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52" activeTab="1"/>
  </bookViews>
  <sheets>
    <sheet name="Аналитическая привязка" sheetId="1" r:id="rId1"/>
    <sheet name="Вычисление координат" sheetId="2" r:id="rId2"/>
  </sheets>
  <definedNames/>
  <calcPr fullCalcOnLoad="1"/>
</workbook>
</file>

<file path=xl/sharedStrings.xml><?xml version="1.0" encoding="utf-8"?>
<sst xmlns="http://schemas.openxmlformats.org/spreadsheetml/2006/main" count="348" uniqueCount="150">
  <si>
    <t>лист</t>
  </si>
  <si>
    <t xml:space="preserve">Основных расходов по статье "Износ" </t>
  </si>
  <si>
    <t>Коли-чество единиц</t>
  </si>
  <si>
    <t>Замок висячий</t>
  </si>
  <si>
    <t>Рулетка тесьмяная</t>
  </si>
  <si>
    <t>Фонарь карманный электрический бытовой</t>
  </si>
  <si>
    <t>Ящик вьючный</t>
  </si>
  <si>
    <t>Пример расчета единичной сметной расценки по ССН 9</t>
  </si>
  <si>
    <t xml:space="preserve">на проведение аналитической привязки точек геологоразведочных наблюдений </t>
  </si>
  <si>
    <t>(1 точка, руб.)</t>
  </si>
  <si>
    <t>Техник-геодезист 1 категории</t>
  </si>
  <si>
    <t>Замерщик 3 разряда</t>
  </si>
  <si>
    <t>Замерщик 2 разряда</t>
  </si>
  <si>
    <t>на вычисление координат пунктов геофизических наблюдений…</t>
  </si>
  <si>
    <t>Техник-геодезист</t>
  </si>
  <si>
    <t>(на 1 точку, руб.)</t>
  </si>
  <si>
    <t>Журналы разные</t>
  </si>
  <si>
    <t>Бланки разные</t>
  </si>
  <si>
    <t>Бумага вычислительная</t>
  </si>
  <si>
    <t>Бумага масштабно-координатная (миллиметровка)</t>
  </si>
  <si>
    <t>Калька бумажная</t>
  </si>
  <si>
    <t>Гвозди строительные 7-12 см</t>
  </si>
  <si>
    <t>Ткань для маркировки</t>
  </si>
  <si>
    <t>Бумага рисовальная</t>
  </si>
  <si>
    <t xml:space="preserve">при проведении аналитической привязки точек геологоразведочных наблюдений </t>
  </si>
  <si>
    <t>(на 1 год, руб.)</t>
  </si>
  <si>
    <t>Черенок для лопат</t>
  </si>
  <si>
    <t>Ведро оцинкованное</t>
  </si>
  <si>
    <t>Ведро эмалированное</t>
  </si>
  <si>
    <t>Топор плотничий</t>
  </si>
  <si>
    <t>Стул походный ЦМЗ</t>
  </si>
  <si>
    <t>Бидон 3 л</t>
  </si>
  <si>
    <t>Бинокли 6-ти кратные</t>
  </si>
  <si>
    <t>Бруски точильные</t>
  </si>
  <si>
    <t>Инструкции разные</t>
  </si>
  <si>
    <t>Линейки чертежные деревянные</t>
  </si>
  <si>
    <t>Ложки разливные</t>
  </si>
  <si>
    <t>Лопаты железные штыковые</t>
  </si>
  <si>
    <t>Мешки продуктовые брезентовые</t>
  </si>
  <si>
    <t>Мешкотара</t>
  </si>
  <si>
    <t>Молоток 0,5 кг</t>
  </si>
  <si>
    <t>Ножовка по дереву</t>
  </si>
  <si>
    <t>Очки предохранительные</t>
  </si>
  <si>
    <t>Печки походные</t>
  </si>
  <si>
    <t>Примус "Шмель-4"</t>
  </si>
  <si>
    <t>Радиоприемник ВЭФ-206</t>
  </si>
  <si>
    <t>Сковородка</t>
  </si>
  <si>
    <t>Сумка вьючная конная</t>
  </si>
  <si>
    <t>Тазы эмалированные</t>
  </si>
  <si>
    <t>Чайник</t>
  </si>
  <si>
    <t>Ящики упаковочные деревянные (тара большая)</t>
  </si>
  <si>
    <t>Ящики упаковочные деревянные (тара малая)</t>
  </si>
  <si>
    <t>Палатка 2-местная ПП-2</t>
  </si>
  <si>
    <t>Микрокалькулятор "Электроника"</t>
  </si>
  <si>
    <t>Таблицы разные</t>
  </si>
  <si>
    <t>Брезенты возовые (2х3 м)</t>
  </si>
  <si>
    <t>Веревка возовая 20 м</t>
  </si>
  <si>
    <t>Кастрюли</t>
  </si>
  <si>
    <t>Компасы наручные</t>
  </si>
  <si>
    <t>Нож кухонный</t>
  </si>
  <si>
    <r>
      <t>Основная заработная плата:</t>
    </r>
    <r>
      <rPr>
        <sz val="10"/>
        <rFont val="Arial Cyr"/>
        <family val="0"/>
      </rPr>
      <t xml:space="preserve">                 Начальник отряда</t>
    </r>
  </si>
  <si>
    <t>Личное снаряжение</t>
  </si>
  <si>
    <t>Сумка полевая</t>
  </si>
  <si>
    <t>Мешок спальный</t>
  </si>
  <si>
    <t>Вилка столовая</t>
  </si>
  <si>
    <t>Вкладыши в спальные мешки (два)</t>
  </si>
  <si>
    <t>Кровать походная</t>
  </si>
  <si>
    <t>Кружка эмалированная</t>
  </si>
  <si>
    <t>Ложка столовая</t>
  </si>
  <si>
    <t>Матрац резиновый</t>
  </si>
  <si>
    <t>Миска</t>
  </si>
  <si>
    <t>Нож столовый</t>
  </si>
  <si>
    <t>Полотенца (два)</t>
  </si>
  <si>
    <t>Рукавицы брезентовые</t>
  </si>
  <si>
    <t>Рюкзак геологический</t>
  </si>
  <si>
    <t>Спички охотничьи</t>
  </si>
  <si>
    <t>Фляга солдатская</t>
  </si>
  <si>
    <t>экз</t>
  </si>
  <si>
    <t>пара</t>
  </si>
  <si>
    <t>коробок</t>
  </si>
  <si>
    <t>при вычислении координат пунктов геофизических наблюдений…</t>
  </si>
  <si>
    <t>Теодолит Т15 (комплект)</t>
  </si>
  <si>
    <t xml:space="preserve">единичной сметной расценки  на проведение аналитической привязки точек геологоразведочных наблюдений </t>
  </si>
  <si>
    <t>Аналитическая привязка точек</t>
  </si>
  <si>
    <t>единичной сметной расценки  на вычисление координат пунктов геофизических наблюдений…</t>
  </si>
  <si>
    <t>Вычисление координат пунктов…</t>
  </si>
  <si>
    <t>Нож перочинный</t>
  </si>
  <si>
    <t>Годо-вая норма износа, %</t>
  </si>
  <si>
    <t>Бумага упаковочная</t>
  </si>
  <si>
    <t>(на 1 смену, руб.)</t>
  </si>
  <si>
    <t>Коэффи-циент на резерв обо-рудования</t>
  </si>
  <si>
    <t>Готовальня малого размера</t>
  </si>
  <si>
    <t xml:space="preserve">Основных расходов по статье "Амортизация" </t>
  </si>
  <si>
    <t>Наименование основных производственных фондов</t>
  </si>
  <si>
    <t>Годо-вая нор-ма аморти-зации</t>
  </si>
  <si>
    <t>по нормам амортиза-ции</t>
  </si>
  <si>
    <t>Нормообразующие факторы</t>
  </si>
  <si>
    <t>Заработная плата</t>
  </si>
  <si>
    <t>Материалы</t>
  </si>
  <si>
    <t>Износ</t>
  </si>
  <si>
    <t>Итого основных расходов</t>
  </si>
  <si>
    <t>Накладные расходы</t>
  </si>
  <si>
    <t>Плановые накопления</t>
  </si>
  <si>
    <t>Статья расхода</t>
  </si>
  <si>
    <t>РАСЧЕТ</t>
  </si>
  <si>
    <t>Количество смен в месяце</t>
  </si>
  <si>
    <t xml:space="preserve">Норма длительности выполнения данной работы, смена - </t>
  </si>
  <si>
    <t>Отчисления на обязательное медицинское страхование, %</t>
  </si>
  <si>
    <t>Стол походный</t>
  </si>
  <si>
    <t>Линейка масштабная ЛМ</t>
  </si>
  <si>
    <t>Показатели затрат, принятые для определения сметной стоимости измерителя, на который установлены трудовые нормы</t>
  </si>
  <si>
    <t>Наименование показателя</t>
  </si>
  <si>
    <t>Значение</t>
  </si>
  <si>
    <t>Коэффициент к заработной плате</t>
  </si>
  <si>
    <t>Дополнительная заработная плата</t>
  </si>
  <si>
    <t>Дополнительная заработная плата, %</t>
  </si>
  <si>
    <t>Отчисления на социальное страхование, %</t>
  </si>
  <si>
    <t>Коэффициенты, учитывающие транспортно-заготовительные расходы:</t>
  </si>
  <si>
    <t xml:space="preserve">       к материальным затратам</t>
  </si>
  <si>
    <t xml:space="preserve">       к амортизации</t>
  </si>
  <si>
    <t>Накладные расходы, %</t>
  </si>
  <si>
    <t>Плановые накопления, %</t>
  </si>
  <si>
    <t xml:space="preserve">РАСЧЕТ </t>
  </si>
  <si>
    <t xml:space="preserve">Основных расходов по статье "Заработная плата" </t>
  </si>
  <si>
    <t>№</t>
  </si>
  <si>
    <t>по нормам</t>
  </si>
  <si>
    <t xml:space="preserve">с учетом коэффи-             циента </t>
  </si>
  <si>
    <t>Стоимость</t>
  </si>
  <si>
    <t>Дневная ставка, руб.</t>
  </si>
  <si>
    <t>Затраты труда, чел.-смена</t>
  </si>
  <si>
    <t>Наименование расходов</t>
  </si>
  <si>
    <t>Итого</t>
  </si>
  <si>
    <t>Всего</t>
  </si>
  <si>
    <t>Отчисления на социальное страхование</t>
  </si>
  <si>
    <t>Всего по расчету</t>
  </si>
  <si>
    <t>-</t>
  </si>
  <si>
    <t xml:space="preserve">Основных расходов по статье "Материалы" </t>
  </si>
  <si>
    <t>по нормам расхода</t>
  </si>
  <si>
    <t>с учетом коэффи-циента</t>
  </si>
  <si>
    <t>Цена</t>
  </si>
  <si>
    <t>Норма расхо-да</t>
  </si>
  <si>
    <t>Едини-ца</t>
  </si>
  <si>
    <t>Наименование материалов</t>
  </si>
  <si>
    <t>шт</t>
  </si>
  <si>
    <t>Шпагат</t>
  </si>
  <si>
    <t>Транпортир</t>
  </si>
  <si>
    <t>кг</t>
  </si>
  <si>
    <t>м</t>
  </si>
  <si>
    <t>Амортизация</t>
  </si>
  <si>
    <t>Услуги (30% от амортизации)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</si>
</sst>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"/>
    <numFmt numFmtId="166" formatCode="0.000"/>
    <numFmt numFmtId="167" formatCode="0.0000000"/>
    <numFmt numFmtId="168" formatCode="0.000000"/>
    <numFmt numFmtId="169" formatCode="0.00000"/>
    <numFmt numFmtId="170" formatCode="0.00000000"/>
    <numFmt numFmtId="171" formatCode="0.0"/>
    <numFmt numFmtId="172" formatCode="_-* #,##0.0_р_._-;\-* #,##0.0_р_._-;_-* &quot;-&quot;??_р_._-;_-@_-"/>
    <numFmt numFmtId="173" formatCode="_-* #,##0_р_._-;\-* #,##0_р_._-;_-* &quot;-&quot;??_р_._-;_-@_-"/>
    <numFmt numFmtId="174" formatCode="#,##0.000"/>
    <numFmt numFmtId="175" formatCode="#\ ##0.00"/>
    <numFmt numFmtId="176" formatCode="0.00#"/>
    <numFmt numFmtId="177" formatCode="#\ ##0.000"/>
    <numFmt numFmtId="178" formatCode="0.0##%"/>
    <numFmt numFmtId="179" formatCode="0.0#%"/>
  </numFmts>
  <fonts count="8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i/>
      <sz val="10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" fillId="0" borderId="2" xfId="0" applyFont="1" applyBorder="1" applyAlignment="1">
      <alignment horizontal="left" vertical="center" wrapText="1"/>
    </xf>
    <xf numFmtId="2" fontId="0" fillId="0" borderId="1" xfId="0" applyNumberFormat="1" applyBorder="1" applyAlignment="1">
      <alignment horizontal="center" wrapText="1"/>
    </xf>
    <xf numFmtId="0" fontId="0" fillId="0" borderId="1" xfId="0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171" fontId="0" fillId="0" borderId="2" xfId="0" applyNumberFormat="1" applyBorder="1" applyAlignment="1">
      <alignment horizontal="center" vertical="center" wrapText="1"/>
    </xf>
    <xf numFmtId="171" fontId="0" fillId="0" borderId="7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G216"/>
  <sheetViews>
    <sheetView workbookViewId="0" topLeftCell="A188">
      <selection activeCell="A200" sqref="A200:X200"/>
    </sheetView>
  </sheetViews>
  <sheetFormatPr defaultColWidth="9.00390625" defaultRowHeight="12.75"/>
  <cols>
    <col min="1" max="16384" width="3.75390625" style="0" customWidth="1"/>
  </cols>
  <sheetData>
    <row r="1" ht="12.75" hidden="1"/>
    <row r="2" ht="12.75" hidden="1"/>
    <row r="3" ht="12.75" hidden="1"/>
    <row r="4" ht="12.75" hidden="1"/>
    <row r="5" spans="1:23" ht="15.75">
      <c r="A5" s="15" t="s">
        <v>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1:23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25.5" customHeight="1">
      <c r="A7" s="17" t="s">
        <v>110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2.75">
      <c r="A9" s="18" t="s">
        <v>111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 t="s">
        <v>112</v>
      </c>
      <c r="T9" s="18"/>
      <c r="U9" s="18"/>
      <c r="V9" s="18"/>
      <c r="W9" s="18"/>
    </row>
    <row r="10" spans="1:23" ht="12.75">
      <c r="A10" s="19" t="s">
        <v>113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1"/>
      <c r="S10" s="22">
        <v>1.2</v>
      </c>
      <c r="T10" s="22"/>
      <c r="U10" s="22"/>
      <c r="V10" s="22"/>
      <c r="W10" s="22"/>
    </row>
    <row r="11" spans="1:23" ht="12.75">
      <c r="A11" s="23" t="s">
        <v>115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4">
        <v>0.079</v>
      </c>
      <c r="T11" s="24"/>
      <c r="U11" s="24"/>
      <c r="V11" s="24"/>
      <c r="W11" s="24"/>
    </row>
    <row r="12" spans="1:23" ht="12.75">
      <c r="A12" s="23" t="s">
        <v>116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4">
        <v>0.37</v>
      </c>
      <c r="T12" s="24"/>
      <c r="U12" s="24"/>
      <c r="V12" s="24"/>
      <c r="W12" s="24"/>
    </row>
    <row r="13" spans="1:23" ht="12.75">
      <c r="A13" s="23" t="s">
        <v>107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4">
        <v>0</v>
      </c>
      <c r="T13" s="24"/>
      <c r="U13" s="24"/>
      <c r="V13" s="24"/>
      <c r="W13" s="24"/>
    </row>
    <row r="14" spans="1:23" ht="12.75">
      <c r="A14" s="23" t="s">
        <v>117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5"/>
      <c r="T14" s="25"/>
      <c r="U14" s="25"/>
      <c r="V14" s="25"/>
      <c r="W14" s="25"/>
    </row>
    <row r="15" spans="1:23" ht="12.75">
      <c r="A15" s="23" t="s">
        <v>118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2">
        <v>1.22</v>
      </c>
      <c r="T15" s="22"/>
      <c r="U15" s="22"/>
      <c r="V15" s="22"/>
      <c r="W15" s="22"/>
    </row>
    <row r="16" spans="1:23" ht="12.75">
      <c r="A16" s="23" t="s">
        <v>119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2">
        <v>1.15</v>
      </c>
      <c r="T16" s="22"/>
      <c r="U16" s="22"/>
      <c r="V16" s="22"/>
      <c r="W16" s="22"/>
    </row>
    <row r="17" spans="1:23" ht="12.75">
      <c r="A17" s="23" t="s">
        <v>120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4">
        <v>0.25</v>
      </c>
      <c r="T17" s="24"/>
      <c r="U17" s="24"/>
      <c r="V17" s="24"/>
      <c r="W17" s="24"/>
    </row>
    <row r="18" spans="1:23" ht="12.75">
      <c r="A18" s="23" t="s">
        <v>121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4">
        <v>0.14</v>
      </c>
      <c r="T18" s="24"/>
      <c r="U18" s="24"/>
      <c r="V18" s="24"/>
      <c r="W18" s="24"/>
    </row>
    <row r="19" spans="1:23" ht="12.75">
      <c r="A19" s="23" t="s">
        <v>105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5">
        <v>25.4</v>
      </c>
      <c r="T19" s="25"/>
      <c r="U19" s="25"/>
      <c r="V19" s="25"/>
      <c r="W19" s="25"/>
    </row>
    <row r="22" spans="1:23" ht="12.75">
      <c r="A22" s="17" t="s">
        <v>122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12.75">
      <c r="A23" s="17" t="s">
        <v>123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12.75">
      <c r="A24" s="17" t="s">
        <v>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12.75">
      <c r="A25" s="17" t="s">
        <v>15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2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26" t="s">
        <v>124</v>
      </c>
      <c r="B27" s="29" t="s">
        <v>130</v>
      </c>
      <c r="C27" s="30"/>
      <c r="D27" s="30"/>
      <c r="E27" s="30"/>
      <c r="F27" s="30"/>
      <c r="G27" s="30"/>
      <c r="H27" s="30"/>
      <c r="I27" s="30"/>
      <c r="J27" s="31"/>
      <c r="K27" s="29" t="s">
        <v>129</v>
      </c>
      <c r="L27" s="30"/>
      <c r="M27" s="30"/>
      <c r="N27" s="31"/>
      <c r="O27" s="29" t="s">
        <v>128</v>
      </c>
      <c r="P27" s="30"/>
      <c r="Q27" s="31"/>
      <c r="R27" s="10" t="s">
        <v>127</v>
      </c>
      <c r="S27" s="11"/>
      <c r="T27" s="11"/>
      <c r="U27" s="11"/>
      <c r="V27" s="11"/>
      <c r="W27" s="35"/>
    </row>
    <row r="28" spans="1:23" ht="12.75">
      <c r="A28" s="27"/>
      <c r="B28" s="32"/>
      <c r="C28" s="33"/>
      <c r="D28" s="33"/>
      <c r="E28" s="33"/>
      <c r="F28" s="33"/>
      <c r="G28" s="33"/>
      <c r="H28" s="33"/>
      <c r="I28" s="33"/>
      <c r="J28" s="34"/>
      <c r="K28" s="32"/>
      <c r="L28" s="33"/>
      <c r="M28" s="33"/>
      <c r="N28" s="34"/>
      <c r="O28" s="32"/>
      <c r="P28" s="33"/>
      <c r="Q28" s="34"/>
      <c r="R28" s="29" t="s">
        <v>125</v>
      </c>
      <c r="S28" s="30"/>
      <c r="T28" s="31"/>
      <c r="U28" s="29" t="s">
        <v>126</v>
      </c>
      <c r="V28" s="30"/>
      <c r="W28" s="31"/>
    </row>
    <row r="29" spans="1:23" ht="26.25" customHeight="1">
      <c r="A29" s="28"/>
      <c r="B29" s="12"/>
      <c r="C29" s="13"/>
      <c r="D29" s="13"/>
      <c r="E29" s="13"/>
      <c r="F29" s="13"/>
      <c r="G29" s="13"/>
      <c r="H29" s="13"/>
      <c r="I29" s="13"/>
      <c r="J29" s="14"/>
      <c r="K29" s="12"/>
      <c r="L29" s="13"/>
      <c r="M29" s="13"/>
      <c r="N29" s="14"/>
      <c r="O29" s="12"/>
      <c r="P29" s="13"/>
      <c r="Q29" s="14"/>
      <c r="R29" s="12"/>
      <c r="S29" s="13"/>
      <c r="T29" s="14"/>
      <c r="U29" s="12"/>
      <c r="V29" s="13"/>
      <c r="W29" s="14"/>
    </row>
    <row r="30" spans="1:23" ht="12.75">
      <c r="A30" s="4">
        <v>1</v>
      </c>
      <c r="B30" s="36">
        <v>2</v>
      </c>
      <c r="C30" s="36"/>
      <c r="D30" s="36"/>
      <c r="E30" s="36"/>
      <c r="F30" s="36"/>
      <c r="G30" s="36"/>
      <c r="H30" s="36"/>
      <c r="I30" s="36"/>
      <c r="J30" s="36"/>
      <c r="K30" s="36">
        <v>3</v>
      </c>
      <c r="L30" s="36"/>
      <c r="M30" s="36"/>
      <c r="N30" s="36"/>
      <c r="O30" s="36">
        <v>4</v>
      </c>
      <c r="P30" s="36"/>
      <c r="Q30" s="36"/>
      <c r="R30" s="36">
        <v>5</v>
      </c>
      <c r="S30" s="36"/>
      <c r="T30" s="36"/>
      <c r="U30" s="36">
        <v>6</v>
      </c>
      <c r="V30" s="36"/>
      <c r="W30" s="36"/>
    </row>
    <row r="31" spans="1:23" ht="25.5" customHeight="1">
      <c r="A31" s="37">
        <v>1</v>
      </c>
      <c r="B31" s="40" t="s">
        <v>60</v>
      </c>
      <c r="C31" s="20"/>
      <c r="D31" s="20"/>
      <c r="E31" s="20"/>
      <c r="F31" s="20"/>
      <c r="G31" s="20"/>
      <c r="H31" s="20"/>
      <c r="I31" s="20"/>
      <c r="J31" s="21"/>
      <c r="K31" s="41">
        <v>0.03</v>
      </c>
      <c r="L31" s="41"/>
      <c r="M31" s="41"/>
      <c r="N31" s="41"/>
      <c r="O31" s="41">
        <f>29.35*6.65</f>
        <v>195.1775</v>
      </c>
      <c r="P31" s="41"/>
      <c r="Q31" s="41"/>
      <c r="R31" s="41">
        <f>K31*O31</f>
        <v>5.855325</v>
      </c>
      <c r="S31" s="41"/>
      <c r="T31" s="41"/>
      <c r="U31" s="41">
        <f>R31*$S$10</f>
        <v>7.026389999999999</v>
      </c>
      <c r="V31" s="41"/>
      <c r="W31" s="41"/>
    </row>
    <row r="32" spans="1:23" ht="12.75">
      <c r="A32" s="38"/>
      <c r="B32" s="23" t="s">
        <v>10</v>
      </c>
      <c r="C32" s="23"/>
      <c r="D32" s="23"/>
      <c r="E32" s="23"/>
      <c r="F32" s="23"/>
      <c r="G32" s="23"/>
      <c r="H32" s="23"/>
      <c r="I32" s="23"/>
      <c r="J32" s="23"/>
      <c r="K32" s="22">
        <v>0.11</v>
      </c>
      <c r="L32" s="22"/>
      <c r="M32" s="22"/>
      <c r="N32" s="22"/>
      <c r="O32" s="22">
        <f>20.23*6.65</f>
        <v>134.5295</v>
      </c>
      <c r="P32" s="22"/>
      <c r="Q32" s="22"/>
      <c r="R32" s="41">
        <f>K32*O32</f>
        <v>14.798245000000001</v>
      </c>
      <c r="S32" s="41"/>
      <c r="T32" s="41"/>
      <c r="U32" s="41">
        <f>R32*$S$10</f>
        <v>17.757894</v>
      </c>
      <c r="V32" s="41"/>
      <c r="W32" s="41"/>
    </row>
    <row r="33" spans="1:23" s="7" customFormat="1" ht="12.75">
      <c r="A33" s="38"/>
      <c r="B33" s="42" t="s">
        <v>11</v>
      </c>
      <c r="C33" s="42"/>
      <c r="D33" s="42"/>
      <c r="E33" s="42"/>
      <c r="F33" s="42"/>
      <c r="G33" s="42"/>
      <c r="H33" s="42"/>
      <c r="I33" s="42"/>
      <c r="J33" s="42"/>
      <c r="K33" s="43">
        <v>0.11</v>
      </c>
      <c r="L33" s="43"/>
      <c r="M33" s="43"/>
      <c r="N33" s="43"/>
      <c r="O33" s="43">
        <f>12.32*6.65</f>
        <v>81.92800000000001</v>
      </c>
      <c r="P33" s="43"/>
      <c r="Q33" s="43"/>
      <c r="R33" s="41">
        <f>K33*O33</f>
        <v>9.012080000000001</v>
      </c>
      <c r="S33" s="41"/>
      <c r="T33" s="41"/>
      <c r="U33" s="41">
        <f>R33*$S$10</f>
        <v>10.814496</v>
      </c>
      <c r="V33" s="41"/>
      <c r="W33" s="41"/>
    </row>
    <row r="34" spans="1:23" ht="12.75">
      <c r="A34" s="38"/>
      <c r="B34" s="23" t="s">
        <v>12</v>
      </c>
      <c r="C34" s="23"/>
      <c r="D34" s="23"/>
      <c r="E34" s="23"/>
      <c r="F34" s="23"/>
      <c r="G34" s="23"/>
      <c r="H34" s="23"/>
      <c r="I34" s="23"/>
      <c r="J34" s="23"/>
      <c r="K34" s="22">
        <v>0.11</v>
      </c>
      <c r="L34" s="22"/>
      <c r="M34" s="22"/>
      <c r="N34" s="22"/>
      <c r="O34" s="22">
        <f>10.79*6.65</f>
        <v>71.7535</v>
      </c>
      <c r="P34" s="22"/>
      <c r="Q34" s="22"/>
      <c r="R34" s="41">
        <f>K34*O34</f>
        <v>7.892885000000001</v>
      </c>
      <c r="S34" s="41"/>
      <c r="T34" s="41"/>
      <c r="U34" s="41">
        <f>R34*$S$10</f>
        <v>9.471462</v>
      </c>
      <c r="V34" s="41"/>
      <c r="W34" s="41"/>
    </row>
    <row r="35" spans="1:23" ht="12.75" hidden="1">
      <c r="A35" s="38"/>
      <c r="B35" s="23"/>
      <c r="C35" s="23"/>
      <c r="D35" s="23"/>
      <c r="E35" s="23"/>
      <c r="F35" s="23"/>
      <c r="G35" s="23"/>
      <c r="H35" s="23"/>
      <c r="I35" s="23"/>
      <c r="J35" s="23"/>
      <c r="K35" s="22"/>
      <c r="L35" s="22"/>
      <c r="M35" s="22"/>
      <c r="N35" s="22"/>
      <c r="O35" s="22"/>
      <c r="P35" s="22"/>
      <c r="Q35" s="22"/>
      <c r="R35" s="41"/>
      <c r="S35" s="41"/>
      <c r="T35" s="41"/>
      <c r="U35" s="41"/>
      <c r="V35" s="41"/>
      <c r="W35" s="41"/>
    </row>
    <row r="36" spans="1:23" ht="12.75" hidden="1">
      <c r="A36" s="39"/>
      <c r="B36" s="44"/>
      <c r="C36" s="44"/>
      <c r="D36" s="44"/>
      <c r="E36" s="44"/>
      <c r="F36" s="44"/>
      <c r="G36" s="44"/>
      <c r="H36" s="44"/>
      <c r="I36" s="44"/>
      <c r="J36" s="44"/>
      <c r="K36" s="45"/>
      <c r="L36" s="45"/>
      <c r="M36" s="45"/>
      <c r="N36" s="45"/>
      <c r="O36" s="45"/>
      <c r="P36" s="45"/>
      <c r="Q36" s="45"/>
      <c r="R36" s="46"/>
      <c r="S36" s="46"/>
      <c r="T36" s="46"/>
      <c r="U36" s="46"/>
      <c r="V36" s="46"/>
      <c r="W36" s="46"/>
    </row>
    <row r="37" spans="1:23" ht="12.75">
      <c r="A37" s="3"/>
      <c r="B37" s="48" t="s">
        <v>131</v>
      </c>
      <c r="C37" s="48"/>
      <c r="D37" s="48"/>
      <c r="E37" s="48"/>
      <c r="F37" s="48"/>
      <c r="G37" s="48"/>
      <c r="H37" s="48"/>
      <c r="I37" s="48"/>
      <c r="J37" s="48"/>
      <c r="K37" s="47">
        <f>SUM(K31:N34)</f>
        <v>0.36</v>
      </c>
      <c r="L37" s="18"/>
      <c r="M37" s="18"/>
      <c r="N37" s="18"/>
      <c r="O37" s="18" t="s">
        <v>135</v>
      </c>
      <c r="P37" s="18"/>
      <c r="Q37" s="18"/>
      <c r="R37" s="47">
        <f>SUM(R31:T34)</f>
        <v>37.558535000000006</v>
      </c>
      <c r="S37" s="18"/>
      <c r="T37" s="18"/>
      <c r="U37" s="47">
        <f>SUM(U31:W34)</f>
        <v>45.070242</v>
      </c>
      <c r="V37" s="18"/>
      <c r="W37" s="18"/>
    </row>
    <row r="38" spans="1:23" ht="12.75">
      <c r="A38" s="2">
        <v>2</v>
      </c>
      <c r="B38" s="23" t="s">
        <v>114</v>
      </c>
      <c r="C38" s="23"/>
      <c r="D38" s="23"/>
      <c r="E38" s="23"/>
      <c r="F38" s="23"/>
      <c r="G38" s="23"/>
      <c r="H38" s="23"/>
      <c r="I38" s="23"/>
      <c r="J38" s="23"/>
      <c r="K38" s="25" t="s">
        <v>135</v>
      </c>
      <c r="L38" s="25"/>
      <c r="M38" s="25"/>
      <c r="N38" s="25"/>
      <c r="O38" s="25" t="s">
        <v>135</v>
      </c>
      <c r="P38" s="25"/>
      <c r="Q38" s="25"/>
      <c r="R38" s="22">
        <f>R37*$S$11</f>
        <v>2.9671242650000007</v>
      </c>
      <c r="S38" s="22"/>
      <c r="T38" s="22"/>
      <c r="U38" s="22">
        <f>U37*$S$11</f>
        <v>3.560549118</v>
      </c>
      <c r="V38" s="22"/>
      <c r="W38" s="22"/>
    </row>
    <row r="39" spans="1:23" ht="12.75">
      <c r="A39" s="3"/>
      <c r="B39" s="48" t="s">
        <v>132</v>
      </c>
      <c r="C39" s="48"/>
      <c r="D39" s="48"/>
      <c r="E39" s="48"/>
      <c r="F39" s="48"/>
      <c r="G39" s="48"/>
      <c r="H39" s="48"/>
      <c r="I39" s="48"/>
      <c r="J39" s="48"/>
      <c r="K39" s="18" t="s">
        <v>135</v>
      </c>
      <c r="L39" s="18"/>
      <c r="M39" s="18"/>
      <c r="N39" s="18"/>
      <c r="O39" s="18" t="s">
        <v>135</v>
      </c>
      <c r="P39" s="18"/>
      <c r="Q39" s="18"/>
      <c r="R39" s="47">
        <f>R37+R38</f>
        <v>40.52565926500001</v>
      </c>
      <c r="S39" s="18"/>
      <c r="T39" s="18"/>
      <c r="U39" s="47">
        <f>U37+U38</f>
        <v>48.630791118</v>
      </c>
      <c r="V39" s="18"/>
      <c r="W39" s="18"/>
    </row>
    <row r="40" spans="1:23" ht="27.75" customHeight="1">
      <c r="A40" s="2">
        <v>3</v>
      </c>
      <c r="B40" s="23" t="s">
        <v>133</v>
      </c>
      <c r="C40" s="23"/>
      <c r="D40" s="23"/>
      <c r="E40" s="23"/>
      <c r="F40" s="23"/>
      <c r="G40" s="23"/>
      <c r="H40" s="23"/>
      <c r="I40" s="23"/>
      <c r="J40" s="23"/>
      <c r="K40" s="25" t="s">
        <v>135</v>
      </c>
      <c r="L40" s="25"/>
      <c r="M40" s="25"/>
      <c r="N40" s="25"/>
      <c r="O40" s="25" t="s">
        <v>135</v>
      </c>
      <c r="P40" s="25"/>
      <c r="Q40" s="25"/>
      <c r="R40" s="22">
        <f>R39*$S$12</f>
        <v>14.994493928050003</v>
      </c>
      <c r="S40" s="22"/>
      <c r="T40" s="22"/>
      <c r="U40" s="22">
        <f>U39*$S$12</f>
        <v>17.99339271366</v>
      </c>
      <c r="V40" s="22"/>
      <c r="W40" s="22"/>
    </row>
    <row r="41" spans="1:23" ht="13.5" customHeight="1" hidden="1">
      <c r="A41" s="2"/>
      <c r="B41" s="23"/>
      <c r="C41" s="23"/>
      <c r="D41" s="23"/>
      <c r="E41" s="23"/>
      <c r="F41" s="23"/>
      <c r="G41" s="23"/>
      <c r="H41" s="23"/>
      <c r="I41" s="23"/>
      <c r="J41" s="23"/>
      <c r="K41" s="25"/>
      <c r="L41" s="25"/>
      <c r="M41" s="25"/>
      <c r="N41" s="25"/>
      <c r="O41" s="25"/>
      <c r="P41" s="25"/>
      <c r="Q41" s="25"/>
      <c r="R41" s="22"/>
      <c r="S41" s="22"/>
      <c r="T41" s="22"/>
      <c r="U41" s="22"/>
      <c r="V41" s="22"/>
      <c r="W41" s="22"/>
    </row>
    <row r="42" spans="1:23" ht="12.75">
      <c r="A42" s="3"/>
      <c r="B42" s="48" t="s">
        <v>134</v>
      </c>
      <c r="C42" s="48"/>
      <c r="D42" s="48"/>
      <c r="E42" s="48"/>
      <c r="F42" s="48"/>
      <c r="G42" s="48"/>
      <c r="H42" s="48"/>
      <c r="I42" s="48"/>
      <c r="J42" s="48"/>
      <c r="K42" s="18" t="s">
        <v>135</v>
      </c>
      <c r="L42" s="18"/>
      <c r="M42" s="18"/>
      <c r="N42" s="18"/>
      <c r="O42" s="18" t="s">
        <v>135</v>
      </c>
      <c r="P42" s="18"/>
      <c r="Q42" s="18"/>
      <c r="R42" s="47">
        <f>R39+R40</f>
        <v>55.520153193050014</v>
      </c>
      <c r="S42" s="18"/>
      <c r="T42" s="18"/>
      <c r="U42" s="47">
        <f>U39+U40</f>
        <v>66.62418383165999</v>
      </c>
      <c r="V42" s="18"/>
      <c r="W42" s="18"/>
    </row>
    <row r="45" spans="1:23" ht="12.75" hidden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</row>
    <row r="46" spans="1:23" ht="12.75" hidden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</row>
    <row r="47" spans="1:23" ht="12.75" hidden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spans="1:23" ht="12.75" hidden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</row>
    <row r="49" spans="1:23" ht="12.75" hidden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 hidden="1">
      <c r="A50" s="26"/>
      <c r="B50" s="29"/>
      <c r="C50" s="30"/>
      <c r="D50" s="30"/>
      <c r="E50" s="30"/>
      <c r="F50" s="30"/>
      <c r="G50" s="30"/>
      <c r="H50" s="30"/>
      <c r="I50" s="30"/>
      <c r="J50" s="31"/>
      <c r="K50" s="29"/>
      <c r="L50" s="30"/>
      <c r="M50" s="30"/>
      <c r="N50" s="31"/>
      <c r="O50" s="29"/>
      <c r="P50" s="30"/>
      <c r="Q50" s="31"/>
      <c r="R50" s="10"/>
      <c r="S50" s="11"/>
      <c r="T50" s="11"/>
      <c r="U50" s="11"/>
      <c r="V50" s="11"/>
      <c r="W50" s="35"/>
    </row>
    <row r="51" spans="1:23" ht="12.75" hidden="1">
      <c r="A51" s="27"/>
      <c r="B51" s="32"/>
      <c r="C51" s="33"/>
      <c r="D51" s="33"/>
      <c r="E51" s="33"/>
      <c r="F51" s="33"/>
      <c r="G51" s="33"/>
      <c r="H51" s="33"/>
      <c r="I51" s="33"/>
      <c r="J51" s="34"/>
      <c r="K51" s="32"/>
      <c r="L51" s="33"/>
      <c r="M51" s="33"/>
      <c r="N51" s="34"/>
      <c r="O51" s="32"/>
      <c r="P51" s="33"/>
      <c r="Q51" s="34"/>
      <c r="R51" s="29"/>
      <c r="S51" s="30"/>
      <c r="T51" s="31"/>
      <c r="U51" s="29"/>
      <c r="V51" s="30"/>
      <c r="W51" s="31"/>
    </row>
    <row r="52" spans="1:23" ht="25.5" customHeight="1" hidden="1">
      <c r="A52" s="28"/>
      <c r="B52" s="12"/>
      <c r="C52" s="13"/>
      <c r="D52" s="13"/>
      <c r="E52" s="13"/>
      <c r="F52" s="13"/>
      <c r="G52" s="13"/>
      <c r="H52" s="13"/>
      <c r="I52" s="13"/>
      <c r="J52" s="14"/>
      <c r="K52" s="12"/>
      <c r="L52" s="13"/>
      <c r="M52" s="13"/>
      <c r="N52" s="14"/>
      <c r="O52" s="12"/>
      <c r="P52" s="13"/>
      <c r="Q52" s="14"/>
      <c r="R52" s="12"/>
      <c r="S52" s="13"/>
      <c r="T52" s="14"/>
      <c r="U52" s="12"/>
      <c r="V52" s="13"/>
      <c r="W52" s="14"/>
    </row>
    <row r="53" spans="1:23" ht="12.75" hidden="1">
      <c r="A53" s="4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</row>
    <row r="54" spans="1:23" ht="24.75" customHeight="1" hidden="1">
      <c r="A54" s="37"/>
      <c r="B54" s="40"/>
      <c r="C54" s="20"/>
      <c r="D54" s="20"/>
      <c r="E54" s="20"/>
      <c r="F54" s="20"/>
      <c r="G54" s="20"/>
      <c r="H54" s="20"/>
      <c r="I54" s="20"/>
      <c r="J54" s="2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</row>
    <row r="55" spans="1:23" ht="12.75" hidden="1">
      <c r="A55" s="38"/>
      <c r="B55" s="23"/>
      <c r="C55" s="23"/>
      <c r="D55" s="23"/>
      <c r="E55" s="23"/>
      <c r="F55" s="23"/>
      <c r="G55" s="23"/>
      <c r="H55" s="23"/>
      <c r="I55" s="23"/>
      <c r="J55" s="23"/>
      <c r="K55" s="22"/>
      <c r="L55" s="22"/>
      <c r="M55" s="22"/>
      <c r="N55" s="22"/>
      <c r="O55" s="22"/>
      <c r="P55" s="22"/>
      <c r="Q55" s="22"/>
      <c r="R55" s="41"/>
      <c r="S55" s="41"/>
      <c r="T55" s="41"/>
      <c r="U55" s="41"/>
      <c r="V55" s="41"/>
      <c r="W55" s="41"/>
    </row>
    <row r="56" spans="1:23" ht="12.75" hidden="1">
      <c r="A56" s="38"/>
      <c r="B56" s="42"/>
      <c r="C56" s="42"/>
      <c r="D56" s="42"/>
      <c r="E56" s="42"/>
      <c r="F56" s="42"/>
      <c r="G56" s="42"/>
      <c r="H56" s="42"/>
      <c r="I56" s="42"/>
      <c r="J56" s="42"/>
      <c r="K56" s="43"/>
      <c r="L56" s="43"/>
      <c r="M56" s="43"/>
      <c r="N56" s="43"/>
      <c r="O56" s="43"/>
      <c r="P56" s="43"/>
      <c r="Q56" s="43"/>
      <c r="R56" s="41"/>
      <c r="S56" s="41"/>
      <c r="T56" s="41"/>
      <c r="U56" s="41"/>
      <c r="V56" s="41"/>
      <c r="W56" s="41"/>
    </row>
    <row r="57" spans="1:23" ht="12.75" hidden="1">
      <c r="A57" s="38"/>
      <c r="B57" s="23"/>
      <c r="C57" s="23"/>
      <c r="D57" s="23"/>
      <c r="E57" s="23"/>
      <c r="F57" s="23"/>
      <c r="G57" s="23"/>
      <c r="H57" s="23"/>
      <c r="I57" s="23"/>
      <c r="J57" s="23"/>
      <c r="K57" s="22"/>
      <c r="L57" s="22"/>
      <c r="M57" s="22"/>
      <c r="N57" s="22"/>
      <c r="O57" s="22"/>
      <c r="P57" s="22"/>
      <c r="Q57" s="22"/>
      <c r="R57" s="41"/>
      <c r="S57" s="41"/>
      <c r="T57" s="41"/>
      <c r="U57" s="41"/>
      <c r="V57" s="41"/>
      <c r="W57" s="41"/>
    </row>
    <row r="58" spans="1:23" ht="12.75" hidden="1">
      <c r="A58" s="38"/>
      <c r="B58" s="23"/>
      <c r="C58" s="23"/>
      <c r="D58" s="23"/>
      <c r="E58" s="23"/>
      <c r="F58" s="23"/>
      <c r="G58" s="23"/>
      <c r="H58" s="23"/>
      <c r="I58" s="23"/>
      <c r="J58" s="23"/>
      <c r="K58" s="22"/>
      <c r="L58" s="22"/>
      <c r="M58" s="22"/>
      <c r="N58" s="22"/>
      <c r="O58" s="22"/>
      <c r="P58" s="22"/>
      <c r="Q58" s="22"/>
      <c r="R58" s="41"/>
      <c r="S58" s="41"/>
      <c r="T58" s="41"/>
      <c r="U58" s="41"/>
      <c r="V58" s="41"/>
      <c r="W58" s="41"/>
    </row>
    <row r="59" spans="1:23" ht="12.75" hidden="1">
      <c r="A59" s="39"/>
      <c r="B59" s="44"/>
      <c r="C59" s="44"/>
      <c r="D59" s="44"/>
      <c r="E59" s="44"/>
      <c r="F59" s="44"/>
      <c r="G59" s="44"/>
      <c r="H59" s="44"/>
      <c r="I59" s="44"/>
      <c r="J59" s="44"/>
      <c r="K59" s="45"/>
      <c r="L59" s="45"/>
      <c r="M59" s="45"/>
      <c r="N59" s="45"/>
      <c r="O59" s="45"/>
      <c r="P59" s="45"/>
      <c r="Q59" s="45"/>
      <c r="R59" s="46"/>
      <c r="S59" s="46"/>
      <c r="T59" s="46"/>
      <c r="U59" s="46"/>
      <c r="V59" s="46"/>
      <c r="W59" s="46"/>
    </row>
    <row r="60" spans="1:23" ht="12.75" hidden="1">
      <c r="A60" s="3"/>
      <c r="B60" s="48"/>
      <c r="C60" s="48"/>
      <c r="D60" s="48"/>
      <c r="E60" s="48"/>
      <c r="F60" s="48"/>
      <c r="G60" s="48"/>
      <c r="H60" s="48"/>
      <c r="I60" s="48"/>
      <c r="J60" s="48"/>
      <c r="K60" s="47"/>
      <c r="L60" s="18"/>
      <c r="M60" s="18"/>
      <c r="N60" s="18"/>
      <c r="O60" s="18"/>
      <c r="P60" s="18"/>
      <c r="Q60" s="18"/>
      <c r="R60" s="47"/>
      <c r="S60" s="18"/>
      <c r="T60" s="18"/>
      <c r="U60" s="47"/>
      <c r="V60" s="18"/>
      <c r="W60" s="18"/>
    </row>
    <row r="61" spans="1:23" ht="12.75" hidden="1">
      <c r="A61" s="2"/>
      <c r="B61" s="23"/>
      <c r="C61" s="23"/>
      <c r="D61" s="23"/>
      <c r="E61" s="23"/>
      <c r="F61" s="23"/>
      <c r="G61" s="23"/>
      <c r="H61" s="23"/>
      <c r="I61" s="23"/>
      <c r="J61" s="23"/>
      <c r="K61" s="25"/>
      <c r="L61" s="25"/>
      <c r="M61" s="25"/>
      <c r="N61" s="25"/>
      <c r="O61" s="25"/>
      <c r="P61" s="25"/>
      <c r="Q61" s="25"/>
      <c r="R61" s="22"/>
      <c r="S61" s="22"/>
      <c r="T61" s="22"/>
      <c r="U61" s="22"/>
      <c r="V61" s="22"/>
      <c r="W61" s="22"/>
    </row>
    <row r="62" spans="1:23" ht="12.75" hidden="1">
      <c r="A62" s="3"/>
      <c r="B62" s="48"/>
      <c r="C62" s="48"/>
      <c r="D62" s="48"/>
      <c r="E62" s="48"/>
      <c r="F62" s="48"/>
      <c r="G62" s="48"/>
      <c r="H62" s="48"/>
      <c r="I62" s="48"/>
      <c r="J62" s="48"/>
      <c r="K62" s="18"/>
      <c r="L62" s="18"/>
      <c r="M62" s="18"/>
      <c r="N62" s="18"/>
      <c r="O62" s="18"/>
      <c r="P62" s="18"/>
      <c r="Q62" s="18"/>
      <c r="R62" s="47"/>
      <c r="S62" s="18"/>
      <c r="T62" s="18"/>
      <c r="U62" s="47"/>
      <c r="V62" s="18"/>
      <c r="W62" s="18"/>
    </row>
    <row r="63" spans="1:23" ht="27" customHeight="1" hidden="1">
      <c r="A63" s="2"/>
      <c r="B63" s="23"/>
      <c r="C63" s="23"/>
      <c r="D63" s="23"/>
      <c r="E63" s="23"/>
      <c r="F63" s="23"/>
      <c r="G63" s="23"/>
      <c r="H63" s="23"/>
      <c r="I63" s="23"/>
      <c r="J63" s="23"/>
      <c r="K63" s="25"/>
      <c r="L63" s="25"/>
      <c r="M63" s="25"/>
      <c r="N63" s="25"/>
      <c r="O63" s="25"/>
      <c r="P63" s="25"/>
      <c r="Q63" s="25"/>
      <c r="R63" s="22"/>
      <c r="S63" s="22"/>
      <c r="T63" s="22"/>
      <c r="U63" s="22"/>
      <c r="V63" s="22"/>
      <c r="W63" s="22"/>
    </row>
    <row r="64" spans="1:23" ht="12.75" hidden="1">
      <c r="A64" s="2"/>
      <c r="B64" s="23"/>
      <c r="C64" s="23"/>
      <c r="D64" s="23"/>
      <c r="E64" s="23"/>
      <c r="F64" s="23"/>
      <c r="G64" s="23"/>
      <c r="H64" s="23"/>
      <c r="I64" s="23"/>
      <c r="J64" s="23"/>
      <c r="K64" s="25"/>
      <c r="L64" s="25"/>
      <c r="M64" s="25"/>
      <c r="N64" s="25"/>
      <c r="O64" s="25"/>
      <c r="P64" s="25"/>
      <c r="Q64" s="25"/>
      <c r="R64" s="22"/>
      <c r="S64" s="22"/>
      <c r="T64" s="22"/>
      <c r="U64" s="22"/>
      <c r="V64" s="22"/>
      <c r="W64" s="22"/>
    </row>
    <row r="65" spans="1:23" ht="12.75" hidden="1">
      <c r="A65" s="3"/>
      <c r="B65" s="48"/>
      <c r="C65" s="48"/>
      <c r="D65" s="48"/>
      <c r="E65" s="48"/>
      <c r="F65" s="48"/>
      <c r="G65" s="48"/>
      <c r="H65" s="48"/>
      <c r="I65" s="48"/>
      <c r="J65" s="48"/>
      <c r="K65" s="18"/>
      <c r="L65" s="18"/>
      <c r="M65" s="18"/>
      <c r="N65" s="18"/>
      <c r="O65" s="18"/>
      <c r="P65" s="18"/>
      <c r="Q65" s="18"/>
      <c r="R65" s="47"/>
      <c r="S65" s="18"/>
      <c r="T65" s="18"/>
      <c r="U65" s="47"/>
      <c r="V65" s="18"/>
      <c r="W65" s="18"/>
    </row>
    <row r="68" spans="1:23" ht="12.75">
      <c r="A68" s="17" t="s">
        <v>122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</row>
    <row r="69" spans="1:23" ht="12.75">
      <c r="A69" s="17" t="s">
        <v>136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</row>
    <row r="70" spans="1:23" ht="12.75">
      <c r="A70" s="17" t="s">
        <v>8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</row>
    <row r="71" spans="1:23" ht="12.75" customHeight="1">
      <c r="A71" s="17" t="s">
        <v>15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</row>
    <row r="73" spans="1:23" ht="12.75">
      <c r="A73" s="25" t="s">
        <v>124</v>
      </c>
      <c r="B73" s="25" t="s">
        <v>142</v>
      </c>
      <c r="C73" s="25"/>
      <c r="D73" s="25"/>
      <c r="E73" s="25"/>
      <c r="F73" s="25"/>
      <c r="G73" s="25"/>
      <c r="H73" s="25"/>
      <c r="I73" s="25"/>
      <c r="J73" s="25"/>
      <c r="K73" s="25" t="s">
        <v>141</v>
      </c>
      <c r="L73" s="25"/>
      <c r="M73" s="25" t="s">
        <v>140</v>
      </c>
      <c r="N73" s="25"/>
      <c r="O73" s="25" t="s">
        <v>139</v>
      </c>
      <c r="P73" s="25"/>
      <c r="Q73" s="25"/>
      <c r="R73" s="25" t="s">
        <v>127</v>
      </c>
      <c r="S73" s="25"/>
      <c r="T73" s="25"/>
      <c r="U73" s="25"/>
      <c r="V73" s="25"/>
      <c r="W73" s="25"/>
    </row>
    <row r="74" spans="1:23" ht="39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 t="s">
        <v>137</v>
      </c>
      <c r="S74" s="25"/>
      <c r="T74" s="25"/>
      <c r="U74" s="25" t="s">
        <v>138</v>
      </c>
      <c r="V74" s="25"/>
      <c r="W74" s="25"/>
    </row>
    <row r="75" spans="1:23" ht="12.75">
      <c r="A75" s="5">
        <v>1</v>
      </c>
      <c r="B75" s="49">
        <v>2</v>
      </c>
      <c r="C75" s="49"/>
      <c r="D75" s="49"/>
      <c r="E75" s="49"/>
      <c r="F75" s="49"/>
      <c r="G75" s="49"/>
      <c r="H75" s="49"/>
      <c r="I75" s="49"/>
      <c r="J75" s="49"/>
      <c r="K75" s="49">
        <v>3</v>
      </c>
      <c r="L75" s="49"/>
      <c r="M75" s="49">
        <v>4</v>
      </c>
      <c r="N75" s="49"/>
      <c r="O75" s="49">
        <v>5</v>
      </c>
      <c r="P75" s="49"/>
      <c r="Q75" s="49"/>
      <c r="R75" s="49">
        <v>6</v>
      </c>
      <c r="S75" s="49"/>
      <c r="T75" s="49"/>
      <c r="U75" s="49">
        <v>7</v>
      </c>
      <c r="V75" s="49"/>
      <c r="W75" s="49"/>
    </row>
    <row r="76" spans="1:23" ht="12.75">
      <c r="A76" s="2">
        <v>1</v>
      </c>
      <c r="B76" s="23" t="s">
        <v>144</v>
      </c>
      <c r="C76" s="23"/>
      <c r="D76" s="23"/>
      <c r="E76" s="23"/>
      <c r="F76" s="23"/>
      <c r="G76" s="23"/>
      <c r="H76" s="23"/>
      <c r="I76" s="23"/>
      <c r="J76" s="23"/>
      <c r="K76" s="25" t="s">
        <v>146</v>
      </c>
      <c r="L76" s="25"/>
      <c r="M76" s="50">
        <v>0.005</v>
      </c>
      <c r="N76" s="50"/>
      <c r="O76" s="22">
        <v>87.8</v>
      </c>
      <c r="P76" s="22"/>
      <c r="Q76" s="22"/>
      <c r="R76" s="22">
        <f aca="true" t="shared" si="0" ref="R76:R85">M76*O76</f>
        <v>0.439</v>
      </c>
      <c r="S76" s="22"/>
      <c r="T76" s="22"/>
      <c r="U76" s="22">
        <f aca="true" t="shared" si="1" ref="U76:U85">R76*$S$15</f>
        <v>0.53558</v>
      </c>
      <c r="V76" s="22"/>
      <c r="W76" s="22"/>
    </row>
    <row r="77" spans="1:23" ht="12.75">
      <c r="A77" s="2">
        <v>2</v>
      </c>
      <c r="B77" s="23" t="s">
        <v>88</v>
      </c>
      <c r="C77" s="23"/>
      <c r="D77" s="23"/>
      <c r="E77" s="23"/>
      <c r="F77" s="23"/>
      <c r="G77" s="23"/>
      <c r="H77" s="23"/>
      <c r="I77" s="23"/>
      <c r="J77" s="23"/>
      <c r="K77" s="25" t="s">
        <v>146</v>
      </c>
      <c r="L77" s="25"/>
      <c r="M77" s="50">
        <v>0.025</v>
      </c>
      <c r="N77" s="50"/>
      <c r="O77" s="22">
        <v>10.9</v>
      </c>
      <c r="P77" s="22"/>
      <c r="Q77" s="22"/>
      <c r="R77" s="22">
        <f t="shared" si="0"/>
        <v>0.2725</v>
      </c>
      <c r="S77" s="22"/>
      <c r="T77" s="22"/>
      <c r="U77" s="22">
        <f t="shared" si="1"/>
        <v>0.33245</v>
      </c>
      <c r="V77" s="22"/>
      <c r="W77" s="22"/>
    </row>
    <row r="78" spans="1:23" ht="12.75">
      <c r="A78" s="2">
        <v>3</v>
      </c>
      <c r="B78" s="23" t="s">
        <v>16</v>
      </c>
      <c r="C78" s="23"/>
      <c r="D78" s="23"/>
      <c r="E78" s="23"/>
      <c r="F78" s="23"/>
      <c r="G78" s="23"/>
      <c r="H78" s="23"/>
      <c r="I78" s="23"/>
      <c r="J78" s="23"/>
      <c r="K78" s="25" t="s">
        <v>143</v>
      </c>
      <c r="L78" s="25"/>
      <c r="M78" s="50">
        <v>0.2</v>
      </c>
      <c r="N78" s="50"/>
      <c r="O78" s="22">
        <v>49.8</v>
      </c>
      <c r="P78" s="22"/>
      <c r="Q78" s="22"/>
      <c r="R78" s="22">
        <f t="shared" si="0"/>
        <v>9.96</v>
      </c>
      <c r="S78" s="22"/>
      <c r="T78" s="22"/>
      <c r="U78" s="22">
        <f t="shared" si="1"/>
        <v>12.151200000000001</v>
      </c>
      <c r="V78" s="22"/>
      <c r="W78" s="22"/>
    </row>
    <row r="79" spans="1:23" ht="12.75">
      <c r="A79" s="2">
        <v>4</v>
      </c>
      <c r="B79" s="23" t="s">
        <v>17</v>
      </c>
      <c r="C79" s="23"/>
      <c r="D79" s="23"/>
      <c r="E79" s="23"/>
      <c r="F79" s="23"/>
      <c r="G79" s="23"/>
      <c r="H79" s="23"/>
      <c r="I79" s="23"/>
      <c r="J79" s="23"/>
      <c r="K79" s="51" t="s">
        <v>143</v>
      </c>
      <c r="L79" s="51"/>
      <c r="M79" s="50">
        <v>0.5</v>
      </c>
      <c r="N79" s="50"/>
      <c r="O79" s="22">
        <v>0.3</v>
      </c>
      <c r="P79" s="22"/>
      <c r="Q79" s="22"/>
      <c r="R79" s="22">
        <f t="shared" si="0"/>
        <v>0.15</v>
      </c>
      <c r="S79" s="22"/>
      <c r="T79" s="22"/>
      <c r="U79" s="22">
        <f t="shared" si="1"/>
        <v>0.183</v>
      </c>
      <c r="V79" s="22"/>
      <c r="W79" s="22"/>
    </row>
    <row r="80" spans="1:23" ht="12.75">
      <c r="A80" s="2">
        <v>5</v>
      </c>
      <c r="B80" s="23" t="s">
        <v>18</v>
      </c>
      <c r="C80" s="23"/>
      <c r="D80" s="23"/>
      <c r="E80" s="23"/>
      <c r="F80" s="23"/>
      <c r="G80" s="23"/>
      <c r="H80" s="23"/>
      <c r="I80" s="23"/>
      <c r="J80" s="23"/>
      <c r="K80" s="25" t="s">
        <v>0</v>
      </c>
      <c r="L80" s="25"/>
      <c r="M80" s="50">
        <v>0.02</v>
      </c>
      <c r="N80" s="50"/>
      <c r="O80" s="22">
        <v>0.7</v>
      </c>
      <c r="P80" s="22"/>
      <c r="Q80" s="22"/>
      <c r="R80" s="22">
        <f t="shared" si="0"/>
        <v>0.013999999999999999</v>
      </c>
      <c r="S80" s="22"/>
      <c r="T80" s="22"/>
      <c r="U80" s="22">
        <f t="shared" si="1"/>
        <v>0.017079999999999998</v>
      </c>
      <c r="V80" s="22"/>
      <c r="W80" s="22"/>
    </row>
    <row r="81" spans="1:23" ht="26.25" customHeight="1">
      <c r="A81" s="2">
        <v>6</v>
      </c>
      <c r="B81" s="23" t="s">
        <v>19</v>
      </c>
      <c r="C81" s="23"/>
      <c r="D81" s="23"/>
      <c r="E81" s="23"/>
      <c r="F81" s="23"/>
      <c r="G81" s="23"/>
      <c r="H81" s="23"/>
      <c r="I81" s="23"/>
      <c r="J81" s="23"/>
      <c r="K81" s="25" t="s">
        <v>147</v>
      </c>
      <c r="L81" s="25"/>
      <c r="M81" s="50">
        <v>0.01</v>
      </c>
      <c r="N81" s="50"/>
      <c r="O81" s="22">
        <v>3.4</v>
      </c>
      <c r="P81" s="22"/>
      <c r="Q81" s="22"/>
      <c r="R81" s="22">
        <f t="shared" si="0"/>
        <v>0.034</v>
      </c>
      <c r="S81" s="22"/>
      <c r="T81" s="22"/>
      <c r="U81" s="22">
        <f t="shared" si="1"/>
        <v>0.04148</v>
      </c>
      <c r="V81" s="22"/>
      <c r="W81" s="22"/>
    </row>
    <row r="82" spans="1:23" ht="12.75">
      <c r="A82" s="2">
        <v>7</v>
      </c>
      <c r="B82" s="23" t="s">
        <v>20</v>
      </c>
      <c r="C82" s="23"/>
      <c r="D82" s="23"/>
      <c r="E82" s="23"/>
      <c r="F82" s="23"/>
      <c r="G82" s="23"/>
      <c r="H82" s="23"/>
      <c r="I82" s="23"/>
      <c r="J82" s="23"/>
      <c r="K82" s="25" t="s">
        <v>147</v>
      </c>
      <c r="L82" s="25"/>
      <c r="M82" s="50">
        <v>0.01</v>
      </c>
      <c r="N82" s="50"/>
      <c r="O82" s="22">
        <v>3.7</v>
      </c>
      <c r="P82" s="22"/>
      <c r="Q82" s="22"/>
      <c r="R82" s="22">
        <f t="shared" si="0"/>
        <v>0.037000000000000005</v>
      </c>
      <c r="S82" s="22"/>
      <c r="T82" s="22"/>
      <c r="U82" s="22">
        <f t="shared" si="1"/>
        <v>0.045140000000000007</v>
      </c>
      <c r="V82" s="22"/>
      <c r="W82" s="22"/>
    </row>
    <row r="83" spans="1:23" ht="12.75">
      <c r="A83" s="2">
        <v>8</v>
      </c>
      <c r="B83" s="23" t="s">
        <v>21</v>
      </c>
      <c r="C83" s="23"/>
      <c r="D83" s="23"/>
      <c r="E83" s="23"/>
      <c r="F83" s="23"/>
      <c r="G83" s="23"/>
      <c r="H83" s="23"/>
      <c r="I83" s="23"/>
      <c r="J83" s="23"/>
      <c r="K83" s="25" t="s">
        <v>146</v>
      </c>
      <c r="L83" s="25"/>
      <c r="M83" s="50">
        <v>0.04</v>
      </c>
      <c r="N83" s="50"/>
      <c r="O83" s="22">
        <v>51.8</v>
      </c>
      <c r="P83" s="22"/>
      <c r="Q83" s="22"/>
      <c r="R83" s="22">
        <f t="shared" si="0"/>
        <v>2.072</v>
      </c>
      <c r="S83" s="22"/>
      <c r="T83" s="22"/>
      <c r="U83" s="22">
        <f t="shared" si="1"/>
        <v>2.52784</v>
      </c>
      <c r="V83" s="22"/>
      <c r="W83" s="22"/>
    </row>
    <row r="84" spans="1:23" ht="12.75">
      <c r="A84" s="2">
        <v>9</v>
      </c>
      <c r="B84" s="23" t="s">
        <v>22</v>
      </c>
      <c r="C84" s="23"/>
      <c r="D84" s="23"/>
      <c r="E84" s="23"/>
      <c r="F84" s="23"/>
      <c r="G84" s="23"/>
      <c r="H84" s="23"/>
      <c r="I84" s="23"/>
      <c r="J84" s="23"/>
      <c r="K84" s="25" t="s">
        <v>147</v>
      </c>
      <c r="L84" s="25"/>
      <c r="M84" s="50">
        <v>0.01</v>
      </c>
      <c r="N84" s="50"/>
      <c r="O84" s="22">
        <v>30</v>
      </c>
      <c r="P84" s="22"/>
      <c r="Q84" s="22"/>
      <c r="R84" s="22">
        <f t="shared" si="0"/>
        <v>0.3</v>
      </c>
      <c r="S84" s="22"/>
      <c r="T84" s="22"/>
      <c r="U84" s="22">
        <f t="shared" si="1"/>
        <v>0.366</v>
      </c>
      <c r="V84" s="22"/>
      <c r="W84" s="22"/>
    </row>
    <row r="85" spans="1:23" ht="12.75">
      <c r="A85" s="2">
        <v>10</v>
      </c>
      <c r="B85" s="23" t="s">
        <v>23</v>
      </c>
      <c r="C85" s="23"/>
      <c r="D85" s="23"/>
      <c r="E85" s="23"/>
      <c r="F85" s="23"/>
      <c r="G85" s="23"/>
      <c r="H85" s="23"/>
      <c r="I85" s="23"/>
      <c r="J85" s="23"/>
      <c r="K85" s="25" t="s">
        <v>0</v>
      </c>
      <c r="L85" s="25"/>
      <c r="M85" s="50">
        <v>0.005</v>
      </c>
      <c r="N85" s="50"/>
      <c r="O85" s="22">
        <v>6</v>
      </c>
      <c r="P85" s="22"/>
      <c r="Q85" s="22"/>
      <c r="R85" s="22">
        <f t="shared" si="0"/>
        <v>0.03</v>
      </c>
      <c r="S85" s="22"/>
      <c r="T85" s="22"/>
      <c r="U85" s="22">
        <f t="shared" si="1"/>
        <v>0.0366</v>
      </c>
      <c r="V85" s="22"/>
      <c r="W85" s="22"/>
    </row>
    <row r="86" spans="1:23" ht="12.75">
      <c r="A86" s="3"/>
      <c r="B86" s="48" t="s">
        <v>134</v>
      </c>
      <c r="C86" s="48"/>
      <c r="D86" s="48"/>
      <c r="E86" s="48"/>
      <c r="F86" s="48"/>
      <c r="G86" s="48"/>
      <c r="H86" s="48"/>
      <c r="I86" s="48"/>
      <c r="J86" s="48"/>
      <c r="K86" s="18" t="s">
        <v>135</v>
      </c>
      <c r="L86" s="18"/>
      <c r="M86" s="18"/>
      <c r="N86" s="18"/>
      <c r="O86" s="18" t="s">
        <v>135</v>
      </c>
      <c r="P86" s="18"/>
      <c r="Q86" s="18"/>
      <c r="R86" s="47">
        <f>SUM(R76:T85)</f>
        <v>13.308500000000004</v>
      </c>
      <c r="S86" s="18"/>
      <c r="T86" s="18"/>
      <c r="U86" s="47">
        <f>SUM(U76:W85)</f>
        <v>16.23637</v>
      </c>
      <c r="V86" s="18"/>
      <c r="W86" s="18"/>
    </row>
    <row r="89" spans="1:23" ht="12.75">
      <c r="A89" s="17" t="s">
        <v>122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</row>
    <row r="90" spans="1:23" ht="12.75">
      <c r="A90" s="17" t="s">
        <v>1</v>
      </c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</row>
    <row r="91" spans="1:23" ht="12.75" customHeight="1">
      <c r="A91" s="17" t="s">
        <v>24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</row>
    <row r="92" spans="1:23" ht="12.75">
      <c r="A92" s="17" t="s">
        <v>25</v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</row>
    <row r="93" spans="1:2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2.75">
      <c r="A94" s="25" t="s">
        <v>124</v>
      </c>
      <c r="B94" s="25" t="s">
        <v>142</v>
      </c>
      <c r="C94" s="25"/>
      <c r="D94" s="25"/>
      <c r="E94" s="25"/>
      <c r="F94" s="25"/>
      <c r="G94" s="25"/>
      <c r="H94" s="25"/>
      <c r="I94" s="25"/>
      <c r="J94" s="25" t="s">
        <v>87</v>
      </c>
      <c r="K94" s="25"/>
      <c r="L94" s="25" t="s">
        <v>141</v>
      </c>
      <c r="M94" s="25"/>
      <c r="N94" s="25" t="s">
        <v>139</v>
      </c>
      <c r="O94" s="25"/>
      <c r="P94" s="25" t="s">
        <v>2</v>
      </c>
      <c r="Q94" s="25"/>
      <c r="R94" s="25" t="s">
        <v>127</v>
      </c>
      <c r="S94" s="25"/>
      <c r="T94" s="25"/>
      <c r="U94" s="25"/>
      <c r="V94" s="25"/>
      <c r="W94" s="25"/>
    </row>
    <row r="95" spans="1:23" ht="63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 t="s">
        <v>137</v>
      </c>
      <c r="S95" s="25"/>
      <c r="T95" s="25"/>
      <c r="U95" s="25" t="s">
        <v>138</v>
      </c>
      <c r="V95" s="25"/>
      <c r="W95" s="25"/>
    </row>
    <row r="96" spans="1:23" ht="12.75">
      <c r="A96" s="5">
        <v>1</v>
      </c>
      <c r="B96" s="49">
        <v>2</v>
      </c>
      <c r="C96" s="49"/>
      <c r="D96" s="49"/>
      <c r="E96" s="49"/>
      <c r="F96" s="49"/>
      <c r="G96" s="49"/>
      <c r="H96" s="49"/>
      <c r="I96" s="49"/>
      <c r="J96" s="49">
        <v>3</v>
      </c>
      <c r="K96" s="49"/>
      <c r="L96" s="49">
        <v>4</v>
      </c>
      <c r="M96" s="49"/>
      <c r="N96" s="49">
        <v>5</v>
      </c>
      <c r="O96" s="49"/>
      <c r="P96" s="49">
        <v>6</v>
      </c>
      <c r="Q96" s="49"/>
      <c r="R96" s="49">
        <v>7</v>
      </c>
      <c r="S96" s="49"/>
      <c r="T96" s="49"/>
      <c r="U96" s="49">
        <v>8</v>
      </c>
      <c r="V96" s="49"/>
      <c r="W96" s="49"/>
    </row>
    <row r="97" spans="1:23" ht="12.75">
      <c r="A97" s="2">
        <v>1</v>
      </c>
      <c r="B97" s="23" t="s">
        <v>3</v>
      </c>
      <c r="C97" s="23"/>
      <c r="D97" s="23"/>
      <c r="E97" s="23"/>
      <c r="F97" s="23"/>
      <c r="G97" s="23"/>
      <c r="H97" s="23"/>
      <c r="I97" s="23"/>
      <c r="J97" s="24">
        <v>1</v>
      </c>
      <c r="K97" s="24"/>
      <c r="L97" s="25" t="s">
        <v>143</v>
      </c>
      <c r="M97" s="25"/>
      <c r="N97" s="22">
        <v>120</v>
      </c>
      <c r="O97" s="22"/>
      <c r="P97" s="25">
        <v>2</v>
      </c>
      <c r="Q97" s="25"/>
      <c r="R97" s="22">
        <f aca="true" t="shared" si="2" ref="R97:R138">J97*N97*P97</f>
        <v>240</v>
      </c>
      <c r="S97" s="22"/>
      <c r="T97" s="22"/>
      <c r="U97" s="22">
        <f aca="true" t="shared" si="3" ref="U97:U138">R97*$S$15</f>
        <v>292.8</v>
      </c>
      <c r="V97" s="22"/>
      <c r="W97" s="22"/>
    </row>
    <row r="98" spans="1:23" ht="12.75">
      <c r="A98" s="2">
        <v>2</v>
      </c>
      <c r="B98" s="23" t="s">
        <v>91</v>
      </c>
      <c r="C98" s="23"/>
      <c r="D98" s="23"/>
      <c r="E98" s="23"/>
      <c r="F98" s="23"/>
      <c r="G98" s="23"/>
      <c r="H98" s="23"/>
      <c r="I98" s="23"/>
      <c r="J98" s="24">
        <v>0.5</v>
      </c>
      <c r="K98" s="24"/>
      <c r="L98" s="25" t="s">
        <v>143</v>
      </c>
      <c r="M98" s="25"/>
      <c r="N98" s="22">
        <v>43.4</v>
      </c>
      <c r="O98" s="22"/>
      <c r="P98" s="25">
        <v>1</v>
      </c>
      <c r="Q98" s="25"/>
      <c r="R98" s="22">
        <f t="shared" si="2"/>
        <v>21.7</v>
      </c>
      <c r="S98" s="22"/>
      <c r="T98" s="22"/>
      <c r="U98" s="22">
        <f t="shared" si="3"/>
        <v>26.474</v>
      </c>
      <c r="V98" s="22"/>
      <c r="W98" s="22"/>
    </row>
    <row r="99" spans="1:23" ht="12.75">
      <c r="A99" s="2">
        <v>3</v>
      </c>
      <c r="B99" s="23" t="s">
        <v>6</v>
      </c>
      <c r="C99" s="23"/>
      <c r="D99" s="23"/>
      <c r="E99" s="23"/>
      <c r="F99" s="23"/>
      <c r="G99" s="23"/>
      <c r="H99" s="23"/>
      <c r="I99" s="23"/>
      <c r="J99" s="24">
        <v>0.5</v>
      </c>
      <c r="K99" s="24"/>
      <c r="L99" s="25" t="s">
        <v>143</v>
      </c>
      <c r="M99" s="25"/>
      <c r="N99" s="22">
        <v>357.6</v>
      </c>
      <c r="O99" s="22"/>
      <c r="P99" s="25">
        <v>1</v>
      </c>
      <c r="Q99" s="25"/>
      <c r="R99" s="22">
        <f t="shared" si="2"/>
        <v>178.8</v>
      </c>
      <c r="S99" s="22"/>
      <c r="T99" s="22"/>
      <c r="U99" s="22">
        <f t="shared" si="3"/>
        <v>218.136</v>
      </c>
      <c r="V99" s="22"/>
      <c r="W99" s="22"/>
    </row>
    <row r="100" spans="1:23" ht="12.75">
      <c r="A100" s="2">
        <v>4</v>
      </c>
      <c r="B100" s="23" t="s">
        <v>145</v>
      </c>
      <c r="C100" s="23"/>
      <c r="D100" s="23"/>
      <c r="E100" s="23"/>
      <c r="F100" s="23"/>
      <c r="G100" s="23"/>
      <c r="H100" s="23"/>
      <c r="I100" s="23"/>
      <c r="J100" s="24">
        <v>0.33</v>
      </c>
      <c r="K100" s="24"/>
      <c r="L100" s="25" t="s">
        <v>143</v>
      </c>
      <c r="M100" s="25"/>
      <c r="N100" s="22">
        <v>7.4</v>
      </c>
      <c r="O100" s="22"/>
      <c r="P100" s="25">
        <v>1</v>
      </c>
      <c r="Q100" s="25"/>
      <c r="R100" s="22">
        <f t="shared" si="2"/>
        <v>2.442</v>
      </c>
      <c r="S100" s="22"/>
      <c r="T100" s="22"/>
      <c r="U100" s="22">
        <f t="shared" si="3"/>
        <v>2.9792400000000003</v>
      </c>
      <c r="V100" s="22"/>
      <c r="W100" s="22"/>
    </row>
    <row r="101" spans="1:23" ht="12.75">
      <c r="A101" s="2">
        <v>5</v>
      </c>
      <c r="B101" s="23" t="s">
        <v>86</v>
      </c>
      <c r="C101" s="23"/>
      <c r="D101" s="23"/>
      <c r="E101" s="23"/>
      <c r="F101" s="23"/>
      <c r="G101" s="23"/>
      <c r="H101" s="23"/>
      <c r="I101" s="23"/>
      <c r="J101" s="24">
        <v>0.5</v>
      </c>
      <c r="K101" s="24"/>
      <c r="L101" s="25" t="s">
        <v>143</v>
      </c>
      <c r="M101" s="25"/>
      <c r="N101" s="22">
        <v>90</v>
      </c>
      <c r="O101" s="22"/>
      <c r="P101" s="25">
        <v>1</v>
      </c>
      <c r="Q101" s="25"/>
      <c r="R101" s="22">
        <f t="shared" si="2"/>
        <v>45</v>
      </c>
      <c r="S101" s="22"/>
      <c r="T101" s="22"/>
      <c r="U101" s="22">
        <f t="shared" si="3"/>
        <v>54.9</v>
      </c>
      <c r="V101" s="22"/>
      <c r="W101" s="22"/>
    </row>
    <row r="102" spans="1:23" ht="12.75">
      <c r="A102" s="2">
        <v>6</v>
      </c>
      <c r="B102" s="23" t="s">
        <v>4</v>
      </c>
      <c r="C102" s="23"/>
      <c r="D102" s="23"/>
      <c r="E102" s="23"/>
      <c r="F102" s="23"/>
      <c r="G102" s="23"/>
      <c r="H102" s="23"/>
      <c r="I102" s="23"/>
      <c r="J102" s="24">
        <v>1</v>
      </c>
      <c r="K102" s="24"/>
      <c r="L102" s="25" t="s">
        <v>143</v>
      </c>
      <c r="M102" s="25"/>
      <c r="N102" s="22">
        <v>90</v>
      </c>
      <c r="O102" s="22"/>
      <c r="P102" s="25">
        <v>1</v>
      </c>
      <c r="Q102" s="25"/>
      <c r="R102" s="22">
        <f t="shared" si="2"/>
        <v>90</v>
      </c>
      <c r="S102" s="22"/>
      <c r="T102" s="22"/>
      <c r="U102" s="22">
        <f t="shared" si="3"/>
        <v>109.8</v>
      </c>
      <c r="V102" s="22"/>
      <c r="W102" s="22"/>
    </row>
    <row r="103" spans="1:23" ht="12.75">
      <c r="A103" s="2">
        <v>7</v>
      </c>
      <c r="B103" s="23" t="s">
        <v>26</v>
      </c>
      <c r="C103" s="23"/>
      <c r="D103" s="23"/>
      <c r="E103" s="23"/>
      <c r="F103" s="23"/>
      <c r="G103" s="23"/>
      <c r="H103" s="23"/>
      <c r="I103" s="23"/>
      <c r="J103" s="24">
        <v>1</v>
      </c>
      <c r="K103" s="24"/>
      <c r="L103" s="25" t="s">
        <v>143</v>
      </c>
      <c r="M103" s="25"/>
      <c r="N103" s="22">
        <v>30</v>
      </c>
      <c r="O103" s="22"/>
      <c r="P103" s="25">
        <v>2</v>
      </c>
      <c r="Q103" s="25"/>
      <c r="R103" s="22">
        <f t="shared" si="2"/>
        <v>60</v>
      </c>
      <c r="S103" s="22"/>
      <c r="T103" s="22"/>
      <c r="U103" s="22">
        <f t="shared" si="3"/>
        <v>73.2</v>
      </c>
      <c r="V103" s="22"/>
      <c r="W103" s="22"/>
    </row>
    <row r="104" spans="1:23" ht="12.75">
      <c r="A104" s="2">
        <v>8</v>
      </c>
      <c r="B104" s="23" t="s">
        <v>27</v>
      </c>
      <c r="C104" s="23"/>
      <c r="D104" s="23"/>
      <c r="E104" s="23"/>
      <c r="F104" s="23"/>
      <c r="G104" s="23"/>
      <c r="H104" s="23"/>
      <c r="I104" s="23"/>
      <c r="J104" s="24">
        <v>1</v>
      </c>
      <c r="K104" s="24"/>
      <c r="L104" s="25" t="s">
        <v>143</v>
      </c>
      <c r="M104" s="25"/>
      <c r="N104" s="22">
        <v>120.6</v>
      </c>
      <c r="O104" s="22"/>
      <c r="P104" s="25">
        <v>2</v>
      </c>
      <c r="Q104" s="25"/>
      <c r="R104" s="22">
        <f t="shared" si="2"/>
        <v>241.2</v>
      </c>
      <c r="S104" s="22"/>
      <c r="T104" s="22"/>
      <c r="U104" s="22">
        <f t="shared" si="3"/>
        <v>294.26399999999995</v>
      </c>
      <c r="V104" s="22"/>
      <c r="W104" s="22"/>
    </row>
    <row r="105" spans="1:23" ht="12.75">
      <c r="A105" s="2">
        <v>9</v>
      </c>
      <c r="B105" s="23" t="s">
        <v>28</v>
      </c>
      <c r="C105" s="23"/>
      <c r="D105" s="23"/>
      <c r="E105" s="23"/>
      <c r="F105" s="23"/>
      <c r="G105" s="23"/>
      <c r="H105" s="23"/>
      <c r="I105" s="23"/>
      <c r="J105" s="24">
        <v>1</v>
      </c>
      <c r="K105" s="24"/>
      <c r="L105" s="25" t="s">
        <v>143</v>
      </c>
      <c r="M105" s="25"/>
      <c r="N105" s="22">
        <v>253.9</v>
      </c>
      <c r="O105" s="22"/>
      <c r="P105" s="25">
        <v>1</v>
      </c>
      <c r="Q105" s="25"/>
      <c r="R105" s="22">
        <f t="shared" si="2"/>
        <v>253.9</v>
      </c>
      <c r="S105" s="22"/>
      <c r="T105" s="22"/>
      <c r="U105" s="22">
        <f t="shared" si="3"/>
        <v>309.758</v>
      </c>
      <c r="V105" s="22"/>
      <c r="W105" s="22"/>
    </row>
    <row r="106" spans="1:23" ht="12.75">
      <c r="A106" s="2">
        <v>10</v>
      </c>
      <c r="B106" s="23" t="s">
        <v>29</v>
      </c>
      <c r="C106" s="23"/>
      <c r="D106" s="23"/>
      <c r="E106" s="23"/>
      <c r="F106" s="23"/>
      <c r="G106" s="23"/>
      <c r="H106" s="23"/>
      <c r="I106" s="23"/>
      <c r="J106" s="24">
        <v>0.5</v>
      </c>
      <c r="K106" s="24"/>
      <c r="L106" s="25" t="s">
        <v>143</v>
      </c>
      <c r="M106" s="25"/>
      <c r="N106" s="22">
        <v>140</v>
      </c>
      <c r="O106" s="22"/>
      <c r="P106" s="25">
        <v>1</v>
      </c>
      <c r="Q106" s="25"/>
      <c r="R106" s="22">
        <f t="shared" si="2"/>
        <v>70</v>
      </c>
      <c r="S106" s="22"/>
      <c r="T106" s="22"/>
      <c r="U106" s="22">
        <f t="shared" si="3"/>
        <v>85.39999999999999</v>
      </c>
      <c r="V106" s="22"/>
      <c r="W106" s="22"/>
    </row>
    <row r="107" spans="1:23" ht="12.75">
      <c r="A107" s="2">
        <v>11</v>
      </c>
      <c r="B107" s="23" t="s">
        <v>30</v>
      </c>
      <c r="C107" s="23"/>
      <c r="D107" s="23"/>
      <c r="E107" s="23"/>
      <c r="F107" s="23"/>
      <c r="G107" s="23"/>
      <c r="H107" s="23"/>
      <c r="I107" s="23"/>
      <c r="J107" s="24">
        <v>0.5</v>
      </c>
      <c r="K107" s="24"/>
      <c r="L107" s="25" t="s">
        <v>143</v>
      </c>
      <c r="M107" s="25"/>
      <c r="N107" s="22">
        <v>300.5</v>
      </c>
      <c r="O107" s="22"/>
      <c r="P107" s="25">
        <v>4</v>
      </c>
      <c r="Q107" s="25"/>
      <c r="R107" s="22">
        <f t="shared" si="2"/>
        <v>601</v>
      </c>
      <c r="S107" s="22"/>
      <c r="T107" s="22"/>
      <c r="U107" s="22">
        <f t="shared" si="3"/>
        <v>733.22</v>
      </c>
      <c r="V107" s="22"/>
      <c r="W107" s="22"/>
    </row>
    <row r="108" spans="1:23" ht="12.75">
      <c r="A108" s="2">
        <v>12</v>
      </c>
      <c r="B108" s="23" t="s">
        <v>108</v>
      </c>
      <c r="C108" s="23"/>
      <c r="D108" s="23"/>
      <c r="E108" s="23"/>
      <c r="F108" s="23"/>
      <c r="G108" s="23"/>
      <c r="H108" s="23"/>
      <c r="I108" s="23"/>
      <c r="J108" s="24">
        <v>0.5</v>
      </c>
      <c r="K108" s="24"/>
      <c r="L108" s="25" t="s">
        <v>143</v>
      </c>
      <c r="M108" s="25"/>
      <c r="N108" s="22">
        <v>570.3</v>
      </c>
      <c r="O108" s="22"/>
      <c r="P108" s="25">
        <v>1</v>
      </c>
      <c r="Q108" s="25"/>
      <c r="R108" s="22">
        <f t="shared" si="2"/>
        <v>285.15</v>
      </c>
      <c r="S108" s="22"/>
      <c r="T108" s="22"/>
      <c r="U108" s="22">
        <f t="shared" si="3"/>
        <v>347.883</v>
      </c>
      <c r="V108" s="22"/>
      <c r="W108" s="22"/>
    </row>
    <row r="109" spans="1:23" ht="12.75">
      <c r="A109" s="2">
        <v>13</v>
      </c>
      <c r="B109" s="23" t="s">
        <v>109</v>
      </c>
      <c r="C109" s="23"/>
      <c r="D109" s="23"/>
      <c r="E109" s="23"/>
      <c r="F109" s="23"/>
      <c r="G109" s="23"/>
      <c r="H109" s="23"/>
      <c r="I109" s="23"/>
      <c r="J109" s="24">
        <v>0.33</v>
      </c>
      <c r="K109" s="24"/>
      <c r="L109" s="25" t="s">
        <v>143</v>
      </c>
      <c r="M109" s="25"/>
      <c r="N109" s="22">
        <v>68.9</v>
      </c>
      <c r="O109" s="22"/>
      <c r="P109" s="25">
        <v>1</v>
      </c>
      <c r="Q109" s="25"/>
      <c r="R109" s="22">
        <f t="shared" si="2"/>
        <v>22.737000000000002</v>
      </c>
      <c r="S109" s="22"/>
      <c r="T109" s="22"/>
      <c r="U109" s="22">
        <f t="shared" si="3"/>
        <v>27.739140000000003</v>
      </c>
      <c r="V109" s="22"/>
      <c r="W109" s="22"/>
    </row>
    <row r="110" spans="1:23" ht="12.75">
      <c r="A110" s="2">
        <v>14</v>
      </c>
      <c r="B110" s="23" t="s">
        <v>31</v>
      </c>
      <c r="C110" s="23"/>
      <c r="D110" s="23"/>
      <c r="E110" s="23"/>
      <c r="F110" s="23"/>
      <c r="G110" s="23"/>
      <c r="H110" s="23"/>
      <c r="I110" s="23"/>
      <c r="J110" s="24">
        <v>1</v>
      </c>
      <c r="K110" s="24"/>
      <c r="L110" s="25" t="s">
        <v>143</v>
      </c>
      <c r="M110" s="25"/>
      <c r="N110" s="22">
        <v>40</v>
      </c>
      <c r="O110" s="22"/>
      <c r="P110" s="25">
        <v>1</v>
      </c>
      <c r="Q110" s="25"/>
      <c r="R110" s="22">
        <f t="shared" si="2"/>
        <v>40</v>
      </c>
      <c r="S110" s="22"/>
      <c r="T110" s="22"/>
      <c r="U110" s="22">
        <f t="shared" si="3"/>
        <v>48.8</v>
      </c>
      <c r="V110" s="22"/>
      <c r="W110" s="22"/>
    </row>
    <row r="111" spans="1:23" ht="12.75">
      <c r="A111" s="2">
        <v>15</v>
      </c>
      <c r="B111" s="23" t="s">
        <v>32</v>
      </c>
      <c r="C111" s="23"/>
      <c r="D111" s="23"/>
      <c r="E111" s="23"/>
      <c r="F111" s="23"/>
      <c r="G111" s="23"/>
      <c r="H111" s="23"/>
      <c r="I111" s="23"/>
      <c r="J111" s="24">
        <v>0.2</v>
      </c>
      <c r="K111" s="24"/>
      <c r="L111" s="25" t="s">
        <v>143</v>
      </c>
      <c r="M111" s="25"/>
      <c r="N111" s="22">
        <v>2144.6</v>
      </c>
      <c r="O111" s="22"/>
      <c r="P111" s="25">
        <v>1</v>
      </c>
      <c r="Q111" s="25"/>
      <c r="R111" s="22">
        <f t="shared" si="2"/>
        <v>428.92</v>
      </c>
      <c r="S111" s="22"/>
      <c r="T111" s="22"/>
      <c r="U111" s="22">
        <f t="shared" si="3"/>
        <v>523.2824</v>
      </c>
      <c r="V111" s="22"/>
      <c r="W111" s="22"/>
    </row>
    <row r="112" spans="1:23" ht="12.75">
      <c r="A112" s="2">
        <v>16</v>
      </c>
      <c r="B112" s="23" t="s">
        <v>33</v>
      </c>
      <c r="C112" s="23"/>
      <c r="D112" s="23"/>
      <c r="E112" s="23"/>
      <c r="F112" s="23"/>
      <c r="G112" s="23"/>
      <c r="H112" s="23"/>
      <c r="I112" s="23"/>
      <c r="J112" s="24">
        <v>1</v>
      </c>
      <c r="K112" s="24"/>
      <c r="L112" s="25" t="s">
        <v>143</v>
      </c>
      <c r="M112" s="25"/>
      <c r="N112" s="22">
        <v>32</v>
      </c>
      <c r="O112" s="22"/>
      <c r="P112" s="25">
        <v>1</v>
      </c>
      <c r="Q112" s="25"/>
      <c r="R112" s="22">
        <f t="shared" si="2"/>
        <v>32</v>
      </c>
      <c r="S112" s="22"/>
      <c r="T112" s="22"/>
      <c r="U112" s="22">
        <f t="shared" si="3"/>
        <v>39.04</v>
      </c>
      <c r="V112" s="22"/>
      <c r="W112" s="22"/>
    </row>
    <row r="113" spans="1:23" ht="12.75">
      <c r="A113" s="2">
        <v>17</v>
      </c>
      <c r="B113" s="23" t="s">
        <v>34</v>
      </c>
      <c r="C113" s="23"/>
      <c r="D113" s="23"/>
      <c r="E113" s="23"/>
      <c r="F113" s="23"/>
      <c r="G113" s="23"/>
      <c r="H113" s="23"/>
      <c r="I113" s="23"/>
      <c r="J113" s="24">
        <v>0.33</v>
      </c>
      <c r="K113" s="24"/>
      <c r="L113" s="25" t="s">
        <v>77</v>
      </c>
      <c r="M113" s="25"/>
      <c r="N113" s="22">
        <v>30</v>
      </c>
      <c r="O113" s="22"/>
      <c r="P113" s="25">
        <v>3</v>
      </c>
      <c r="Q113" s="25"/>
      <c r="R113" s="22">
        <f t="shared" si="2"/>
        <v>29.700000000000003</v>
      </c>
      <c r="S113" s="22"/>
      <c r="T113" s="22"/>
      <c r="U113" s="22">
        <f t="shared" si="3"/>
        <v>36.234</v>
      </c>
      <c r="V113" s="22"/>
      <c r="W113" s="22"/>
    </row>
    <row r="114" spans="1:23" ht="12.75">
      <c r="A114" s="2">
        <v>18</v>
      </c>
      <c r="B114" s="23" t="s">
        <v>35</v>
      </c>
      <c r="C114" s="23"/>
      <c r="D114" s="23"/>
      <c r="E114" s="23"/>
      <c r="F114" s="23"/>
      <c r="G114" s="23"/>
      <c r="H114" s="23"/>
      <c r="I114" s="23"/>
      <c r="J114" s="24">
        <v>0.33</v>
      </c>
      <c r="K114" s="24"/>
      <c r="L114" s="25" t="s">
        <v>143</v>
      </c>
      <c r="M114" s="25"/>
      <c r="N114" s="22">
        <v>20</v>
      </c>
      <c r="O114" s="22"/>
      <c r="P114" s="25">
        <v>1</v>
      </c>
      <c r="Q114" s="25"/>
      <c r="R114" s="22">
        <f t="shared" si="2"/>
        <v>6.6000000000000005</v>
      </c>
      <c r="S114" s="22"/>
      <c r="T114" s="22"/>
      <c r="U114" s="22">
        <f t="shared" si="3"/>
        <v>8.052</v>
      </c>
      <c r="V114" s="22"/>
      <c r="W114" s="22"/>
    </row>
    <row r="115" spans="1:23" ht="12.75">
      <c r="A115" s="2">
        <v>19</v>
      </c>
      <c r="B115" s="23" t="s">
        <v>36</v>
      </c>
      <c r="C115" s="23"/>
      <c r="D115" s="23"/>
      <c r="E115" s="23"/>
      <c r="F115" s="23"/>
      <c r="G115" s="23"/>
      <c r="H115" s="23"/>
      <c r="I115" s="23"/>
      <c r="J115" s="24">
        <v>1</v>
      </c>
      <c r="K115" s="24"/>
      <c r="L115" s="25" t="s">
        <v>143</v>
      </c>
      <c r="M115" s="25"/>
      <c r="N115" s="22">
        <v>50</v>
      </c>
      <c r="O115" s="22"/>
      <c r="P115" s="25">
        <v>1</v>
      </c>
      <c r="Q115" s="25"/>
      <c r="R115" s="22">
        <f t="shared" si="2"/>
        <v>50</v>
      </c>
      <c r="S115" s="22"/>
      <c r="T115" s="22"/>
      <c r="U115" s="22">
        <f t="shared" si="3"/>
        <v>61</v>
      </c>
      <c r="V115" s="22"/>
      <c r="W115" s="22"/>
    </row>
    <row r="116" spans="1:23" ht="12.75">
      <c r="A116" s="2">
        <v>20</v>
      </c>
      <c r="B116" s="23" t="s">
        <v>37</v>
      </c>
      <c r="C116" s="23"/>
      <c r="D116" s="23"/>
      <c r="E116" s="23"/>
      <c r="F116" s="23"/>
      <c r="G116" s="23"/>
      <c r="H116" s="23"/>
      <c r="I116" s="23"/>
      <c r="J116" s="24">
        <v>1</v>
      </c>
      <c r="K116" s="24"/>
      <c r="L116" s="25" t="s">
        <v>143</v>
      </c>
      <c r="M116" s="25"/>
      <c r="N116" s="22">
        <v>58.1</v>
      </c>
      <c r="O116" s="22"/>
      <c r="P116" s="25">
        <v>2</v>
      </c>
      <c r="Q116" s="25"/>
      <c r="R116" s="22">
        <f t="shared" si="2"/>
        <v>116.2</v>
      </c>
      <c r="S116" s="22"/>
      <c r="T116" s="22"/>
      <c r="U116" s="22">
        <f t="shared" si="3"/>
        <v>141.764</v>
      </c>
      <c r="V116" s="22"/>
      <c r="W116" s="22"/>
    </row>
    <row r="117" spans="1:23" ht="12.75">
      <c r="A117" s="2">
        <v>21</v>
      </c>
      <c r="B117" s="23" t="s">
        <v>38</v>
      </c>
      <c r="C117" s="23"/>
      <c r="D117" s="23"/>
      <c r="E117" s="23"/>
      <c r="F117" s="23"/>
      <c r="G117" s="23"/>
      <c r="H117" s="23"/>
      <c r="I117" s="23"/>
      <c r="J117" s="24">
        <v>1</v>
      </c>
      <c r="K117" s="24"/>
      <c r="L117" s="25" t="s">
        <v>143</v>
      </c>
      <c r="M117" s="25"/>
      <c r="N117" s="22">
        <v>45.5</v>
      </c>
      <c r="O117" s="22"/>
      <c r="P117" s="25">
        <v>5</v>
      </c>
      <c r="Q117" s="25"/>
      <c r="R117" s="22">
        <f t="shared" si="2"/>
        <v>227.5</v>
      </c>
      <c r="S117" s="22"/>
      <c r="T117" s="22"/>
      <c r="U117" s="22">
        <f t="shared" si="3"/>
        <v>277.55</v>
      </c>
      <c r="V117" s="22"/>
      <c r="W117" s="22"/>
    </row>
    <row r="118" spans="1:23" ht="12.75">
      <c r="A118" s="2">
        <v>22</v>
      </c>
      <c r="B118" s="23" t="s">
        <v>39</v>
      </c>
      <c r="C118" s="23"/>
      <c r="D118" s="23"/>
      <c r="E118" s="23"/>
      <c r="F118" s="23"/>
      <c r="G118" s="23"/>
      <c r="H118" s="23"/>
      <c r="I118" s="23"/>
      <c r="J118" s="24">
        <v>1</v>
      </c>
      <c r="K118" s="24"/>
      <c r="L118" s="25" t="s">
        <v>143</v>
      </c>
      <c r="M118" s="25"/>
      <c r="N118" s="22">
        <v>45.5</v>
      </c>
      <c r="O118" s="22"/>
      <c r="P118" s="25">
        <v>4</v>
      </c>
      <c r="Q118" s="25"/>
      <c r="R118" s="22">
        <f t="shared" si="2"/>
        <v>182</v>
      </c>
      <c r="S118" s="22"/>
      <c r="T118" s="22"/>
      <c r="U118" s="22">
        <f t="shared" si="3"/>
        <v>222.04</v>
      </c>
      <c r="V118" s="22"/>
      <c r="W118" s="22"/>
    </row>
    <row r="119" spans="1:23" ht="12.75">
      <c r="A119" s="2">
        <v>23</v>
      </c>
      <c r="B119" s="23" t="s">
        <v>40</v>
      </c>
      <c r="C119" s="23"/>
      <c r="D119" s="23"/>
      <c r="E119" s="23"/>
      <c r="F119" s="23"/>
      <c r="G119" s="23"/>
      <c r="H119" s="23"/>
      <c r="I119" s="23"/>
      <c r="J119" s="24">
        <v>0.5</v>
      </c>
      <c r="K119" s="24"/>
      <c r="L119" s="25" t="s">
        <v>143</v>
      </c>
      <c r="M119" s="25"/>
      <c r="N119" s="22">
        <v>45</v>
      </c>
      <c r="O119" s="22"/>
      <c r="P119" s="25">
        <v>1</v>
      </c>
      <c r="Q119" s="25"/>
      <c r="R119" s="22">
        <f t="shared" si="2"/>
        <v>22.5</v>
      </c>
      <c r="S119" s="22"/>
      <c r="T119" s="22"/>
      <c r="U119" s="22">
        <f t="shared" si="3"/>
        <v>27.45</v>
      </c>
      <c r="V119" s="22"/>
      <c r="W119" s="22"/>
    </row>
    <row r="120" spans="1:23" ht="12.75">
      <c r="A120" s="2">
        <v>24</v>
      </c>
      <c r="B120" s="23" t="s">
        <v>41</v>
      </c>
      <c r="C120" s="23"/>
      <c r="D120" s="23"/>
      <c r="E120" s="23"/>
      <c r="F120" s="23"/>
      <c r="G120" s="23"/>
      <c r="H120" s="23"/>
      <c r="I120" s="23"/>
      <c r="J120" s="24">
        <v>0.5</v>
      </c>
      <c r="K120" s="24"/>
      <c r="L120" s="25" t="s">
        <v>143</v>
      </c>
      <c r="M120" s="25"/>
      <c r="N120" s="22">
        <v>101.7</v>
      </c>
      <c r="O120" s="22"/>
      <c r="P120" s="25">
        <v>1</v>
      </c>
      <c r="Q120" s="25"/>
      <c r="R120" s="22">
        <f t="shared" si="2"/>
        <v>50.85</v>
      </c>
      <c r="S120" s="22"/>
      <c r="T120" s="22"/>
      <c r="U120" s="22">
        <f t="shared" si="3"/>
        <v>62.037</v>
      </c>
      <c r="V120" s="22"/>
      <c r="W120" s="22"/>
    </row>
    <row r="121" spans="1:23" ht="12.75">
      <c r="A121" s="2">
        <v>25</v>
      </c>
      <c r="B121" s="23" t="s">
        <v>42</v>
      </c>
      <c r="C121" s="23"/>
      <c r="D121" s="23"/>
      <c r="E121" s="23"/>
      <c r="F121" s="23"/>
      <c r="G121" s="23"/>
      <c r="H121" s="23"/>
      <c r="I121" s="23"/>
      <c r="J121" s="24">
        <v>1</v>
      </c>
      <c r="K121" s="24"/>
      <c r="L121" s="25" t="s">
        <v>143</v>
      </c>
      <c r="M121" s="25"/>
      <c r="N121" s="22">
        <v>40</v>
      </c>
      <c r="O121" s="22"/>
      <c r="P121" s="25">
        <v>4</v>
      </c>
      <c r="Q121" s="25"/>
      <c r="R121" s="22">
        <f t="shared" si="2"/>
        <v>160</v>
      </c>
      <c r="S121" s="22"/>
      <c r="T121" s="22"/>
      <c r="U121" s="22">
        <f t="shared" si="3"/>
        <v>195.2</v>
      </c>
      <c r="V121" s="22"/>
      <c r="W121" s="22"/>
    </row>
    <row r="122" spans="1:23" ht="12.75">
      <c r="A122" s="2">
        <v>26</v>
      </c>
      <c r="B122" s="23" t="s">
        <v>43</v>
      </c>
      <c r="C122" s="23"/>
      <c r="D122" s="23"/>
      <c r="E122" s="23"/>
      <c r="F122" s="23"/>
      <c r="G122" s="23"/>
      <c r="H122" s="23"/>
      <c r="I122" s="23"/>
      <c r="J122" s="24">
        <v>1</v>
      </c>
      <c r="K122" s="24"/>
      <c r="L122" s="25" t="s">
        <v>143</v>
      </c>
      <c r="M122" s="25"/>
      <c r="N122" s="22">
        <v>827.4</v>
      </c>
      <c r="O122" s="22"/>
      <c r="P122" s="25">
        <v>1</v>
      </c>
      <c r="Q122" s="25"/>
      <c r="R122" s="22">
        <f t="shared" si="2"/>
        <v>827.4</v>
      </c>
      <c r="S122" s="22"/>
      <c r="T122" s="22"/>
      <c r="U122" s="22">
        <f t="shared" si="3"/>
        <v>1009.428</v>
      </c>
      <c r="V122" s="22"/>
      <c r="W122" s="22"/>
    </row>
    <row r="123" spans="1:23" ht="12.75">
      <c r="A123" s="2">
        <v>27</v>
      </c>
      <c r="B123" s="23" t="s">
        <v>44</v>
      </c>
      <c r="C123" s="23"/>
      <c r="D123" s="23"/>
      <c r="E123" s="23"/>
      <c r="F123" s="23"/>
      <c r="G123" s="23"/>
      <c r="H123" s="23"/>
      <c r="I123" s="23"/>
      <c r="J123" s="24">
        <v>0.33</v>
      </c>
      <c r="K123" s="24"/>
      <c r="L123" s="25" t="s">
        <v>143</v>
      </c>
      <c r="M123" s="25"/>
      <c r="N123" s="22">
        <v>520</v>
      </c>
      <c r="O123" s="22"/>
      <c r="P123" s="25">
        <v>1</v>
      </c>
      <c r="Q123" s="25"/>
      <c r="R123" s="22">
        <f t="shared" si="2"/>
        <v>171.6</v>
      </c>
      <c r="S123" s="22"/>
      <c r="T123" s="22"/>
      <c r="U123" s="22">
        <f t="shared" si="3"/>
        <v>209.35199999999998</v>
      </c>
      <c r="V123" s="22"/>
      <c r="W123" s="22"/>
    </row>
    <row r="124" spans="1:23" ht="12.75">
      <c r="A124" s="2">
        <v>28</v>
      </c>
      <c r="B124" s="23" t="s">
        <v>45</v>
      </c>
      <c r="C124" s="23"/>
      <c r="D124" s="23"/>
      <c r="E124" s="23"/>
      <c r="F124" s="23"/>
      <c r="G124" s="23"/>
      <c r="H124" s="23"/>
      <c r="I124" s="23"/>
      <c r="J124" s="24">
        <v>0.13</v>
      </c>
      <c r="K124" s="24"/>
      <c r="L124" s="25" t="s">
        <v>143</v>
      </c>
      <c r="M124" s="25"/>
      <c r="N124" s="22">
        <v>566</v>
      </c>
      <c r="O124" s="22"/>
      <c r="P124" s="25">
        <v>1</v>
      </c>
      <c r="Q124" s="25"/>
      <c r="R124" s="22">
        <f t="shared" si="2"/>
        <v>73.58</v>
      </c>
      <c r="S124" s="22"/>
      <c r="T124" s="22"/>
      <c r="U124" s="22">
        <f t="shared" si="3"/>
        <v>89.7676</v>
      </c>
      <c r="V124" s="22"/>
      <c r="W124" s="22"/>
    </row>
    <row r="125" spans="1:23" ht="12.75">
      <c r="A125" s="2">
        <v>29</v>
      </c>
      <c r="B125" s="23" t="s">
        <v>46</v>
      </c>
      <c r="C125" s="23"/>
      <c r="D125" s="23"/>
      <c r="E125" s="23"/>
      <c r="F125" s="23"/>
      <c r="G125" s="23"/>
      <c r="H125" s="23"/>
      <c r="I125" s="23"/>
      <c r="J125" s="24">
        <v>1</v>
      </c>
      <c r="K125" s="24"/>
      <c r="L125" s="25" t="s">
        <v>143</v>
      </c>
      <c r="M125" s="25"/>
      <c r="N125" s="22">
        <v>90</v>
      </c>
      <c r="O125" s="22"/>
      <c r="P125" s="25">
        <v>1</v>
      </c>
      <c r="Q125" s="25"/>
      <c r="R125" s="22">
        <f t="shared" si="2"/>
        <v>90</v>
      </c>
      <c r="S125" s="22"/>
      <c r="T125" s="22"/>
      <c r="U125" s="22">
        <f t="shared" si="3"/>
        <v>109.8</v>
      </c>
      <c r="V125" s="22"/>
      <c r="W125" s="22"/>
    </row>
    <row r="126" spans="1:23" ht="12.75">
      <c r="A126" s="2">
        <v>30</v>
      </c>
      <c r="B126" s="23" t="s">
        <v>47</v>
      </c>
      <c r="C126" s="23"/>
      <c r="D126" s="23"/>
      <c r="E126" s="23"/>
      <c r="F126" s="23"/>
      <c r="G126" s="23"/>
      <c r="H126" s="23"/>
      <c r="I126" s="23"/>
      <c r="J126" s="24">
        <v>0.5</v>
      </c>
      <c r="K126" s="24"/>
      <c r="L126" s="25" t="s">
        <v>143</v>
      </c>
      <c r="M126" s="25"/>
      <c r="N126" s="22">
        <v>430</v>
      </c>
      <c r="O126" s="22"/>
      <c r="P126" s="25">
        <v>2</v>
      </c>
      <c r="Q126" s="25"/>
      <c r="R126" s="22">
        <f t="shared" si="2"/>
        <v>430</v>
      </c>
      <c r="S126" s="22"/>
      <c r="T126" s="22"/>
      <c r="U126" s="22">
        <f t="shared" si="3"/>
        <v>524.6</v>
      </c>
      <c r="V126" s="22"/>
      <c r="W126" s="22"/>
    </row>
    <row r="127" spans="1:23" ht="12.75">
      <c r="A127" s="2">
        <v>31</v>
      </c>
      <c r="B127" s="23" t="s">
        <v>48</v>
      </c>
      <c r="C127" s="23"/>
      <c r="D127" s="23"/>
      <c r="E127" s="23"/>
      <c r="F127" s="23"/>
      <c r="G127" s="23"/>
      <c r="H127" s="23"/>
      <c r="I127" s="23"/>
      <c r="J127" s="24">
        <v>1</v>
      </c>
      <c r="K127" s="24"/>
      <c r="L127" s="25" t="s">
        <v>143</v>
      </c>
      <c r="M127" s="25"/>
      <c r="N127" s="22">
        <v>120</v>
      </c>
      <c r="O127" s="22"/>
      <c r="P127" s="25">
        <v>1</v>
      </c>
      <c r="Q127" s="25"/>
      <c r="R127" s="22">
        <f t="shared" si="2"/>
        <v>120</v>
      </c>
      <c r="S127" s="22"/>
      <c r="T127" s="22"/>
      <c r="U127" s="22">
        <f t="shared" si="3"/>
        <v>146.4</v>
      </c>
      <c r="V127" s="22"/>
      <c r="W127" s="22"/>
    </row>
    <row r="128" spans="1:23" ht="12.75">
      <c r="A128" s="2">
        <v>32</v>
      </c>
      <c r="B128" s="23" t="s">
        <v>49</v>
      </c>
      <c r="C128" s="23"/>
      <c r="D128" s="23"/>
      <c r="E128" s="23"/>
      <c r="F128" s="23"/>
      <c r="G128" s="23"/>
      <c r="H128" s="23"/>
      <c r="I128" s="23"/>
      <c r="J128" s="24">
        <v>1</v>
      </c>
      <c r="K128" s="24"/>
      <c r="L128" s="25" t="s">
        <v>143</v>
      </c>
      <c r="M128" s="25"/>
      <c r="N128" s="22">
        <v>250</v>
      </c>
      <c r="O128" s="22"/>
      <c r="P128" s="25">
        <v>1</v>
      </c>
      <c r="Q128" s="25"/>
      <c r="R128" s="22">
        <f t="shared" si="2"/>
        <v>250</v>
      </c>
      <c r="S128" s="22"/>
      <c r="T128" s="22"/>
      <c r="U128" s="22">
        <f t="shared" si="3"/>
        <v>305</v>
      </c>
      <c r="V128" s="22"/>
      <c r="W128" s="22"/>
    </row>
    <row r="129" spans="1:23" ht="26.25" customHeight="1">
      <c r="A129" s="2">
        <v>33</v>
      </c>
      <c r="B129" s="23" t="s">
        <v>50</v>
      </c>
      <c r="C129" s="23"/>
      <c r="D129" s="23"/>
      <c r="E129" s="23"/>
      <c r="F129" s="23"/>
      <c r="G129" s="23"/>
      <c r="H129" s="23"/>
      <c r="I129" s="23"/>
      <c r="J129" s="24">
        <v>0.5</v>
      </c>
      <c r="K129" s="24"/>
      <c r="L129" s="25" t="s">
        <v>143</v>
      </c>
      <c r="M129" s="25"/>
      <c r="N129" s="22">
        <v>65.6</v>
      </c>
      <c r="O129" s="22"/>
      <c r="P129" s="25">
        <v>1</v>
      </c>
      <c r="Q129" s="25"/>
      <c r="R129" s="22">
        <f t="shared" si="2"/>
        <v>32.8</v>
      </c>
      <c r="S129" s="22"/>
      <c r="T129" s="22"/>
      <c r="U129" s="22">
        <f t="shared" si="3"/>
        <v>40.016</v>
      </c>
      <c r="V129" s="22"/>
      <c r="W129" s="22"/>
    </row>
    <row r="130" spans="1:23" ht="27" customHeight="1">
      <c r="A130" s="2">
        <v>34</v>
      </c>
      <c r="B130" s="19" t="s">
        <v>51</v>
      </c>
      <c r="C130" s="20"/>
      <c r="D130" s="20"/>
      <c r="E130" s="20"/>
      <c r="F130" s="20"/>
      <c r="G130" s="20"/>
      <c r="H130" s="20"/>
      <c r="I130" s="21"/>
      <c r="J130" s="52">
        <v>0.5</v>
      </c>
      <c r="K130" s="53"/>
      <c r="L130" s="10" t="s">
        <v>143</v>
      </c>
      <c r="M130" s="35"/>
      <c r="N130" s="54">
        <v>65.6</v>
      </c>
      <c r="O130" s="55"/>
      <c r="P130" s="10">
        <v>1</v>
      </c>
      <c r="Q130" s="35"/>
      <c r="R130" s="22">
        <f t="shared" si="2"/>
        <v>32.8</v>
      </c>
      <c r="S130" s="22"/>
      <c r="T130" s="22"/>
      <c r="U130" s="22">
        <f t="shared" si="3"/>
        <v>40.016</v>
      </c>
      <c r="V130" s="22"/>
      <c r="W130" s="22"/>
    </row>
    <row r="131" spans="1:23" ht="12.75">
      <c r="A131" s="2">
        <v>35</v>
      </c>
      <c r="B131" s="19" t="s">
        <v>52</v>
      </c>
      <c r="C131" s="20"/>
      <c r="D131" s="20"/>
      <c r="E131" s="20"/>
      <c r="F131" s="20"/>
      <c r="G131" s="20"/>
      <c r="H131" s="20"/>
      <c r="I131" s="21"/>
      <c r="J131" s="52">
        <v>0.33</v>
      </c>
      <c r="K131" s="53"/>
      <c r="L131" s="10" t="s">
        <v>143</v>
      </c>
      <c r="M131" s="35"/>
      <c r="N131" s="54">
        <v>3414.2</v>
      </c>
      <c r="O131" s="55"/>
      <c r="P131" s="10">
        <v>2</v>
      </c>
      <c r="Q131" s="35"/>
      <c r="R131" s="22">
        <f t="shared" si="2"/>
        <v>2253.372</v>
      </c>
      <c r="S131" s="22"/>
      <c r="T131" s="22"/>
      <c r="U131" s="22">
        <f t="shared" si="3"/>
        <v>2749.1138399999995</v>
      </c>
      <c r="V131" s="22"/>
      <c r="W131" s="22"/>
    </row>
    <row r="132" spans="1:23" ht="12.75">
      <c r="A132" s="2">
        <v>36</v>
      </c>
      <c r="B132" s="19" t="s">
        <v>53</v>
      </c>
      <c r="C132" s="20"/>
      <c r="D132" s="20"/>
      <c r="E132" s="20"/>
      <c r="F132" s="20"/>
      <c r="G132" s="20"/>
      <c r="H132" s="20"/>
      <c r="I132" s="21"/>
      <c r="J132" s="52">
        <v>0.2</v>
      </c>
      <c r="K132" s="53"/>
      <c r="L132" s="10" t="s">
        <v>143</v>
      </c>
      <c r="M132" s="35"/>
      <c r="N132" s="54">
        <v>600</v>
      </c>
      <c r="O132" s="55"/>
      <c r="P132" s="10">
        <v>1</v>
      </c>
      <c r="Q132" s="35"/>
      <c r="R132" s="22">
        <f t="shared" si="2"/>
        <v>120</v>
      </c>
      <c r="S132" s="22"/>
      <c r="T132" s="22"/>
      <c r="U132" s="22">
        <f t="shared" si="3"/>
        <v>146.4</v>
      </c>
      <c r="V132" s="22"/>
      <c r="W132" s="22"/>
    </row>
    <row r="133" spans="1:23" ht="12.75">
      <c r="A133" s="2">
        <v>37</v>
      </c>
      <c r="B133" s="23" t="s">
        <v>54</v>
      </c>
      <c r="C133" s="23"/>
      <c r="D133" s="23"/>
      <c r="E133" s="23"/>
      <c r="F133" s="23"/>
      <c r="G133" s="23"/>
      <c r="H133" s="23"/>
      <c r="I133" s="23"/>
      <c r="J133" s="24">
        <v>0.33</v>
      </c>
      <c r="K133" s="24"/>
      <c r="L133" s="25" t="s">
        <v>77</v>
      </c>
      <c r="M133" s="25"/>
      <c r="N133" s="22">
        <v>22.44</v>
      </c>
      <c r="O133" s="22"/>
      <c r="P133" s="25">
        <v>1</v>
      </c>
      <c r="Q133" s="25"/>
      <c r="R133" s="22">
        <f t="shared" si="2"/>
        <v>7.405200000000001</v>
      </c>
      <c r="S133" s="22"/>
      <c r="T133" s="22"/>
      <c r="U133" s="22">
        <f t="shared" si="3"/>
        <v>9.034344</v>
      </c>
      <c r="V133" s="22"/>
      <c r="W133" s="22"/>
    </row>
    <row r="134" spans="1:23" ht="12.75">
      <c r="A134" s="2">
        <v>38</v>
      </c>
      <c r="B134" s="23" t="s">
        <v>55</v>
      </c>
      <c r="C134" s="23"/>
      <c r="D134" s="23"/>
      <c r="E134" s="23"/>
      <c r="F134" s="23"/>
      <c r="G134" s="23"/>
      <c r="H134" s="23"/>
      <c r="I134" s="23"/>
      <c r="J134" s="24">
        <v>0.5</v>
      </c>
      <c r="K134" s="24"/>
      <c r="L134" s="25" t="s">
        <v>143</v>
      </c>
      <c r="M134" s="25"/>
      <c r="N134" s="22">
        <v>461.7</v>
      </c>
      <c r="O134" s="22"/>
      <c r="P134" s="25">
        <v>1</v>
      </c>
      <c r="Q134" s="25"/>
      <c r="R134" s="22">
        <f t="shared" si="2"/>
        <v>230.85</v>
      </c>
      <c r="S134" s="22"/>
      <c r="T134" s="22"/>
      <c r="U134" s="22">
        <f t="shared" si="3"/>
        <v>281.637</v>
      </c>
      <c r="V134" s="22"/>
      <c r="W134" s="22"/>
    </row>
    <row r="135" spans="1:23" ht="12.75">
      <c r="A135" s="2">
        <v>39</v>
      </c>
      <c r="B135" s="23" t="s">
        <v>56</v>
      </c>
      <c r="C135" s="23"/>
      <c r="D135" s="23"/>
      <c r="E135" s="23"/>
      <c r="F135" s="23"/>
      <c r="G135" s="23"/>
      <c r="H135" s="23"/>
      <c r="I135" s="23"/>
      <c r="J135" s="24">
        <v>0.5</v>
      </c>
      <c r="K135" s="24"/>
      <c r="L135" s="25" t="s">
        <v>143</v>
      </c>
      <c r="M135" s="25"/>
      <c r="N135" s="22">
        <v>140</v>
      </c>
      <c r="O135" s="22"/>
      <c r="P135" s="25">
        <v>1</v>
      </c>
      <c r="Q135" s="25"/>
      <c r="R135" s="22">
        <f t="shared" si="2"/>
        <v>70</v>
      </c>
      <c r="S135" s="22"/>
      <c r="T135" s="22"/>
      <c r="U135" s="22">
        <f t="shared" si="3"/>
        <v>85.39999999999999</v>
      </c>
      <c r="V135" s="22"/>
      <c r="W135" s="22"/>
    </row>
    <row r="136" spans="1:23" ht="12.75">
      <c r="A136" s="2">
        <v>40</v>
      </c>
      <c r="B136" s="23" t="s">
        <v>57</v>
      </c>
      <c r="C136" s="23"/>
      <c r="D136" s="23"/>
      <c r="E136" s="23"/>
      <c r="F136" s="23"/>
      <c r="G136" s="23"/>
      <c r="H136" s="23"/>
      <c r="I136" s="23"/>
      <c r="J136" s="24">
        <v>1</v>
      </c>
      <c r="K136" s="24"/>
      <c r="L136" s="25" t="s">
        <v>143</v>
      </c>
      <c r="M136" s="25"/>
      <c r="N136" s="22">
        <v>100</v>
      </c>
      <c r="O136" s="22"/>
      <c r="P136" s="25">
        <v>2</v>
      </c>
      <c r="Q136" s="25"/>
      <c r="R136" s="22">
        <f t="shared" si="2"/>
        <v>200</v>
      </c>
      <c r="S136" s="22"/>
      <c r="T136" s="22"/>
      <c r="U136" s="22">
        <f t="shared" si="3"/>
        <v>244</v>
      </c>
      <c r="V136" s="22"/>
      <c r="W136" s="22"/>
    </row>
    <row r="137" spans="1:23" ht="12.75">
      <c r="A137" s="2">
        <v>41</v>
      </c>
      <c r="B137" s="23" t="s">
        <v>58</v>
      </c>
      <c r="C137" s="23"/>
      <c r="D137" s="23"/>
      <c r="E137" s="23"/>
      <c r="F137" s="23"/>
      <c r="G137" s="23"/>
      <c r="H137" s="23"/>
      <c r="I137" s="23"/>
      <c r="J137" s="24">
        <v>0.33</v>
      </c>
      <c r="K137" s="24"/>
      <c r="L137" s="25" t="s">
        <v>143</v>
      </c>
      <c r="M137" s="25"/>
      <c r="N137" s="22">
        <v>150</v>
      </c>
      <c r="O137" s="22"/>
      <c r="P137" s="25">
        <v>1</v>
      </c>
      <c r="Q137" s="25"/>
      <c r="R137" s="22">
        <f t="shared" si="2"/>
        <v>49.5</v>
      </c>
      <c r="S137" s="22"/>
      <c r="T137" s="22"/>
      <c r="U137" s="22">
        <f t="shared" si="3"/>
        <v>60.39</v>
      </c>
      <c r="V137" s="22"/>
      <c r="W137" s="22"/>
    </row>
    <row r="138" spans="1:23" ht="12.75">
      <c r="A138" s="2">
        <v>42</v>
      </c>
      <c r="B138" s="23" t="s">
        <v>59</v>
      </c>
      <c r="C138" s="23"/>
      <c r="D138" s="23"/>
      <c r="E138" s="23"/>
      <c r="F138" s="23"/>
      <c r="G138" s="23"/>
      <c r="H138" s="23"/>
      <c r="I138" s="23"/>
      <c r="J138" s="24">
        <v>1</v>
      </c>
      <c r="K138" s="24"/>
      <c r="L138" s="25" t="s">
        <v>143</v>
      </c>
      <c r="M138" s="25"/>
      <c r="N138" s="22">
        <v>48</v>
      </c>
      <c r="O138" s="22"/>
      <c r="P138" s="25">
        <v>1</v>
      </c>
      <c r="Q138" s="25"/>
      <c r="R138" s="22">
        <f t="shared" si="2"/>
        <v>48</v>
      </c>
      <c r="S138" s="22"/>
      <c r="T138" s="22"/>
      <c r="U138" s="22">
        <f t="shared" si="3"/>
        <v>58.56</v>
      </c>
      <c r="V138" s="22"/>
      <c r="W138" s="22"/>
    </row>
    <row r="139" spans="1:23" ht="12.75">
      <c r="A139" s="2"/>
      <c r="B139" s="56" t="s">
        <v>61</v>
      </c>
      <c r="C139" s="56"/>
      <c r="D139" s="56"/>
      <c r="E139" s="56"/>
      <c r="F139" s="56"/>
      <c r="G139" s="56"/>
      <c r="H139" s="56"/>
      <c r="I139" s="56"/>
      <c r="J139" s="59"/>
      <c r="K139" s="59"/>
      <c r="L139" s="25"/>
      <c r="M139" s="25"/>
      <c r="N139" s="22"/>
      <c r="O139" s="22"/>
      <c r="P139" s="25"/>
      <c r="Q139" s="25"/>
      <c r="R139" s="22"/>
      <c r="S139" s="22"/>
      <c r="T139" s="22"/>
      <c r="U139" s="22"/>
      <c r="V139" s="22"/>
      <c r="W139" s="22"/>
    </row>
    <row r="140" spans="1:23" ht="26.25" customHeight="1">
      <c r="A140" s="2">
        <v>43</v>
      </c>
      <c r="B140" s="23" t="s">
        <v>5</v>
      </c>
      <c r="C140" s="23"/>
      <c r="D140" s="23"/>
      <c r="E140" s="23"/>
      <c r="F140" s="23"/>
      <c r="G140" s="23"/>
      <c r="H140" s="23"/>
      <c r="I140" s="23"/>
      <c r="J140" s="24">
        <v>1</v>
      </c>
      <c r="K140" s="24"/>
      <c r="L140" s="25" t="s">
        <v>143</v>
      </c>
      <c r="M140" s="25"/>
      <c r="N140" s="22">
        <v>45</v>
      </c>
      <c r="O140" s="22"/>
      <c r="P140" s="25">
        <v>1</v>
      </c>
      <c r="Q140" s="25"/>
      <c r="R140" s="22">
        <f aca="true" t="shared" si="4" ref="R140:R155">J140*N140*P140</f>
        <v>45</v>
      </c>
      <c r="S140" s="22"/>
      <c r="T140" s="22"/>
      <c r="U140" s="22">
        <f aca="true" t="shared" si="5" ref="U140:U155">R140*$S$15</f>
        <v>54.9</v>
      </c>
      <c r="V140" s="22"/>
      <c r="W140" s="22"/>
    </row>
    <row r="141" spans="1:23" ht="12.75">
      <c r="A141" s="2">
        <v>44</v>
      </c>
      <c r="B141" s="23" t="s">
        <v>62</v>
      </c>
      <c r="C141" s="23"/>
      <c r="D141" s="23"/>
      <c r="E141" s="23"/>
      <c r="F141" s="23"/>
      <c r="G141" s="23"/>
      <c r="H141" s="23"/>
      <c r="I141" s="23"/>
      <c r="J141" s="24">
        <v>1</v>
      </c>
      <c r="K141" s="24"/>
      <c r="L141" s="25" t="s">
        <v>143</v>
      </c>
      <c r="M141" s="25"/>
      <c r="N141" s="22">
        <v>317.4</v>
      </c>
      <c r="O141" s="22"/>
      <c r="P141" s="25">
        <v>1</v>
      </c>
      <c r="Q141" s="25"/>
      <c r="R141" s="22">
        <f t="shared" si="4"/>
        <v>317.4</v>
      </c>
      <c r="S141" s="22"/>
      <c r="T141" s="22"/>
      <c r="U141" s="22">
        <f t="shared" si="5"/>
        <v>387.22799999999995</v>
      </c>
      <c r="V141" s="22"/>
      <c r="W141" s="22"/>
    </row>
    <row r="142" spans="1:23" ht="12.75">
      <c r="A142" s="2">
        <v>45</v>
      </c>
      <c r="B142" s="23" t="s">
        <v>63</v>
      </c>
      <c r="C142" s="23"/>
      <c r="D142" s="23"/>
      <c r="E142" s="23"/>
      <c r="F142" s="23"/>
      <c r="G142" s="23"/>
      <c r="H142" s="23"/>
      <c r="I142" s="23"/>
      <c r="J142" s="24">
        <v>0.5</v>
      </c>
      <c r="K142" s="24"/>
      <c r="L142" s="25" t="s">
        <v>143</v>
      </c>
      <c r="M142" s="25"/>
      <c r="N142" s="22">
        <v>1694.9</v>
      </c>
      <c r="O142" s="22"/>
      <c r="P142" s="25">
        <v>1</v>
      </c>
      <c r="Q142" s="25"/>
      <c r="R142" s="22">
        <f t="shared" si="4"/>
        <v>847.45</v>
      </c>
      <c r="S142" s="22"/>
      <c r="T142" s="22"/>
      <c r="U142" s="22">
        <f t="shared" si="5"/>
        <v>1033.8890000000001</v>
      </c>
      <c r="V142" s="22"/>
      <c r="W142" s="22"/>
    </row>
    <row r="143" spans="1:23" ht="12.75">
      <c r="A143" s="2">
        <v>46</v>
      </c>
      <c r="B143" s="23" t="s">
        <v>64</v>
      </c>
      <c r="C143" s="23"/>
      <c r="D143" s="23"/>
      <c r="E143" s="23"/>
      <c r="F143" s="23"/>
      <c r="G143" s="23"/>
      <c r="H143" s="23"/>
      <c r="I143" s="23"/>
      <c r="J143" s="24">
        <v>1</v>
      </c>
      <c r="K143" s="24"/>
      <c r="L143" s="25" t="s">
        <v>143</v>
      </c>
      <c r="M143" s="25"/>
      <c r="N143" s="22">
        <v>15</v>
      </c>
      <c r="O143" s="22"/>
      <c r="P143" s="25">
        <v>1</v>
      </c>
      <c r="Q143" s="25"/>
      <c r="R143" s="22">
        <f t="shared" si="4"/>
        <v>15</v>
      </c>
      <c r="S143" s="22"/>
      <c r="T143" s="22"/>
      <c r="U143" s="22">
        <f t="shared" si="5"/>
        <v>18.3</v>
      </c>
      <c r="V143" s="22"/>
      <c r="W143" s="22"/>
    </row>
    <row r="144" spans="1:23" ht="26.25" customHeight="1">
      <c r="A144" s="2">
        <v>47</v>
      </c>
      <c r="B144" s="23" t="s">
        <v>65</v>
      </c>
      <c r="C144" s="23"/>
      <c r="D144" s="23"/>
      <c r="E144" s="23"/>
      <c r="F144" s="23"/>
      <c r="G144" s="23"/>
      <c r="H144" s="23"/>
      <c r="I144" s="23"/>
      <c r="J144" s="24">
        <v>0.5</v>
      </c>
      <c r="K144" s="24"/>
      <c r="L144" s="25" t="s">
        <v>143</v>
      </c>
      <c r="M144" s="25"/>
      <c r="N144" s="22">
        <v>500</v>
      </c>
      <c r="O144" s="22"/>
      <c r="P144" s="25">
        <v>1</v>
      </c>
      <c r="Q144" s="25"/>
      <c r="R144" s="22">
        <f t="shared" si="4"/>
        <v>250</v>
      </c>
      <c r="S144" s="22"/>
      <c r="T144" s="22"/>
      <c r="U144" s="22">
        <f t="shared" si="5"/>
        <v>305</v>
      </c>
      <c r="V144" s="22"/>
      <c r="W144" s="22"/>
    </row>
    <row r="145" spans="1:23" ht="12.75">
      <c r="A145" s="2">
        <v>48</v>
      </c>
      <c r="B145" s="23" t="s">
        <v>66</v>
      </c>
      <c r="C145" s="23"/>
      <c r="D145" s="23"/>
      <c r="E145" s="23"/>
      <c r="F145" s="23"/>
      <c r="G145" s="23"/>
      <c r="H145" s="23"/>
      <c r="I145" s="23"/>
      <c r="J145" s="24">
        <v>0.5</v>
      </c>
      <c r="K145" s="24"/>
      <c r="L145" s="25" t="s">
        <v>143</v>
      </c>
      <c r="M145" s="25"/>
      <c r="N145" s="22">
        <v>568.1</v>
      </c>
      <c r="O145" s="22"/>
      <c r="P145" s="25">
        <v>1</v>
      </c>
      <c r="Q145" s="25"/>
      <c r="R145" s="22">
        <f t="shared" si="4"/>
        <v>284.05</v>
      </c>
      <c r="S145" s="22"/>
      <c r="T145" s="22"/>
      <c r="U145" s="22">
        <f t="shared" si="5"/>
        <v>346.541</v>
      </c>
      <c r="V145" s="22"/>
      <c r="W145" s="22"/>
    </row>
    <row r="146" spans="1:23" ht="12.75">
      <c r="A146" s="2">
        <v>49</v>
      </c>
      <c r="B146" s="23" t="s">
        <v>67</v>
      </c>
      <c r="C146" s="23"/>
      <c r="D146" s="23"/>
      <c r="E146" s="23"/>
      <c r="F146" s="23"/>
      <c r="G146" s="23"/>
      <c r="H146" s="23"/>
      <c r="I146" s="23"/>
      <c r="J146" s="24">
        <v>1</v>
      </c>
      <c r="K146" s="24"/>
      <c r="L146" s="25" t="s">
        <v>143</v>
      </c>
      <c r="M146" s="25"/>
      <c r="N146" s="22">
        <v>42</v>
      </c>
      <c r="O146" s="22"/>
      <c r="P146" s="25">
        <v>1</v>
      </c>
      <c r="Q146" s="25"/>
      <c r="R146" s="22">
        <f t="shared" si="4"/>
        <v>42</v>
      </c>
      <c r="S146" s="22"/>
      <c r="T146" s="22"/>
      <c r="U146" s="22">
        <f t="shared" si="5"/>
        <v>51.24</v>
      </c>
      <c r="V146" s="22"/>
      <c r="W146" s="22"/>
    </row>
    <row r="147" spans="1:23" ht="12.75">
      <c r="A147" s="2">
        <v>50</v>
      </c>
      <c r="B147" s="23" t="s">
        <v>68</v>
      </c>
      <c r="C147" s="23"/>
      <c r="D147" s="23"/>
      <c r="E147" s="23"/>
      <c r="F147" s="23"/>
      <c r="G147" s="23"/>
      <c r="H147" s="23"/>
      <c r="I147" s="23"/>
      <c r="J147" s="24">
        <v>1</v>
      </c>
      <c r="K147" s="24"/>
      <c r="L147" s="25" t="s">
        <v>143</v>
      </c>
      <c r="M147" s="25"/>
      <c r="N147" s="22">
        <v>12</v>
      </c>
      <c r="O147" s="22"/>
      <c r="P147" s="25">
        <v>1</v>
      </c>
      <c r="Q147" s="25"/>
      <c r="R147" s="22">
        <f t="shared" si="4"/>
        <v>12</v>
      </c>
      <c r="S147" s="22"/>
      <c r="T147" s="22"/>
      <c r="U147" s="22">
        <f t="shared" si="5"/>
        <v>14.64</v>
      </c>
      <c r="V147" s="22"/>
      <c r="W147" s="22"/>
    </row>
    <row r="148" spans="1:23" ht="12.75">
      <c r="A148" s="2">
        <v>51</v>
      </c>
      <c r="B148" s="23" t="s">
        <v>69</v>
      </c>
      <c r="C148" s="23"/>
      <c r="D148" s="23"/>
      <c r="E148" s="23"/>
      <c r="F148" s="23"/>
      <c r="G148" s="23"/>
      <c r="H148" s="23"/>
      <c r="I148" s="23"/>
      <c r="J148" s="24">
        <v>0.5</v>
      </c>
      <c r="K148" s="24"/>
      <c r="L148" s="25" t="s">
        <v>143</v>
      </c>
      <c r="M148" s="25"/>
      <c r="N148" s="22">
        <v>438</v>
      </c>
      <c r="O148" s="22"/>
      <c r="P148" s="25">
        <v>1</v>
      </c>
      <c r="Q148" s="25"/>
      <c r="R148" s="22">
        <f t="shared" si="4"/>
        <v>219</v>
      </c>
      <c r="S148" s="22"/>
      <c r="T148" s="22"/>
      <c r="U148" s="22">
        <f t="shared" si="5"/>
        <v>267.18</v>
      </c>
      <c r="V148" s="22"/>
      <c r="W148" s="22"/>
    </row>
    <row r="149" spans="1:23" ht="12.75">
      <c r="A149" s="2">
        <v>52</v>
      </c>
      <c r="B149" s="23" t="s">
        <v>70</v>
      </c>
      <c r="C149" s="23"/>
      <c r="D149" s="23"/>
      <c r="E149" s="23"/>
      <c r="F149" s="23"/>
      <c r="G149" s="23"/>
      <c r="H149" s="23"/>
      <c r="I149" s="23"/>
      <c r="J149" s="24">
        <v>1</v>
      </c>
      <c r="K149" s="24"/>
      <c r="L149" s="25" t="s">
        <v>143</v>
      </c>
      <c r="M149" s="25"/>
      <c r="N149" s="22">
        <v>32.32</v>
      </c>
      <c r="O149" s="22"/>
      <c r="P149" s="25">
        <v>1</v>
      </c>
      <c r="Q149" s="25"/>
      <c r="R149" s="22">
        <f t="shared" si="4"/>
        <v>32.32</v>
      </c>
      <c r="S149" s="22"/>
      <c r="T149" s="22"/>
      <c r="U149" s="22">
        <f t="shared" si="5"/>
        <v>39.4304</v>
      </c>
      <c r="V149" s="22"/>
      <c r="W149" s="22"/>
    </row>
    <row r="150" spans="1:23" ht="12.75">
      <c r="A150" s="2">
        <v>53</v>
      </c>
      <c r="B150" s="23" t="s">
        <v>71</v>
      </c>
      <c r="C150" s="23"/>
      <c r="D150" s="23"/>
      <c r="E150" s="23"/>
      <c r="F150" s="23"/>
      <c r="G150" s="23"/>
      <c r="H150" s="23"/>
      <c r="I150" s="23"/>
      <c r="J150" s="24">
        <v>1</v>
      </c>
      <c r="K150" s="24"/>
      <c r="L150" s="25" t="s">
        <v>143</v>
      </c>
      <c r="M150" s="25"/>
      <c r="N150" s="22">
        <v>48</v>
      </c>
      <c r="O150" s="22"/>
      <c r="P150" s="25">
        <v>1</v>
      </c>
      <c r="Q150" s="25"/>
      <c r="R150" s="22">
        <f t="shared" si="4"/>
        <v>48</v>
      </c>
      <c r="S150" s="22"/>
      <c r="T150" s="22"/>
      <c r="U150" s="22">
        <f t="shared" si="5"/>
        <v>58.56</v>
      </c>
      <c r="V150" s="22"/>
      <c r="W150" s="22"/>
    </row>
    <row r="151" spans="1:23" ht="12.75">
      <c r="A151" s="2">
        <v>54</v>
      </c>
      <c r="B151" s="23" t="s">
        <v>72</v>
      </c>
      <c r="C151" s="23"/>
      <c r="D151" s="23"/>
      <c r="E151" s="23"/>
      <c r="F151" s="23"/>
      <c r="G151" s="23"/>
      <c r="H151" s="23"/>
      <c r="I151" s="23"/>
      <c r="J151" s="24">
        <v>1</v>
      </c>
      <c r="K151" s="24"/>
      <c r="L151" s="25" t="s">
        <v>143</v>
      </c>
      <c r="M151" s="25"/>
      <c r="N151" s="22">
        <v>80</v>
      </c>
      <c r="O151" s="22"/>
      <c r="P151" s="25">
        <v>1</v>
      </c>
      <c r="Q151" s="25"/>
      <c r="R151" s="22">
        <f t="shared" si="4"/>
        <v>80</v>
      </c>
      <c r="S151" s="22"/>
      <c r="T151" s="22"/>
      <c r="U151" s="22">
        <f t="shared" si="5"/>
        <v>97.6</v>
      </c>
      <c r="V151" s="22"/>
      <c r="W151" s="22"/>
    </row>
    <row r="152" spans="1:23" ht="12.75">
      <c r="A152" s="2">
        <v>55</v>
      </c>
      <c r="B152" s="23" t="s">
        <v>73</v>
      </c>
      <c r="C152" s="23"/>
      <c r="D152" s="23"/>
      <c r="E152" s="23"/>
      <c r="F152" s="23"/>
      <c r="G152" s="23"/>
      <c r="H152" s="23"/>
      <c r="I152" s="23"/>
      <c r="J152" s="24">
        <v>1</v>
      </c>
      <c r="K152" s="24"/>
      <c r="L152" s="25" t="s">
        <v>78</v>
      </c>
      <c r="M152" s="25"/>
      <c r="N152" s="22">
        <v>27</v>
      </c>
      <c r="O152" s="22"/>
      <c r="P152" s="25">
        <v>1</v>
      </c>
      <c r="Q152" s="25"/>
      <c r="R152" s="22">
        <f t="shared" si="4"/>
        <v>27</v>
      </c>
      <c r="S152" s="22"/>
      <c r="T152" s="22"/>
      <c r="U152" s="22">
        <f t="shared" si="5"/>
        <v>32.94</v>
      </c>
      <c r="V152" s="22"/>
      <c r="W152" s="22"/>
    </row>
    <row r="153" spans="1:23" ht="12.75">
      <c r="A153" s="2">
        <v>56</v>
      </c>
      <c r="B153" s="23" t="s">
        <v>74</v>
      </c>
      <c r="C153" s="23"/>
      <c r="D153" s="23"/>
      <c r="E153" s="23"/>
      <c r="F153" s="23"/>
      <c r="G153" s="23"/>
      <c r="H153" s="23"/>
      <c r="I153" s="23"/>
      <c r="J153" s="24">
        <v>0.5</v>
      </c>
      <c r="K153" s="24"/>
      <c r="L153" s="25" t="s">
        <v>143</v>
      </c>
      <c r="M153" s="25"/>
      <c r="N153" s="22">
        <v>458.1</v>
      </c>
      <c r="O153" s="22"/>
      <c r="P153" s="25">
        <v>1</v>
      </c>
      <c r="Q153" s="25"/>
      <c r="R153" s="22">
        <f t="shared" si="4"/>
        <v>229.05</v>
      </c>
      <c r="S153" s="22"/>
      <c r="T153" s="22"/>
      <c r="U153" s="22">
        <f t="shared" si="5"/>
        <v>279.44100000000003</v>
      </c>
      <c r="V153" s="22"/>
      <c r="W153" s="22"/>
    </row>
    <row r="154" spans="1:23" ht="12.75">
      <c r="A154" s="2">
        <v>57</v>
      </c>
      <c r="B154" s="23" t="s">
        <v>75</v>
      </c>
      <c r="C154" s="23"/>
      <c r="D154" s="23"/>
      <c r="E154" s="23"/>
      <c r="F154" s="23"/>
      <c r="G154" s="23"/>
      <c r="H154" s="23"/>
      <c r="I154" s="23"/>
      <c r="J154" s="24">
        <v>1</v>
      </c>
      <c r="K154" s="24"/>
      <c r="L154" s="25" t="s">
        <v>79</v>
      </c>
      <c r="M154" s="25"/>
      <c r="N154" s="22">
        <v>20</v>
      </c>
      <c r="O154" s="22"/>
      <c r="P154" s="25">
        <v>1</v>
      </c>
      <c r="Q154" s="25"/>
      <c r="R154" s="22">
        <f t="shared" si="4"/>
        <v>20</v>
      </c>
      <c r="S154" s="22"/>
      <c r="T154" s="22"/>
      <c r="U154" s="22">
        <f t="shared" si="5"/>
        <v>24.4</v>
      </c>
      <c r="V154" s="22"/>
      <c r="W154" s="22"/>
    </row>
    <row r="155" spans="1:23" ht="12.75">
      <c r="A155" s="2">
        <v>58</v>
      </c>
      <c r="B155" s="23" t="s">
        <v>76</v>
      </c>
      <c r="C155" s="23"/>
      <c r="D155" s="23"/>
      <c r="E155" s="23"/>
      <c r="F155" s="23"/>
      <c r="G155" s="23"/>
      <c r="H155" s="23"/>
      <c r="I155" s="23"/>
      <c r="J155" s="24">
        <v>1</v>
      </c>
      <c r="K155" s="24"/>
      <c r="L155" s="25" t="s">
        <v>143</v>
      </c>
      <c r="M155" s="25"/>
      <c r="N155" s="22">
        <v>80</v>
      </c>
      <c r="O155" s="22"/>
      <c r="P155" s="25">
        <v>1</v>
      </c>
      <c r="Q155" s="25"/>
      <c r="R155" s="22">
        <f t="shared" si="4"/>
        <v>80</v>
      </c>
      <c r="S155" s="22"/>
      <c r="T155" s="22"/>
      <c r="U155" s="22">
        <f t="shared" si="5"/>
        <v>97.6</v>
      </c>
      <c r="V155" s="22"/>
      <c r="W155" s="22"/>
    </row>
    <row r="156" spans="1:23" ht="12.75">
      <c r="A156" s="6"/>
      <c r="B156" s="56" t="s">
        <v>134</v>
      </c>
      <c r="C156" s="56"/>
      <c r="D156" s="56"/>
      <c r="E156" s="56"/>
      <c r="F156" s="56"/>
      <c r="G156" s="56"/>
      <c r="H156" s="56"/>
      <c r="I156" s="56"/>
      <c r="J156" s="57"/>
      <c r="K156" s="57"/>
      <c r="L156" s="57"/>
      <c r="M156" s="57"/>
      <c r="N156" s="57"/>
      <c r="O156" s="57"/>
      <c r="P156" s="57"/>
      <c r="Q156" s="57"/>
      <c r="R156" s="58">
        <f>SUM(R97:T155)</f>
        <v>11013.776199999998</v>
      </c>
      <c r="S156" s="58"/>
      <c r="T156" s="58"/>
      <c r="U156" s="58">
        <f>SUM(U97:W155)</f>
        <v>13436.806963999994</v>
      </c>
      <c r="V156" s="58"/>
      <c r="W156" s="58"/>
    </row>
    <row r="157" ht="5.25" customHeight="1"/>
    <row r="158" ht="12.75" hidden="1"/>
    <row r="159" spans="1:23" ht="12.75" hidden="1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</row>
    <row r="160" spans="1:23" ht="12.75" hidden="1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</row>
    <row r="161" spans="1:23" ht="12.75" customHeight="1" hidden="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1:23" ht="12.75" hidden="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</row>
    <row r="163" spans="1:23" ht="12.75" hidden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2.75" hidden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</row>
    <row r="165" spans="1:23" ht="52.5" customHeight="1" hidden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</row>
    <row r="166" spans="1:23" ht="12.75" hidden="1">
      <c r="A166" s="5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</row>
    <row r="167" spans="1:23" ht="12.75" hidden="1">
      <c r="A167" s="2"/>
      <c r="B167" s="56"/>
      <c r="C167" s="56"/>
      <c r="D167" s="56"/>
      <c r="E167" s="56"/>
      <c r="F167" s="56"/>
      <c r="G167" s="56"/>
      <c r="H167" s="56"/>
      <c r="I167" s="56"/>
      <c r="J167" s="59"/>
      <c r="K167" s="59"/>
      <c r="L167" s="25"/>
      <c r="M167" s="25"/>
      <c r="N167" s="22"/>
      <c r="O167" s="22"/>
      <c r="P167" s="25"/>
      <c r="Q167" s="25"/>
      <c r="R167" s="22"/>
      <c r="S167" s="22"/>
      <c r="T167" s="22"/>
      <c r="U167" s="22"/>
      <c r="V167" s="22"/>
      <c r="W167" s="22"/>
    </row>
    <row r="168" spans="1:23" ht="12.75" hidden="1">
      <c r="A168" s="2"/>
      <c r="B168" s="23"/>
      <c r="C168" s="23"/>
      <c r="D168" s="23"/>
      <c r="E168" s="23"/>
      <c r="F168" s="23"/>
      <c r="G168" s="23"/>
      <c r="H168" s="23"/>
      <c r="I168" s="23"/>
      <c r="J168" s="24"/>
      <c r="K168" s="24"/>
      <c r="L168" s="25"/>
      <c r="M168" s="25"/>
      <c r="N168" s="22"/>
      <c r="O168" s="22"/>
      <c r="P168" s="25"/>
      <c r="Q168" s="25"/>
      <c r="R168" s="22"/>
      <c r="S168" s="22"/>
      <c r="T168" s="22"/>
      <c r="U168" s="22"/>
      <c r="V168" s="22"/>
      <c r="W168" s="22"/>
    </row>
    <row r="169" spans="1:23" ht="12.75" hidden="1">
      <c r="A169" s="2"/>
      <c r="B169" s="23"/>
      <c r="C169" s="23"/>
      <c r="D169" s="23"/>
      <c r="E169" s="23"/>
      <c r="F169" s="23"/>
      <c r="G169" s="23"/>
      <c r="H169" s="23"/>
      <c r="I169" s="23"/>
      <c r="J169" s="24"/>
      <c r="K169" s="24"/>
      <c r="L169" s="25"/>
      <c r="M169" s="25"/>
      <c r="N169" s="22"/>
      <c r="O169" s="22"/>
      <c r="P169" s="25"/>
      <c r="Q169" s="25"/>
      <c r="R169" s="22"/>
      <c r="S169" s="22"/>
      <c r="T169" s="22"/>
      <c r="U169" s="22"/>
      <c r="V169" s="22"/>
      <c r="W169" s="22"/>
    </row>
    <row r="170" spans="1:23" ht="12.75" hidden="1">
      <c r="A170" s="2"/>
      <c r="B170" s="23"/>
      <c r="C170" s="23"/>
      <c r="D170" s="23"/>
      <c r="E170" s="23"/>
      <c r="F170" s="23"/>
      <c r="G170" s="23"/>
      <c r="H170" s="23"/>
      <c r="I170" s="23"/>
      <c r="J170" s="24"/>
      <c r="K170" s="24"/>
      <c r="L170" s="25"/>
      <c r="M170" s="25"/>
      <c r="N170" s="22"/>
      <c r="O170" s="22"/>
      <c r="P170" s="25"/>
      <c r="Q170" s="25"/>
      <c r="R170" s="22"/>
      <c r="S170" s="22"/>
      <c r="T170" s="22"/>
      <c r="U170" s="22"/>
      <c r="V170" s="22"/>
      <c r="W170" s="22"/>
    </row>
    <row r="171" spans="1:23" ht="12.75" hidden="1">
      <c r="A171" s="2"/>
      <c r="B171" s="23"/>
      <c r="C171" s="23"/>
      <c r="D171" s="23"/>
      <c r="E171" s="23"/>
      <c r="F171" s="23"/>
      <c r="G171" s="23"/>
      <c r="H171" s="23"/>
      <c r="I171" s="23"/>
      <c r="J171" s="24"/>
      <c r="K171" s="24"/>
      <c r="L171" s="25"/>
      <c r="M171" s="25"/>
      <c r="N171" s="22"/>
      <c r="O171" s="22"/>
      <c r="P171" s="25"/>
      <c r="Q171" s="25"/>
      <c r="R171" s="22"/>
      <c r="S171" s="22"/>
      <c r="T171" s="22"/>
      <c r="U171" s="22"/>
      <c r="V171" s="22"/>
      <c r="W171" s="22"/>
    </row>
    <row r="172" spans="1:23" ht="12.75" hidden="1">
      <c r="A172" s="2"/>
      <c r="B172" s="23"/>
      <c r="C172" s="23"/>
      <c r="D172" s="23"/>
      <c r="E172" s="23"/>
      <c r="F172" s="23"/>
      <c r="G172" s="23"/>
      <c r="H172" s="23"/>
      <c r="I172" s="23"/>
      <c r="J172" s="24"/>
      <c r="K172" s="24"/>
      <c r="L172" s="25"/>
      <c r="M172" s="25"/>
      <c r="N172" s="22"/>
      <c r="O172" s="22"/>
      <c r="P172" s="25"/>
      <c r="Q172" s="25"/>
      <c r="R172" s="22"/>
      <c r="S172" s="22"/>
      <c r="T172" s="22"/>
      <c r="U172" s="22"/>
      <c r="V172" s="22"/>
      <c r="W172" s="22"/>
    </row>
    <row r="173" spans="1:23" ht="12.75" hidden="1">
      <c r="A173" s="2"/>
      <c r="B173" s="23"/>
      <c r="C173" s="23"/>
      <c r="D173" s="23"/>
      <c r="E173" s="23"/>
      <c r="F173" s="23"/>
      <c r="G173" s="23"/>
      <c r="H173" s="23"/>
      <c r="I173" s="23"/>
      <c r="J173" s="24"/>
      <c r="K173" s="24"/>
      <c r="L173" s="25"/>
      <c r="M173" s="25"/>
      <c r="N173" s="22"/>
      <c r="O173" s="22"/>
      <c r="P173" s="25"/>
      <c r="Q173" s="25"/>
      <c r="R173" s="22"/>
      <c r="S173" s="22"/>
      <c r="T173" s="22"/>
      <c r="U173" s="22"/>
      <c r="V173" s="22"/>
      <c r="W173" s="22"/>
    </row>
    <row r="174" spans="1:23" ht="12.75" hidden="1">
      <c r="A174" s="2"/>
      <c r="B174" s="23"/>
      <c r="C174" s="23"/>
      <c r="D174" s="23"/>
      <c r="E174" s="23"/>
      <c r="F174" s="23"/>
      <c r="G174" s="23"/>
      <c r="H174" s="23"/>
      <c r="I174" s="23"/>
      <c r="J174" s="24"/>
      <c r="K174" s="24"/>
      <c r="L174" s="25"/>
      <c r="M174" s="25"/>
      <c r="N174" s="22"/>
      <c r="O174" s="22"/>
      <c r="P174" s="25"/>
      <c r="Q174" s="25"/>
      <c r="R174" s="22"/>
      <c r="S174" s="22"/>
      <c r="T174" s="22"/>
      <c r="U174" s="22"/>
      <c r="V174" s="22"/>
      <c r="W174" s="22"/>
    </row>
    <row r="175" spans="1:23" ht="12.75" hidden="1">
      <c r="A175" s="2"/>
      <c r="B175" s="23"/>
      <c r="C175" s="23"/>
      <c r="D175" s="23"/>
      <c r="E175" s="23"/>
      <c r="F175" s="23"/>
      <c r="G175" s="23"/>
      <c r="H175" s="23"/>
      <c r="I175" s="23"/>
      <c r="J175" s="24"/>
      <c r="K175" s="24"/>
      <c r="L175" s="25"/>
      <c r="M175" s="25"/>
      <c r="N175" s="22"/>
      <c r="O175" s="22"/>
      <c r="P175" s="25"/>
      <c r="Q175" s="25"/>
      <c r="R175" s="22"/>
      <c r="S175" s="22"/>
      <c r="T175" s="22"/>
      <c r="U175" s="22"/>
      <c r="V175" s="22"/>
      <c r="W175" s="22"/>
    </row>
    <row r="176" spans="1:23" ht="12.75" hidden="1">
      <c r="A176" s="2"/>
      <c r="B176" s="23"/>
      <c r="C176" s="23"/>
      <c r="D176" s="23"/>
      <c r="E176" s="23"/>
      <c r="F176" s="23"/>
      <c r="G176" s="23"/>
      <c r="H176" s="23"/>
      <c r="I176" s="23"/>
      <c r="J176" s="24"/>
      <c r="K176" s="24"/>
      <c r="L176" s="25"/>
      <c r="M176" s="25"/>
      <c r="N176" s="22"/>
      <c r="O176" s="22"/>
      <c r="P176" s="25"/>
      <c r="Q176" s="25"/>
      <c r="R176" s="22"/>
      <c r="S176" s="22"/>
      <c r="T176" s="22"/>
      <c r="U176" s="22"/>
      <c r="V176" s="22"/>
      <c r="W176" s="22"/>
    </row>
    <row r="177" spans="1:23" ht="12.75" hidden="1">
      <c r="A177" s="2"/>
      <c r="B177" s="23"/>
      <c r="C177" s="23"/>
      <c r="D177" s="23"/>
      <c r="E177" s="23"/>
      <c r="F177" s="23"/>
      <c r="G177" s="23"/>
      <c r="H177" s="23"/>
      <c r="I177" s="23"/>
      <c r="J177" s="24"/>
      <c r="K177" s="24"/>
      <c r="L177" s="25"/>
      <c r="M177" s="25"/>
      <c r="N177" s="22"/>
      <c r="O177" s="22"/>
      <c r="P177" s="25"/>
      <c r="Q177" s="25"/>
      <c r="R177" s="22"/>
      <c r="S177" s="22"/>
      <c r="T177" s="22"/>
      <c r="U177" s="22"/>
      <c r="V177" s="22"/>
      <c r="W177" s="22"/>
    </row>
    <row r="178" spans="1:23" ht="12.75" hidden="1">
      <c r="A178" s="2"/>
      <c r="B178" s="23"/>
      <c r="C178" s="23"/>
      <c r="D178" s="23"/>
      <c r="E178" s="23"/>
      <c r="F178" s="23"/>
      <c r="G178" s="23"/>
      <c r="H178" s="23"/>
      <c r="I178" s="23"/>
      <c r="J178" s="24"/>
      <c r="K178" s="24"/>
      <c r="L178" s="25"/>
      <c r="M178" s="25"/>
      <c r="N178" s="22"/>
      <c r="O178" s="22"/>
      <c r="P178" s="25"/>
      <c r="Q178" s="25"/>
      <c r="R178" s="22"/>
      <c r="S178" s="22"/>
      <c r="T178" s="22"/>
      <c r="U178" s="22"/>
      <c r="V178" s="22"/>
      <c r="W178" s="22"/>
    </row>
    <row r="179" spans="1:23" ht="12.75" hidden="1">
      <c r="A179" s="2"/>
      <c r="B179" s="23"/>
      <c r="C179" s="23"/>
      <c r="D179" s="23"/>
      <c r="E179" s="23"/>
      <c r="F179" s="23"/>
      <c r="G179" s="23"/>
      <c r="H179" s="23"/>
      <c r="I179" s="23"/>
      <c r="J179" s="24"/>
      <c r="K179" s="24"/>
      <c r="L179" s="25"/>
      <c r="M179" s="25"/>
      <c r="N179" s="22"/>
      <c r="O179" s="22"/>
      <c r="P179" s="25"/>
      <c r="Q179" s="25"/>
      <c r="R179" s="22"/>
      <c r="S179" s="22"/>
      <c r="T179" s="22"/>
      <c r="U179" s="22"/>
      <c r="V179" s="22"/>
      <c r="W179" s="22"/>
    </row>
    <row r="180" spans="1:23" ht="12.75" hidden="1">
      <c r="A180" s="2"/>
      <c r="B180" s="23"/>
      <c r="C180" s="23"/>
      <c r="D180" s="23"/>
      <c r="E180" s="23"/>
      <c r="F180" s="23"/>
      <c r="G180" s="23"/>
      <c r="H180" s="23"/>
      <c r="I180" s="23"/>
      <c r="J180" s="24"/>
      <c r="K180" s="24"/>
      <c r="L180" s="25"/>
      <c r="M180" s="25"/>
      <c r="N180" s="22"/>
      <c r="O180" s="22"/>
      <c r="P180" s="25"/>
      <c r="Q180" s="25"/>
      <c r="R180" s="22"/>
      <c r="S180" s="22"/>
      <c r="T180" s="22"/>
      <c r="U180" s="22"/>
      <c r="V180" s="22"/>
      <c r="W180" s="22"/>
    </row>
    <row r="181" spans="1:23" ht="12.75" hidden="1">
      <c r="A181" s="2"/>
      <c r="B181" s="23"/>
      <c r="C181" s="23"/>
      <c r="D181" s="23"/>
      <c r="E181" s="23"/>
      <c r="F181" s="23"/>
      <c r="G181" s="23"/>
      <c r="H181" s="23"/>
      <c r="I181" s="23"/>
      <c r="J181" s="24"/>
      <c r="K181" s="24"/>
      <c r="L181" s="25"/>
      <c r="M181" s="25"/>
      <c r="N181" s="22"/>
      <c r="O181" s="22"/>
      <c r="P181" s="25"/>
      <c r="Q181" s="25"/>
      <c r="R181" s="22"/>
      <c r="S181" s="22"/>
      <c r="T181" s="22"/>
      <c r="U181" s="22"/>
      <c r="V181" s="22"/>
      <c r="W181" s="22"/>
    </row>
    <row r="182" spans="1:23" ht="12.75" hidden="1">
      <c r="A182" s="2"/>
      <c r="B182" s="23"/>
      <c r="C182" s="23"/>
      <c r="D182" s="23"/>
      <c r="E182" s="23"/>
      <c r="F182" s="23"/>
      <c r="G182" s="23"/>
      <c r="H182" s="23"/>
      <c r="I182" s="23"/>
      <c r="J182" s="24"/>
      <c r="K182" s="24"/>
      <c r="L182" s="25"/>
      <c r="M182" s="25"/>
      <c r="N182" s="22"/>
      <c r="O182" s="22"/>
      <c r="P182" s="25"/>
      <c r="Q182" s="25"/>
      <c r="R182" s="22"/>
      <c r="S182" s="22"/>
      <c r="T182" s="22"/>
      <c r="U182" s="22"/>
      <c r="V182" s="22"/>
      <c r="W182" s="22"/>
    </row>
    <row r="183" spans="1:23" ht="12.75" hidden="1">
      <c r="A183" s="2"/>
      <c r="B183" s="23"/>
      <c r="C183" s="23"/>
      <c r="D183" s="23"/>
      <c r="E183" s="23"/>
      <c r="F183" s="23"/>
      <c r="G183" s="23"/>
      <c r="H183" s="23"/>
      <c r="I183" s="23"/>
      <c r="J183" s="24"/>
      <c r="K183" s="24"/>
      <c r="L183" s="25"/>
      <c r="M183" s="25"/>
      <c r="N183" s="22"/>
      <c r="O183" s="22"/>
      <c r="P183" s="25"/>
      <c r="Q183" s="25"/>
      <c r="R183" s="22"/>
      <c r="S183" s="22"/>
      <c r="T183" s="22"/>
      <c r="U183" s="22"/>
      <c r="V183" s="22"/>
      <c r="W183" s="22"/>
    </row>
    <row r="184" spans="1:23" ht="12.75" hidden="1">
      <c r="A184" s="6"/>
      <c r="B184" s="56"/>
      <c r="C184" s="56"/>
      <c r="D184" s="56"/>
      <c r="E184" s="56"/>
      <c r="F184" s="56"/>
      <c r="G184" s="56"/>
      <c r="H184" s="56"/>
      <c r="I184" s="56"/>
      <c r="J184" s="57"/>
      <c r="K184" s="57"/>
      <c r="L184" s="57"/>
      <c r="M184" s="57"/>
      <c r="N184" s="57"/>
      <c r="O184" s="57"/>
      <c r="P184" s="57"/>
      <c r="Q184" s="57"/>
      <c r="R184" s="58"/>
      <c r="S184" s="58"/>
      <c r="T184" s="58"/>
      <c r="U184" s="58"/>
      <c r="V184" s="58"/>
      <c r="W184" s="58"/>
    </row>
    <row r="185" ht="12.75" hidden="1"/>
    <row r="186" ht="12.75" hidden="1"/>
    <row r="187" spans="1:26" ht="12.75" customHeight="1">
      <c r="A187" s="17" t="s">
        <v>122</v>
      </c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2.75" customHeight="1">
      <c r="A188" s="17" t="s">
        <v>92</v>
      </c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12.75">
      <c r="A189" s="17" t="s">
        <v>24</v>
      </c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12.75" customHeight="1">
      <c r="A190" s="68" t="s">
        <v>89</v>
      </c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</row>
    <row r="191" spans="1:26" ht="12.75">
      <c r="A191" s="25" t="s">
        <v>124</v>
      </c>
      <c r="B191" s="25" t="s">
        <v>93</v>
      </c>
      <c r="C191" s="25"/>
      <c r="D191" s="25"/>
      <c r="E191" s="25"/>
      <c r="F191" s="25"/>
      <c r="G191" s="25"/>
      <c r="H191" s="25"/>
      <c r="I191" s="25" t="s">
        <v>94</v>
      </c>
      <c r="J191" s="25"/>
      <c r="K191" s="25" t="s">
        <v>141</v>
      </c>
      <c r="L191" s="25"/>
      <c r="M191" s="29" t="s">
        <v>90</v>
      </c>
      <c r="N191" s="30"/>
      <c r="O191" s="31"/>
      <c r="P191" s="25" t="s">
        <v>139</v>
      </c>
      <c r="Q191" s="25"/>
      <c r="R191" s="25"/>
      <c r="S191" s="25" t="s">
        <v>2</v>
      </c>
      <c r="T191" s="25"/>
      <c r="U191" s="25" t="s">
        <v>127</v>
      </c>
      <c r="V191" s="25"/>
      <c r="W191" s="25"/>
      <c r="X191" s="25"/>
      <c r="Y191" s="25"/>
      <c r="Z191" s="25"/>
    </row>
    <row r="192" spans="1:26" ht="54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12"/>
      <c r="N192" s="13"/>
      <c r="O192" s="14"/>
      <c r="P192" s="25"/>
      <c r="Q192" s="25"/>
      <c r="R192" s="25"/>
      <c r="S192" s="25"/>
      <c r="T192" s="25"/>
      <c r="U192" s="25" t="s">
        <v>95</v>
      </c>
      <c r="V192" s="25"/>
      <c r="W192" s="25"/>
      <c r="X192" s="25" t="s">
        <v>138</v>
      </c>
      <c r="Y192" s="25"/>
      <c r="Z192" s="25"/>
    </row>
    <row r="193" spans="1:26" ht="12.75">
      <c r="A193" s="5">
        <v>1</v>
      </c>
      <c r="B193" s="49">
        <v>2</v>
      </c>
      <c r="C193" s="49"/>
      <c r="D193" s="49"/>
      <c r="E193" s="49"/>
      <c r="F193" s="49"/>
      <c r="G193" s="49"/>
      <c r="H193" s="49"/>
      <c r="I193" s="49">
        <v>3</v>
      </c>
      <c r="J193" s="49"/>
      <c r="K193" s="49">
        <v>4</v>
      </c>
      <c r="L193" s="49"/>
      <c r="M193" s="60"/>
      <c r="N193" s="61"/>
      <c r="O193" s="62"/>
      <c r="P193" s="49">
        <v>5</v>
      </c>
      <c r="Q193" s="49"/>
      <c r="R193" s="49"/>
      <c r="S193" s="49">
        <v>6</v>
      </c>
      <c r="T193" s="49"/>
      <c r="U193" s="49">
        <v>7</v>
      </c>
      <c r="V193" s="49"/>
      <c r="W193" s="49"/>
      <c r="X193" s="49">
        <v>8</v>
      </c>
      <c r="Y193" s="49"/>
      <c r="Z193" s="49"/>
    </row>
    <row r="194" spans="1:26" ht="12.75">
      <c r="A194" s="2">
        <v>1</v>
      </c>
      <c r="B194" s="23" t="s">
        <v>81</v>
      </c>
      <c r="C194" s="23"/>
      <c r="D194" s="23"/>
      <c r="E194" s="23"/>
      <c r="F194" s="23"/>
      <c r="G194" s="23"/>
      <c r="H194" s="23"/>
      <c r="I194" s="59">
        <v>0.125</v>
      </c>
      <c r="J194" s="59"/>
      <c r="K194" s="25" t="s">
        <v>143</v>
      </c>
      <c r="L194" s="25"/>
      <c r="M194" s="10">
        <v>1.43</v>
      </c>
      <c r="N194" s="11"/>
      <c r="O194" s="35"/>
      <c r="P194" s="22">
        <v>8500</v>
      </c>
      <c r="Q194" s="22"/>
      <c r="R194" s="22"/>
      <c r="S194" s="25">
        <v>1</v>
      </c>
      <c r="T194" s="25"/>
      <c r="U194" s="22">
        <f>I194*M194*P194*S194/305</f>
        <v>4.98155737704918</v>
      </c>
      <c r="V194" s="22"/>
      <c r="W194" s="22"/>
      <c r="X194" s="22">
        <f>U194*$S$16</f>
        <v>5.728790983606556</v>
      </c>
      <c r="Y194" s="22"/>
      <c r="Z194" s="22"/>
    </row>
    <row r="195" spans="1:26" ht="12.75" hidden="1">
      <c r="A195" s="2"/>
      <c r="B195" s="23"/>
      <c r="C195" s="23"/>
      <c r="D195" s="23"/>
      <c r="E195" s="23"/>
      <c r="F195" s="23"/>
      <c r="G195" s="23"/>
      <c r="H195" s="23"/>
      <c r="I195" s="59"/>
      <c r="J195" s="59"/>
      <c r="K195" s="25"/>
      <c r="L195" s="25"/>
      <c r="M195" s="10"/>
      <c r="N195" s="11"/>
      <c r="O195" s="35"/>
      <c r="P195" s="22"/>
      <c r="Q195" s="22"/>
      <c r="R195" s="22"/>
      <c r="S195" s="25"/>
      <c r="T195" s="25"/>
      <c r="U195" s="22"/>
      <c r="V195" s="22"/>
      <c r="W195" s="22"/>
      <c r="X195" s="22"/>
      <c r="Y195" s="22"/>
      <c r="Z195" s="22"/>
    </row>
    <row r="196" spans="1:26" ht="12.75">
      <c r="A196" s="6"/>
      <c r="B196" s="56" t="s">
        <v>134</v>
      </c>
      <c r="C196" s="56"/>
      <c r="D196" s="56"/>
      <c r="E196" s="56"/>
      <c r="F196" s="56"/>
      <c r="G196" s="56"/>
      <c r="H196" s="56"/>
      <c r="I196" s="57"/>
      <c r="J196" s="57"/>
      <c r="K196" s="57"/>
      <c r="L196" s="57"/>
      <c r="M196" s="63"/>
      <c r="N196" s="64"/>
      <c r="O196" s="65"/>
      <c r="P196" s="57"/>
      <c r="Q196" s="57"/>
      <c r="R196" s="57"/>
      <c r="S196" s="57"/>
      <c r="T196" s="57"/>
      <c r="U196" s="58">
        <f>U194+U195</f>
        <v>4.98155737704918</v>
      </c>
      <c r="V196" s="58"/>
      <c r="W196" s="58"/>
      <c r="X196" s="58">
        <f>X194+X195</f>
        <v>5.728790983606556</v>
      </c>
      <c r="Y196" s="58"/>
      <c r="Z196" s="58"/>
    </row>
    <row r="197" ht="3.75" customHeight="1"/>
    <row r="198" ht="136.5" customHeight="1"/>
    <row r="199" spans="1:33" ht="12.75">
      <c r="A199" s="86" t="s">
        <v>104</v>
      </c>
      <c r="B199" s="86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"/>
      <c r="Z199" s="8"/>
      <c r="AA199" s="8"/>
      <c r="AB199" s="8"/>
      <c r="AC199" s="8"/>
      <c r="AD199" s="8"/>
      <c r="AE199" s="8"/>
      <c r="AF199" s="8"/>
      <c r="AG199" s="8"/>
    </row>
    <row r="200" spans="1:33" ht="24" customHeight="1">
      <c r="A200" s="17" t="s">
        <v>82</v>
      </c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8"/>
      <c r="Z200" s="8"/>
      <c r="AA200" s="8"/>
      <c r="AB200" s="8"/>
      <c r="AC200" s="8"/>
      <c r="AD200" s="8"/>
      <c r="AE200" s="8"/>
      <c r="AF200" s="8"/>
      <c r="AG200" s="8"/>
    </row>
    <row r="201" spans="1:33" ht="12.75">
      <c r="A201" s="86" t="s">
        <v>9</v>
      </c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"/>
      <c r="Z201" s="8"/>
      <c r="AA201" s="8"/>
      <c r="AB201" s="8"/>
      <c r="AC201" s="8"/>
      <c r="AD201" s="8"/>
      <c r="AE201" s="8"/>
      <c r="AF201" s="8"/>
      <c r="AG201" s="8"/>
    </row>
    <row r="202" spans="1:33" ht="12.75">
      <c r="A202" s="66" t="s">
        <v>106</v>
      </c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7">
        <v>0.11</v>
      </c>
      <c r="R202" s="67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</row>
    <row r="203" spans="1:33" ht="12.75" hidden="1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</row>
    <row r="204" spans="1:33" ht="12.75" hidden="1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</row>
    <row r="205" spans="1:33" ht="12.75" hidden="1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</row>
    <row r="206" spans="1:33" ht="12.75" hidden="1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7"/>
      <c r="R206" s="67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</row>
    <row r="207" spans="1:33" ht="12.75" hidden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2.75" hidden="1">
      <c r="A208" s="26"/>
      <c r="B208" s="29"/>
      <c r="C208" s="30"/>
      <c r="D208" s="30"/>
      <c r="E208" s="30"/>
      <c r="F208" s="31"/>
      <c r="G208" s="10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35"/>
      <c r="AE208" s="29"/>
      <c r="AF208" s="30"/>
      <c r="AG208" s="31"/>
    </row>
    <row r="209" spans="1:33" ht="12.75" hidden="1">
      <c r="A209" s="27"/>
      <c r="B209" s="32"/>
      <c r="C209" s="33"/>
      <c r="D209" s="33"/>
      <c r="E209" s="33"/>
      <c r="F209" s="34"/>
      <c r="G209" s="29"/>
      <c r="H209" s="30"/>
      <c r="I209" s="31"/>
      <c r="J209" s="29"/>
      <c r="K209" s="30"/>
      <c r="L209" s="30"/>
      <c r="M209" s="31"/>
      <c r="N209" s="29"/>
      <c r="O209" s="31"/>
      <c r="P209" s="69"/>
      <c r="Q209" s="70"/>
      <c r="R209" s="71"/>
      <c r="S209" s="29"/>
      <c r="T209" s="30"/>
      <c r="U209" s="31"/>
      <c r="V209" s="29"/>
      <c r="W209" s="30"/>
      <c r="X209" s="31"/>
      <c r="Y209" s="29"/>
      <c r="Z209" s="30"/>
      <c r="AA209" s="31"/>
      <c r="AB209" s="29"/>
      <c r="AC209" s="30"/>
      <c r="AD209" s="31"/>
      <c r="AE209" s="32"/>
      <c r="AF209" s="33"/>
      <c r="AG209" s="34"/>
    </row>
    <row r="210" spans="1:33" ht="44.25" customHeight="1" hidden="1">
      <c r="A210" s="28"/>
      <c r="B210" s="12"/>
      <c r="C210" s="13"/>
      <c r="D210" s="13"/>
      <c r="E210" s="13"/>
      <c r="F210" s="14"/>
      <c r="G210" s="12"/>
      <c r="H210" s="13"/>
      <c r="I210" s="14"/>
      <c r="J210" s="12"/>
      <c r="K210" s="13"/>
      <c r="L210" s="13"/>
      <c r="M210" s="14"/>
      <c r="N210" s="12"/>
      <c r="O210" s="14"/>
      <c r="P210" s="72"/>
      <c r="Q210" s="73"/>
      <c r="R210" s="74"/>
      <c r="S210" s="12"/>
      <c r="T210" s="13"/>
      <c r="U210" s="14"/>
      <c r="V210" s="12"/>
      <c r="W210" s="13"/>
      <c r="X210" s="14"/>
      <c r="Y210" s="12"/>
      <c r="Z210" s="13"/>
      <c r="AA210" s="14"/>
      <c r="AB210" s="12"/>
      <c r="AC210" s="13"/>
      <c r="AD210" s="14"/>
      <c r="AE210" s="12"/>
      <c r="AF210" s="13"/>
      <c r="AG210" s="14"/>
    </row>
    <row r="211" spans="1:33" ht="12.75" hidden="1">
      <c r="A211" s="4"/>
      <c r="B211" s="36"/>
      <c r="C211" s="36"/>
      <c r="D211" s="36"/>
      <c r="E211" s="36"/>
      <c r="F211" s="36"/>
      <c r="G211" s="36"/>
      <c r="H211" s="36"/>
      <c r="I211" s="36"/>
      <c r="J211" s="76"/>
      <c r="K211" s="77"/>
      <c r="L211" s="77"/>
      <c r="M211" s="78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</row>
    <row r="212" spans="1:33" ht="41.25" customHeight="1" hidden="1">
      <c r="A212" s="2"/>
      <c r="B212" s="19"/>
      <c r="C212" s="20"/>
      <c r="D212" s="20"/>
      <c r="E212" s="20"/>
      <c r="F212" s="21"/>
      <c r="G212" s="22"/>
      <c r="H212" s="25"/>
      <c r="I212" s="25"/>
      <c r="J212" s="54"/>
      <c r="K212" s="79"/>
      <c r="L212" s="79"/>
      <c r="M212" s="55"/>
      <c r="N212" s="80"/>
      <c r="O212" s="80"/>
      <c r="P212" s="22"/>
      <c r="Q212" s="22"/>
      <c r="R212" s="22"/>
      <c r="S212" s="22"/>
      <c r="T212" s="25"/>
      <c r="U212" s="25"/>
      <c r="V212" s="22"/>
      <c r="W212" s="25"/>
      <c r="X212" s="25"/>
      <c r="Y212" s="22"/>
      <c r="Z212" s="22"/>
      <c r="AA212" s="22"/>
      <c r="AB212" s="22"/>
      <c r="AC212" s="22"/>
      <c r="AD212" s="22"/>
      <c r="AE212" s="22"/>
      <c r="AF212" s="25"/>
      <c r="AG212" s="25"/>
    </row>
    <row r="213" spans="1:24" ht="12.75">
      <c r="A213" s="25" t="s">
        <v>124</v>
      </c>
      <c r="B213" s="25" t="s">
        <v>96</v>
      </c>
      <c r="C213" s="25"/>
      <c r="D213" s="25"/>
      <c r="E213" s="25"/>
      <c r="F213" s="10" t="s">
        <v>103</v>
      </c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29" t="s">
        <v>134</v>
      </c>
      <c r="W213" s="30"/>
      <c r="X213" s="31"/>
    </row>
    <row r="214" spans="1:24" ht="90" customHeight="1">
      <c r="A214" s="25"/>
      <c r="B214" s="25"/>
      <c r="C214" s="25"/>
      <c r="D214" s="25"/>
      <c r="E214" s="25"/>
      <c r="F214" s="81" t="s">
        <v>97</v>
      </c>
      <c r="G214" s="81"/>
      <c r="H214" s="81" t="s">
        <v>98</v>
      </c>
      <c r="I214" s="81"/>
      <c r="J214" s="82" t="s">
        <v>99</v>
      </c>
      <c r="K214" s="83"/>
      <c r="L214" s="82" t="s">
        <v>148</v>
      </c>
      <c r="M214" s="83"/>
      <c r="N214" s="81" t="s">
        <v>149</v>
      </c>
      <c r="O214" s="81"/>
      <c r="P214" s="81" t="s">
        <v>100</v>
      </c>
      <c r="Q214" s="81"/>
      <c r="R214" s="81" t="s">
        <v>101</v>
      </c>
      <c r="S214" s="81"/>
      <c r="T214" s="81" t="s">
        <v>102</v>
      </c>
      <c r="U214" s="81"/>
      <c r="V214" s="12"/>
      <c r="W214" s="13"/>
      <c r="X214" s="14"/>
    </row>
    <row r="215" spans="1:24" ht="12.75">
      <c r="A215" s="4">
        <v>1</v>
      </c>
      <c r="B215" s="76">
        <v>2</v>
      </c>
      <c r="C215" s="77"/>
      <c r="D215" s="77"/>
      <c r="E215" s="77"/>
      <c r="F215" s="76">
        <v>3</v>
      </c>
      <c r="G215" s="78"/>
      <c r="H215" s="76">
        <v>4</v>
      </c>
      <c r="I215" s="78"/>
      <c r="J215" s="76">
        <v>5</v>
      </c>
      <c r="K215" s="78"/>
      <c r="L215" s="76">
        <v>6</v>
      </c>
      <c r="M215" s="78"/>
      <c r="N215" s="76">
        <v>7</v>
      </c>
      <c r="O215" s="78"/>
      <c r="P215" s="76">
        <v>8</v>
      </c>
      <c r="Q215" s="78"/>
      <c r="R215" s="76">
        <v>9</v>
      </c>
      <c r="S215" s="78"/>
      <c r="T215" s="76">
        <v>10</v>
      </c>
      <c r="U215" s="77"/>
      <c r="V215" s="76">
        <v>11</v>
      </c>
      <c r="W215" s="77"/>
      <c r="X215" s="78"/>
    </row>
    <row r="216" spans="1:24" ht="36.75" customHeight="1">
      <c r="A216" s="2">
        <v>1</v>
      </c>
      <c r="B216" s="19" t="s">
        <v>83</v>
      </c>
      <c r="C216" s="20"/>
      <c r="D216" s="20"/>
      <c r="E216" s="21"/>
      <c r="F216" s="54">
        <f>U42</f>
        <v>66.62418383165999</v>
      </c>
      <c r="G216" s="55"/>
      <c r="H216" s="54">
        <f>U86</f>
        <v>16.23637</v>
      </c>
      <c r="I216" s="55"/>
      <c r="J216" s="84">
        <f>U156/305*Q202</f>
        <v>4.846061527999998</v>
      </c>
      <c r="K216" s="85"/>
      <c r="L216" s="84">
        <f>X196*Q202</f>
        <v>0.6301670081967212</v>
      </c>
      <c r="M216" s="85"/>
      <c r="N216" s="84">
        <f>L216*0.3</f>
        <v>0.18905010245901635</v>
      </c>
      <c r="O216" s="85"/>
      <c r="P216" s="54">
        <f>F216+H216+J216+L216+N216</f>
        <v>88.52583247031572</v>
      </c>
      <c r="Q216" s="55"/>
      <c r="R216" s="54">
        <f>P216*S17</f>
        <v>22.13145811757893</v>
      </c>
      <c r="S216" s="55"/>
      <c r="T216" s="54">
        <f>(P216+R216)*S18</f>
        <v>15.492020682305252</v>
      </c>
      <c r="U216" s="79"/>
      <c r="V216" s="54">
        <f>P216+R216+T216</f>
        <v>126.1493112701999</v>
      </c>
      <c r="W216" s="11"/>
      <c r="X216" s="35"/>
    </row>
  </sheetData>
  <mergeCells count="969">
    <mergeCell ref="T216:U216"/>
    <mergeCell ref="V216:X216"/>
    <mergeCell ref="A199:X199"/>
    <mergeCell ref="A200:X200"/>
    <mergeCell ref="A201:X201"/>
    <mergeCell ref="T215:U215"/>
    <mergeCell ref="V215:X215"/>
    <mergeCell ref="B216:E216"/>
    <mergeCell ref="F216:G216"/>
    <mergeCell ref="H216:I216"/>
    <mergeCell ref="J216:K216"/>
    <mergeCell ref="L216:M216"/>
    <mergeCell ref="N216:O216"/>
    <mergeCell ref="P216:Q216"/>
    <mergeCell ref="R216:S216"/>
    <mergeCell ref="R214:S214"/>
    <mergeCell ref="T214:U214"/>
    <mergeCell ref="B215:E215"/>
    <mergeCell ref="F215:G215"/>
    <mergeCell ref="H215:I215"/>
    <mergeCell ref="J215:K215"/>
    <mergeCell ref="L215:M215"/>
    <mergeCell ref="N215:O215"/>
    <mergeCell ref="P215:Q215"/>
    <mergeCell ref="R215:S215"/>
    <mergeCell ref="A213:A214"/>
    <mergeCell ref="B213:E214"/>
    <mergeCell ref="F213:U213"/>
    <mergeCell ref="V213:X214"/>
    <mergeCell ref="F214:G214"/>
    <mergeCell ref="H214:I214"/>
    <mergeCell ref="J214:K214"/>
    <mergeCell ref="L214:M214"/>
    <mergeCell ref="N214:O214"/>
    <mergeCell ref="P214:Q214"/>
    <mergeCell ref="AB212:AD212"/>
    <mergeCell ref="AE212:AG212"/>
    <mergeCell ref="AB211:AD211"/>
    <mergeCell ref="AE211:AG211"/>
    <mergeCell ref="B212:F212"/>
    <mergeCell ref="G212:I212"/>
    <mergeCell ref="J212:M212"/>
    <mergeCell ref="N212:O212"/>
    <mergeCell ref="P212:R212"/>
    <mergeCell ref="S212:U212"/>
    <mergeCell ref="V212:X212"/>
    <mergeCell ref="Y212:AA212"/>
    <mergeCell ref="P211:R211"/>
    <mergeCell ref="S211:U211"/>
    <mergeCell ref="V211:X211"/>
    <mergeCell ref="Y211:AA211"/>
    <mergeCell ref="B211:F211"/>
    <mergeCell ref="G211:I211"/>
    <mergeCell ref="J211:M211"/>
    <mergeCell ref="N211:O211"/>
    <mergeCell ref="S206:AG206"/>
    <mergeCell ref="Y209:AA210"/>
    <mergeCell ref="J209:M210"/>
    <mergeCell ref="A208:A210"/>
    <mergeCell ref="B208:F210"/>
    <mergeCell ref="G208:AD208"/>
    <mergeCell ref="AE208:AG210"/>
    <mergeCell ref="AB209:AD210"/>
    <mergeCell ref="A203:AG203"/>
    <mergeCell ref="A204:AG204"/>
    <mergeCell ref="A205:AG205"/>
    <mergeCell ref="P209:R210"/>
    <mergeCell ref="G209:I210"/>
    <mergeCell ref="N209:O210"/>
    <mergeCell ref="S209:U210"/>
    <mergeCell ref="V209:X210"/>
    <mergeCell ref="A206:P206"/>
    <mergeCell ref="Q206:R206"/>
    <mergeCell ref="A202:P202"/>
    <mergeCell ref="Q202:R202"/>
    <mergeCell ref="A190:Z190"/>
    <mergeCell ref="P196:R196"/>
    <mergeCell ref="S196:T196"/>
    <mergeCell ref="U196:W196"/>
    <mergeCell ref="X196:Z196"/>
    <mergeCell ref="B196:H196"/>
    <mergeCell ref="I196:J196"/>
    <mergeCell ref="K196:L196"/>
    <mergeCell ref="M196:O196"/>
    <mergeCell ref="P195:R195"/>
    <mergeCell ref="S195:T195"/>
    <mergeCell ref="U195:W195"/>
    <mergeCell ref="X195:Z195"/>
    <mergeCell ref="B195:H195"/>
    <mergeCell ref="I195:J195"/>
    <mergeCell ref="K195:L195"/>
    <mergeCell ref="M195:O195"/>
    <mergeCell ref="X193:Z193"/>
    <mergeCell ref="B194:H194"/>
    <mergeCell ref="I194:J194"/>
    <mergeCell ref="K194:L194"/>
    <mergeCell ref="M194:O194"/>
    <mergeCell ref="P194:R194"/>
    <mergeCell ref="S194:T194"/>
    <mergeCell ref="U194:W194"/>
    <mergeCell ref="X194:Z194"/>
    <mergeCell ref="U191:Z191"/>
    <mergeCell ref="U192:W192"/>
    <mergeCell ref="X192:Z192"/>
    <mergeCell ref="B193:H193"/>
    <mergeCell ref="I193:J193"/>
    <mergeCell ref="K193:L193"/>
    <mergeCell ref="M193:O193"/>
    <mergeCell ref="P193:R193"/>
    <mergeCell ref="S193:T193"/>
    <mergeCell ref="U193:W193"/>
    <mergeCell ref="A191:A192"/>
    <mergeCell ref="B191:H192"/>
    <mergeCell ref="I191:J192"/>
    <mergeCell ref="K191:L192"/>
    <mergeCell ref="M191:O192"/>
    <mergeCell ref="P191:R192"/>
    <mergeCell ref="S191:T192"/>
    <mergeCell ref="P183:Q183"/>
    <mergeCell ref="R183:T183"/>
    <mergeCell ref="L183:M183"/>
    <mergeCell ref="N183:O183"/>
    <mergeCell ref="A187:Z187"/>
    <mergeCell ref="A188:Z188"/>
    <mergeCell ref="A189:Z189"/>
    <mergeCell ref="U183:W183"/>
    <mergeCell ref="B184:I184"/>
    <mergeCell ref="J184:K184"/>
    <mergeCell ref="L184:M184"/>
    <mergeCell ref="N184:O184"/>
    <mergeCell ref="P184:Q184"/>
    <mergeCell ref="R184:T184"/>
    <mergeCell ref="U184:W184"/>
    <mergeCell ref="B183:I183"/>
    <mergeCell ref="J183:K183"/>
    <mergeCell ref="P181:Q181"/>
    <mergeCell ref="R181:T181"/>
    <mergeCell ref="U181:W181"/>
    <mergeCell ref="B182:I182"/>
    <mergeCell ref="J182:K182"/>
    <mergeCell ref="L182:M182"/>
    <mergeCell ref="N182:O182"/>
    <mergeCell ref="P182:Q182"/>
    <mergeCell ref="R182:T182"/>
    <mergeCell ref="U182:W182"/>
    <mergeCell ref="B181:I181"/>
    <mergeCell ref="J181:K181"/>
    <mergeCell ref="L181:M181"/>
    <mergeCell ref="N181:O181"/>
    <mergeCell ref="P179:Q179"/>
    <mergeCell ref="R179:T179"/>
    <mergeCell ref="U179:W179"/>
    <mergeCell ref="B180:I180"/>
    <mergeCell ref="J180:K180"/>
    <mergeCell ref="L180:M180"/>
    <mergeCell ref="N180:O180"/>
    <mergeCell ref="P180:Q180"/>
    <mergeCell ref="R180:T180"/>
    <mergeCell ref="U180:W180"/>
    <mergeCell ref="B179:I179"/>
    <mergeCell ref="J179:K179"/>
    <mergeCell ref="L179:M179"/>
    <mergeCell ref="N179:O179"/>
    <mergeCell ref="P177:Q177"/>
    <mergeCell ref="R177:T177"/>
    <mergeCell ref="U177:W177"/>
    <mergeCell ref="B178:I178"/>
    <mergeCell ref="J178:K178"/>
    <mergeCell ref="L178:M178"/>
    <mergeCell ref="N178:O178"/>
    <mergeCell ref="P178:Q178"/>
    <mergeCell ref="R178:T178"/>
    <mergeCell ref="U178:W178"/>
    <mergeCell ref="B177:I177"/>
    <mergeCell ref="J177:K177"/>
    <mergeCell ref="L177:M177"/>
    <mergeCell ref="N177:O177"/>
    <mergeCell ref="P175:Q175"/>
    <mergeCell ref="R175:T175"/>
    <mergeCell ref="U175:W175"/>
    <mergeCell ref="B176:I176"/>
    <mergeCell ref="J176:K176"/>
    <mergeCell ref="L176:M176"/>
    <mergeCell ref="N176:O176"/>
    <mergeCell ref="P176:Q176"/>
    <mergeCell ref="R176:T176"/>
    <mergeCell ref="U176:W176"/>
    <mergeCell ref="B175:I175"/>
    <mergeCell ref="J175:K175"/>
    <mergeCell ref="L175:M175"/>
    <mergeCell ref="N175:O175"/>
    <mergeCell ref="P173:Q173"/>
    <mergeCell ref="R173:T173"/>
    <mergeCell ref="U173:W173"/>
    <mergeCell ref="B174:I174"/>
    <mergeCell ref="J174:K174"/>
    <mergeCell ref="L174:M174"/>
    <mergeCell ref="N174:O174"/>
    <mergeCell ref="P174:Q174"/>
    <mergeCell ref="R174:T174"/>
    <mergeCell ref="U174:W174"/>
    <mergeCell ref="B173:I173"/>
    <mergeCell ref="J173:K173"/>
    <mergeCell ref="L173:M173"/>
    <mergeCell ref="N173:O173"/>
    <mergeCell ref="P171:Q171"/>
    <mergeCell ref="R171:T171"/>
    <mergeCell ref="U171:W171"/>
    <mergeCell ref="B172:I172"/>
    <mergeCell ref="J172:K172"/>
    <mergeCell ref="L172:M172"/>
    <mergeCell ref="N172:O172"/>
    <mergeCell ref="P172:Q172"/>
    <mergeCell ref="R172:T172"/>
    <mergeCell ref="U172:W172"/>
    <mergeCell ref="B171:I171"/>
    <mergeCell ref="J171:K171"/>
    <mergeCell ref="L171:M171"/>
    <mergeCell ref="N171:O171"/>
    <mergeCell ref="P169:Q169"/>
    <mergeCell ref="R169:T169"/>
    <mergeCell ref="U169:W169"/>
    <mergeCell ref="B170:I170"/>
    <mergeCell ref="J170:K170"/>
    <mergeCell ref="L170:M170"/>
    <mergeCell ref="N170:O170"/>
    <mergeCell ref="P170:Q170"/>
    <mergeCell ref="R170:T170"/>
    <mergeCell ref="U170:W170"/>
    <mergeCell ref="B169:I169"/>
    <mergeCell ref="J169:K169"/>
    <mergeCell ref="L169:M169"/>
    <mergeCell ref="N169:O169"/>
    <mergeCell ref="P167:Q167"/>
    <mergeCell ref="R167:T167"/>
    <mergeCell ref="U167:W167"/>
    <mergeCell ref="B168:I168"/>
    <mergeCell ref="J168:K168"/>
    <mergeCell ref="L168:M168"/>
    <mergeCell ref="N168:O168"/>
    <mergeCell ref="P168:Q168"/>
    <mergeCell ref="R168:T168"/>
    <mergeCell ref="U168:W168"/>
    <mergeCell ref="B167:I167"/>
    <mergeCell ref="J167:K167"/>
    <mergeCell ref="L167:M167"/>
    <mergeCell ref="N167:O167"/>
    <mergeCell ref="R165:T165"/>
    <mergeCell ref="U165:W165"/>
    <mergeCell ref="B166:I166"/>
    <mergeCell ref="J166:K166"/>
    <mergeCell ref="L166:M166"/>
    <mergeCell ref="N166:O166"/>
    <mergeCell ref="P166:Q166"/>
    <mergeCell ref="R166:T166"/>
    <mergeCell ref="U166:W166"/>
    <mergeCell ref="A160:W160"/>
    <mergeCell ref="A161:W161"/>
    <mergeCell ref="A162:W162"/>
    <mergeCell ref="A164:A165"/>
    <mergeCell ref="B164:I165"/>
    <mergeCell ref="J164:K165"/>
    <mergeCell ref="L164:M165"/>
    <mergeCell ref="N164:O165"/>
    <mergeCell ref="P164:Q165"/>
    <mergeCell ref="R164:W164"/>
    <mergeCell ref="P155:Q155"/>
    <mergeCell ref="R155:T155"/>
    <mergeCell ref="U155:W155"/>
    <mergeCell ref="A159:W159"/>
    <mergeCell ref="B155:I155"/>
    <mergeCell ref="J155:K155"/>
    <mergeCell ref="L155:M155"/>
    <mergeCell ref="N155:O155"/>
    <mergeCell ref="P153:Q153"/>
    <mergeCell ref="R153:T153"/>
    <mergeCell ref="U153:W153"/>
    <mergeCell ref="B154:I154"/>
    <mergeCell ref="J154:K154"/>
    <mergeCell ref="L154:M154"/>
    <mergeCell ref="N154:O154"/>
    <mergeCell ref="P154:Q154"/>
    <mergeCell ref="R154:T154"/>
    <mergeCell ref="U154:W154"/>
    <mergeCell ref="B153:I153"/>
    <mergeCell ref="J153:K153"/>
    <mergeCell ref="L153:M153"/>
    <mergeCell ref="N153:O153"/>
    <mergeCell ref="P151:Q151"/>
    <mergeCell ref="R151:T151"/>
    <mergeCell ref="U151:W151"/>
    <mergeCell ref="B152:I152"/>
    <mergeCell ref="J152:K152"/>
    <mergeCell ref="L152:M152"/>
    <mergeCell ref="N152:O152"/>
    <mergeCell ref="P152:Q152"/>
    <mergeCell ref="R152:T152"/>
    <mergeCell ref="U152:W152"/>
    <mergeCell ref="B151:I151"/>
    <mergeCell ref="J151:K151"/>
    <mergeCell ref="L151:M151"/>
    <mergeCell ref="N151:O151"/>
    <mergeCell ref="P149:Q149"/>
    <mergeCell ref="R149:T149"/>
    <mergeCell ref="U149:W149"/>
    <mergeCell ref="B150:I150"/>
    <mergeCell ref="J150:K150"/>
    <mergeCell ref="L150:M150"/>
    <mergeCell ref="N150:O150"/>
    <mergeCell ref="P150:Q150"/>
    <mergeCell ref="R150:T150"/>
    <mergeCell ref="U150:W150"/>
    <mergeCell ref="B149:I149"/>
    <mergeCell ref="J149:K149"/>
    <mergeCell ref="L149:M149"/>
    <mergeCell ref="N149:O149"/>
    <mergeCell ref="P147:Q147"/>
    <mergeCell ref="R147:T147"/>
    <mergeCell ref="U147:W147"/>
    <mergeCell ref="B148:I148"/>
    <mergeCell ref="J148:K148"/>
    <mergeCell ref="L148:M148"/>
    <mergeCell ref="N148:O148"/>
    <mergeCell ref="P148:Q148"/>
    <mergeCell ref="R148:T148"/>
    <mergeCell ref="U148:W148"/>
    <mergeCell ref="B147:I147"/>
    <mergeCell ref="J147:K147"/>
    <mergeCell ref="L147:M147"/>
    <mergeCell ref="N147:O147"/>
    <mergeCell ref="P145:Q145"/>
    <mergeCell ref="R145:T145"/>
    <mergeCell ref="U145:W145"/>
    <mergeCell ref="B146:I146"/>
    <mergeCell ref="J146:K146"/>
    <mergeCell ref="L146:M146"/>
    <mergeCell ref="N146:O146"/>
    <mergeCell ref="P146:Q146"/>
    <mergeCell ref="R146:T146"/>
    <mergeCell ref="U146:W146"/>
    <mergeCell ref="B145:I145"/>
    <mergeCell ref="J145:K145"/>
    <mergeCell ref="L145:M145"/>
    <mergeCell ref="N145:O145"/>
    <mergeCell ref="P143:Q143"/>
    <mergeCell ref="R143:T143"/>
    <mergeCell ref="U143:W143"/>
    <mergeCell ref="B144:I144"/>
    <mergeCell ref="J144:K144"/>
    <mergeCell ref="L144:M144"/>
    <mergeCell ref="N144:O144"/>
    <mergeCell ref="P144:Q144"/>
    <mergeCell ref="R144:T144"/>
    <mergeCell ref="U144:W144"/>
    <mergeCell ref="B143:I143"/>
    <mergeCell ref="J143:K143"/>
    <mergeCell ref="L143:M143"/>
    <mergeCell ref="N143:O143"/>
    <mergeCell ref="P141:Q141"/>
    <mergeCell ref="R141:T141"/>
    <mergeCell ref="U141:W141"/>
    <mergeCell ref="B142:I142"/>
    <mergeCell ref="J142:K142"/>
    <mergeCell ref="L142:M142"/>
    <mergeCell ref="N142:O142"/>
    <mergeCell ref="P142:Q142"/>
    <mergeCell ref="R142:T142"/>
    <mergeCell ref="U142:W142"/>
    <mergeCell ref="B141:I141"/>
    <mergeCell ref="J141:K141"/>
    <mergeCell ref="L141:M141"/>
    <mergeCell ref="N141:O141"/>
    <mergeCell ref="P139:Q139"/>
    <mergeCell ref="R139:T139"/>
    <mergeCell ref="U139:W139"/>
    <mergeCell ref="B140:I140"/>
    <mergeCell ref="J140:K140"/>
    <mergeCell ref="L140:M140"/>
    <mergeCell ref="N140:O140"/>
    <mergeCell ref="P140:Q140"/>
    <mergeCell ref="R140:T140"/>
    <mergeCell ref="U140:W140"/>
    <mergeCell ref="B139:I139"/>
    <mergeCell ref="J139:K139"/>
    <mergeCell ref="L139:M139"/>
    <mergeCell ref="N139:O139"/>
    <mergeCell ref="P138:Q138"/>
    <mergeCell ref="R138:T138"/>
    <mergeCell ref="U138:W138"/>
    <mergeCell ref="B156:I156"/>
    <mergeCell ref="J156:K156"/>
    <mergeCell ref="L156:M156"/>
    <mergeCell ref="N156:O156"/>
    <mergeCell ref="P156:Q156"/>
    <mergeCell ref="R156:T156"/>
    <mergeCell ref="U156:W156"/>
    <mergeCell ref="B138:I138"/>
    <mergeCell ref="J138:K138"/>
    <mergeCell ref="L138:M138"/>
    <mergeCell ref="N138:O138"/>
    <mergeCell ref="P136:Q136"/>
    <mergeCell ref="R136:T136"/>
    <mergeCell ref="U136:W136"/>
    <mergeCell ref="B137:I137"/>
    <mergeCell ref="J137:K137"/>
    <mergeCell ref="L137:M137"/>
    <mergeCell ref="N137:O137"/>
    <mergeCell ref="P137:Q137"/>
    <mergeCell ref="R137:T137"/>
    <mergeCell ref="U137:W137"/>
    <mergeCell ref="B136:I136"/>
    <mergeCell ref="J136:K136"/>
    <mergeCell ref="L136:M136"/>
    <mergeCell ref="N136:O136"/>
    <mergeCell ref="P134:Q134"/>
    <mergeCell ref="R134:T134"/>
    <mergeCell ref="U134:W134"/>
    <mergeCell ref="B135:I135"/>
    <mergeCell ref="J135:K135"/>
    <mergeCell ref="L135:M135"/>
    <mergeCell ref="N135:O135"/>
    <mergeCell ref="P135:Q135"/>
    <mergeCell ref="R135:T135"/>
    <mergeCell ref="U135:W135"/>
    <mergeCell ref="B134:I134"/>
    <mergeCell ref="J134:K134"/>
    <mergeCell ref="L134:M134"/>
    <mergeCell ref="N134:O134"/>
    <mergeCell ref="P132:Q132"/>
    <mergeCell ref="R132:T132"/>
    <mergeCell ref="U132:W132"/>
    <mergeCell ref="B133:I133"/>
    <mergeCell ref="J133:K133"/>
    <mergeCell ref="L133:M133"/>
    <mergeCell ref="N133:O133"/>
    <mergeCell ref="P133:Q133"/>
    <mergeCell ref="R133:T133"/>
    <mergeCell ref="U133:W133"/>
    <mergeCell ref="B132:I132"/>
    <mergeCell ref="J132:K132"/>
    <mergeCell ref="L132:M132"/>
    <mergeCell ref="N132:O132"/>
    <mergeCell ref="P130:Q130"/>
    <mergeCell ref="R130:T130"/>
    <mergeCell ref="U130:W130"/>
    <mergeCell ref="B131:I131"/>
    <mergeCell ref="J131:K131"/>
    <mergeCell ref="L131:M131"/>
    <mergeCell ref="N131:O131"/>
    <mergeCell ref="P131:Q131"/>
    <mergeCell ref="R131:T131"/>
    <mergeCell ref="U131:W131"/>
    <mergeCell ref="B130:I130"/>
    <mergeCell ref="J130:K130"/>
    <mergeCell ref="L130:M130"/>
    <mergeCell ref="N130:O130"/>
    <mergeCell ref="P128:Q128"/>
    <mergeCell ref="R128:T128"/>
    <mergeCell ref="U128:W128"/>
    <mergeCell ref="B129:I129"/>
    <mergeCell ref="J129:K129"/>
    <mergeCell ref="L129:M129"/>
    <mergeCell ref="N129:O129"/>
    <mergeCell ref="P129:Q129"/>
    <mergeCell ref="R129:T129"/>
    <mergeCell ref="U129:W129"/>
    <mergeCell ref="B128:I128"/>
    <mergeCell ref="J128:K128"/>
    <mergeCell ref="L128:M128"/>
    <mergeCell ref="N128:O128"/>
    <mergeCell ref="P126:Q126"/>
    <mergeCell ref="R126:T126"/>
    <mergeCell ref="U126:W126"/>
    <mergeCell ref="B127:I127"/>
    <mergeCell ref="J127:K127"/>
    <mergeCell ref="L127:M127"/>
    <mergeCell ref="N127:O127"/>
    <mergeCell ref="P127:Q127"/>
    <mergeCell ref="R127:T127"/>
    <mergeCell ref="U127:W127"/>
    <mergeCell ref="B126:I126"/>
    <mergeCell ref="J126:K126"/>
    <mergeCell ref="L126:M126"/>
    <mergeCell ref="N126:O126"/>
    <mergeCell ref="P124:Q124"/>
    <mergeCell ref="R124:T124"/>
    <mergeCell ref="U124:W124"/>
    <mergeCell ref="B125:I125"/>
    <mergeCell ref="J125:K125"/>
    <mergeCell ref="L125:M125"/>
    <mergeCell ref="N125:O125"/>
    <mergeCell ref="P125:Q125"/>
    <mergeCell ref="R125:T125"/>
    <mergeCell ref="U125:W125"/>
    <mergeCell ref="B124:I124"/>
    <mergeCell ref="J124:K124"/>
    <mergeCell ref="L124:M124"/>
    <mergeCell ref="N124:O124"/>
    <mergeCell ref="P122:Q122"/>
    <mergeCell ref="R122:T122"/>
    <mergeCell ref="U122:W122"/>
    <mergeCell ref="B123:I123"/>
    <mergeCell ref="J123:K123"/>
    <mergeCell ref="L123:M123"/>
    <mergeCell ref="N123:O123"/>
    <mergeCell ref="P123:Q123"/>
    <mergeCell ref="R123:T123"/>
    <mergeCell ref="U123:W123"/>
    <mergeCell ref="B122:I122"/>
    <mergeCell ref="J122:K122"/>
    <mergeCell ref="L122:M122"/>
    <mergeCell ref="N122:O122"/>
    <mergeCell ref="P120:Q120"/>
    <mergeCell ref="R120:T120"/>
    <mergeCell ref="U120:W120"/>
    <mergeCell ref="B121:I121"/>
    <mergeCell ref="J121:K121"/>
    <mergeCell ref="L121:M121"/>
    <mergeCell ref="N121:O121"/>
    <mergeCell ref="P121:Q121"/>
    <mergeCell ref="R121:T121"/>
    <mergeCell ref="U121:W121"/>
    <mergeCell ref="B120:I120"/>
    <mergeCell ref="J120:K120"/>
    <mergeCell ref="L120:M120"/>
    <mergeCell ref="N120:O120"/>
    <mergeCell ref="P118:Q118"/>
    <mergeCell ref="R118:T118"/>
    <mergeCell ref="U118:W118"/>
    <mergeCell ref="B119:I119"/>
    <mergeCell ref="J119:K119"/>
    <mergeCell ref="L119:M119"/>
    <mergeCell ref="N119:O119"/>
    <mergeCell ref="P119:Q119"/>
    <mergeCell ref="R119:T119"/>
    <mergeCell ref="U119:W119"/>
    <mergeCell ref="B118:I118"/>
    <mergeCell ref="J118:K118"/>
    <mergeCell ref="L118:M118"/>
    <mergeCell ref="N118:O118"/>
    <mergeCell ref="P116:Q116"/>
    <mergeCell ref="R116:T116"/>
    <mergeCell ref="U116:W116"/>
    <mergeCell ref="B117:I117"/>
    <mergeCell ref="J117:K117"/>
    <mergeCell ref="L117:M117"/>
    <mergeCell ref="N117:O117"/>
    <mergeCell ref="P117:Q117"/>
    <mergeCell ref="R117:T117"/>
    <mergeCell ref="U117:W117"/>
    <mergeCell ref="B116:I116"/>
    <mergeCell ref="J116:K116"/>
    <mergeCell ref="L116:M116"/>
    <mergeCell ref="N116:O116"/>
    <mergeCell ref="P114:Q114"/>
    <mergeCell ref="R114:T114"/>
    <mergeCell ref="U114:W114"/>
    <mergeCell ref="B115:I115"/>
    <mergeCell ref="J115:K115"/>
    <mergeCell ref="L115:M115"/>
    <mergeCell ref="N115:O115"/>
    <mergeCell ref="P115:Q115"/>
    <mergeCell ref="R115:T115"/>
    <mergeCell ref="U115:W115"/>
    <mergeCell ref="B114:I114"/>
    <mergeCell ref="J114:K114"/>
    <mergeCell ref="L114:M114"/>
    <mergeCell ref="N114:O114"/>
    <mergeCell ref="P112:Q112"/>
    <mergeCell ref="R112:T112"/>
    <mergeCell ref="U112:W112"/>
    <mergeCell ref="B113:I113"/>
    <mergeCell ref="J113:K113"/>
    <mergeCell ref="L113:M113"/>
    <mergeCell ref="N113:O113"/>
    <mergeCell ref="P113:Q113"/>
    <mergeCell ref="R113:T113"/>
    <mergeCell ref="U113:W113"/>
    <mergeCell ref="B112:I112"/>
    <mergeCell ref="J112:K112"/>
    <mergeCell ref="L112:M112"/>
    <mergeCell ref="N112:O112"/>
    <mergeCell ref="P110:Q110"/>
    <mergeCell ref="R110:T110"/>
    <mergeCell ref="U110:W110"/>
    <mergeCell ref="B111:I111"/>
    <mergeCell ref="J111:K111"/>
    <mergeCell ref="L111:M111"/>
    <mergeCell ref="N111:O111"/>
    <mergeCell ref="P111:Q111"/>
    <mergeCell ref="R111:T111"/>
    <mergeCell ref="U111:W111"/>
    <mergeCell ref="B110:I110"/>
    <mergeCell ref="J110:K110"/>
    <mergeCell ref="L110:M110"/>
    <mergeCell ref="N110:O110"/>
    <mergeCell ref="P108:Q108"/>
    <mergeCell ref="R108:T108"/>
    <mergeCell ref="U108:W108"/>
    <mergeCell ref="B109:I109"/>
    <mergeCell ref="J109:K109"/>
    <mergeCell ref="L109:M109"/>
    <mergeCell ref="N109:O109"/>
    <mergeCell ref="P109:Q109"/>
    <mergeCell ref="R109:T109"/>
    <mergeCell ref="U109:W109"/>
    <mergeCell ref="B108:I108"/>
    <mergeCell ref="J108:K108"/>
    <mergeCell ref="L108:M108"/>
    <mergeCell ref="N108:O108"/>
    <mergeCell ref="P106:Q106"/>
    <mergeCell ref="R106:T106"/>
    <mergeCell ref="U106:W106"/>
    <mergeCell ref="B107:I107"/>
    <mergeCell ref="J107:K107"/>
    <mergeCell ref="L107:M107"/>
    <mergeCell ref="N107:O107"/>
    <mergeCell ref="P107:Q107"/>
    <mergeCell ref="R107:T107"/>
    <mergeCell ref="U107:W107"/>
    <mergeCell ref="B106:I106"/>
    <mergeCell ref="J106:K106"/>
    <mergeCell ref="L106:M106"/>
    <mergeCell ref="N106:O106"/>
    <mergeCell ref="P104:Q104"/>
    <mergeCell ref="R104:T104"/>
    <mergeCell ref="U104:W104"/>
    <mergeCell ref="B105:I105"/>
    <mergeCell ref="J105:K105"/>
    <mergeCell ref="L105:M105"/>
    <mergeCell ref="N105:O105"/>
    <mergeCell ref="P105:Q105"/>
    <mergeCell ref="R105:T105"/>
    <mergeCell ref="U105:W105"/>
    <mergeCell ref="B104:I104"/>
    <mergeCell ref="J104:K104"/>
    <mergeCell ref="L104:M104"/>
    <mergeCell ref="N104:O104"/>
    <mergeCell ref="P102:Q102"/>
    <mergeCell ref="R102:T102"/>
    <mergeCell ref="U102:W102"/>
    <mergeCell ref="B103:I103"/>
    <mergeCell ref="J103:K103"/>
    <mergeCell ref="L103:M103"/>
    <mergeCell ref="N103:O103"/>
    <mergeCell ref="P103:Q103"/>
    <mergeCell ref="R103:T103"/>
    <mergeCell ref="U103:W103"/>
    <mergeCell ref="B102:I102"/>
    <mergeCell ref="J102:K102"/>
    <mergeCell ref="L102:M102"/>
    <mergeCell ref="N102:O102"/>
    <mergeCell ref="P100:Q100"/>
    <mergeCell ref="R100:T100"/>
    <mergeCell ref="U100:W100"/>
    <mergeCell ref="B101:I101"/>
    <mergeCell ref="J101:K101"/>
    <mergeCell ref="L101:M101"/>
    <mergeCell ref="N101:O101"/>
    <mergeCell ref="P101:Q101"/>
    <mergeCell ref="R101:T101"/>
    <mergeCell ref="U101:W101"/>
    <mergeCell ref="B100:I100"/>
    <mergeCell ref="J100:K100"/>
    <mergeCell ref="L100:M100"/>
    <mergeCell ref="N100:O100"/>
    <mergeCell ref="P98:Q98"/>
    <mergeCell ref="R98:T98"/>
    <mergeCell ref="U98:W98"/>
    <mergeCell ref="B99:I99"/>
    <mergeCell ref="J99:K99"/>
    <mergeCell ref="L99:M99"/>
    <mergeCell ref="N99:O99"/>
    <mergeCell ref="P99:Q99"/>
    <mergeCell ref="R99:T99"/>
    <mergeCell ref="U99:W99"/>
    <mergeCell ref="B98:I98"/>
    <mergeCell ref="J98:K98"/>
    <mergeCell ref="L98:M98"/>
    <mergeCell ref="N98:O98"/>
    <mergeCell ref="P96:Q96"/>
    <mergeCell ref="R96:T96"/>
    <mergeCell ref="U96:W96"/>
    <mergeCell ref="B97:I97"/>
    <mergeCell ref="J97:K97"/>
    <mergeCell ref="L97:M97"/>
    <mergeCell ref="N97:O97"/>
    <mergeCell ref="P97:Q97"/>
    <mergeCell ref="R97:T97"/>
    <mergeCell ref="U97:W97"/>
    <mergeCell ref="B96:I96"/>
    <mergeCell ref="J96:K96"/>
    <mergeCell ref="L96:M96"/>
    <mergeCell ref="N96:O96"/>
    <mergeCell ref="N94:O95"/>
    <mergeCell ref="P94:Q95"/>
    <mergeCell ref="R94:W94"/>
    <mergeCell ref="R95:T95"/>
    <mergeCell ref="U95:W95"/>
    <mergeCell ref="A94:A95"/>
    <mergeCell ref="B94:I95"/>
    <mergeCell ref="J94:K95"/>
    <mergeCell ref="L94:M95"/>
    <mergeCell ref="A89:W89"/>
    <mergeCell ref="A90:W90"/>
    <mergeCell ref="A91:W91"/>
    <mergeCell ref="A92:W92"/>
    <mergeCell ref="A70:W70"/>
    <mergeCell ref="B86:J86"/>
    <mergeCell ref="K86:N86"/>
    <mergeCell ref="O86:Q86"/>
    <mergeCell ref="R86:T86"/>
    <mergeCell ref="U86:W86"/>
    <mergeCell ref="R84:T84"/>
    <mergeCell ref="U84:W84"/>
    <mergeCell ref="B85:J85"/>
    <mergeCell ref="K85:L85"/>
    <mergeCell ref="M85:N85"/>
    <mergeCell ref="O85:Q85"/>
    <mergeCell ref="R85:T85"/>
    <mergeCell ref="U85:W85"/>
    <mergeCell ref="B84:J84"/>
    <mergeCell ref="K84:L84"/>
    <mergeCell ref="M84:N84"/>
    <mergeCell ref="O84:Q84"/>
    <mergeCell ref="R83:T83"/>
    <mergeCell ref="U83:W83"/>
    <mergeCell ref="B82:J82"/>
    <mergeCell ref="K82:L82"/>
    <mergeCell ref="B83:J83"/>
    <mergeCell ref="K83:L83"/>
    <mergeCell ref="M83:N83"/>
    <mergeCell ref="O83:Q83"/>
    <mergeCell ref="M82:N82"/>
    <mergeCell ref="O82:Q82"/>
    <mergeCell ref="R80:T80"/>
    <mergeCell ref="U80:W80"/>
    <mergeCell ref="R81:T81"/>
    <mergeCell ref="U81:W81"/>
    <mergeCell ref="R82:T82"/>
    <mergeCell ref="U82:W82"/>
    <mergeCell ref="B81:J81"/>
    <mergeCell ref="K81:L81"/>
    <mergeCell ref="M81:N81"/>
    <mergeCell ref="O81:Q81"/>
    <mergeCell ref="B80:J80"/>
    <mergeCell ref="K80:L80"/>
    <mergeCell ref="M80:N80"/>
    <mergeCell ref="O80:Q80"/>
    <mergeCell ref="R79:T79"/>
    <mergeCell ref="U79:W79"/>
    <mergeCell ref="B78:J78"/>
    <mergeCell ref="K78:L78"/>
    <mergeCell ref="B79:J79"/>
    <mergeCell ref="K79:L79"/>
    <mergeCell ref="M79:N79"/>
    <mergeCell ref="O79:Q79"/>
    <mergeCell ref="M78:N78"/>
    <mergeCell ref="O78:Q78"/>
    <mergeCell ref="R76:T76"/>
    <mergeCell ref="U76:W76"/>
    <mergeCell ref="R77:T77"/>
    <mergeCell ref="U77:W77"/>
    <mergeCell ref="R78:T78"/>
    <mergeCell ref="U78:W78"/>
    <mergeCell ref="B77:J77"/>
    <mergeCell ref="K77:L77"/>
    <mergeCell ref="M77:N77"/>
    <mergeCell ref="O77:Q77"/>
    <mergeCell ref="B76:J76"/>
    <mergeCell ref="K76:L76"/>
    <mergeCell ref="M76:N76"/>
    <mergeCell ref="O76:Q76"/>
    <mergeCell ref="U74:W74"/>
    <mergeCell ref="B75:J75"/>
    <mergeCell ref="K75:L75"/>
    <mergeCell ref="M75:N75"/>
    <mergeCell ref="O75:Q75"/>
    <mergeCell ref="R75:T75"/>
    <mergeCell ref="U75:W75"/>
    <mergeCell ref="A68:W68"/>
    <mergeCell ref="A69:W69"/>
    <mergeCell ref="A71:W71"/>
    <mergeCell ref="A73:A74"/>
    <mergeCell ref="B73:J74"/>
    <mergeCell ref="K73:L74"/>
    <mergeCell ref="M73:N74"/>
    <mergeCell ref="O73:Q74"/>
    <mergeCell ref="R73:W73"/>
    <mergeCell ref="R74:T74"/>
    <mergeCell ref="U64:W64"/>
    <mergeCell ref="B65:J65"/>
    <mergeCell ref="K65:N65"/>
    <mergeCell ref="O65:Q65"/>
    <mergeCell ref="R65:T65"/>
    <mergeCell ref="U65:W65"/>
    <mergeCell ref="B64:J64"/>
    <mergeCell ref="K64:N64"/>
    <mergeCell ref="O64:Q64"/>
    <mergeCell ref="R64:T64"/>
    <mergeCell ref="U62:W62"/>
    <mergeCell ref="B63:J63"/>
    <mergeCell ref="K63:N63"/>
    <mergeCell ref="O63:Q63"/>
    <mergeCell ref="R63:T63"/>
    <mergeCell ref="U63:W63"/>
    <mergeCell ref="B62:J62"/>
    <mergeCell ref="K62:N62"/>
    <mergeCell ref="O62:Q62"/>
    <mergeCell ref="R62:T62"/>
    <mergeCell ref="U60:W60"/>
    <mergeCell ref="B61:J61"/>
    <mergeCell ref="K61:N61"/>
    <mergeCell ref="O61:Q61"/>
    <mergeCell ref="R61:T61"/>
    <mergeCell ref="U61:W61"/>
    <mergeCell ref="B60:J60"/>
    <mergeCell ref="K60:N60"/>
    <mergeCell ref="O60:Q60"/>
    <mergeCell ref="R60:T60"/>
    <mergeCell ref="R58:T58"/>
    <mergeCell ref="U58:W58"/>
    <mergeCell ref="B59:J59"/>
    <mergeCell ref="K59:N59"/>
    <mergeCell ref="O59:Q59"/>
    <mergeCell ref="R59:T59"/>
    <mergeCell ref="U59:W59"/>
    <mergeCell ref="R56:T56"/>
    <mergeCell ref="U56:W56"/>
    <mergeCell ref="B57:J57"/>
    <mergeCell ref="K57:N57"/>
    <mergeCell ref="O57:Q57"/>
    <mergeCell ref="R57:T57"/>
    <mergeCell ref="U57:W57"/>
    <mergeCell ref="R54:T54"/>
    <mergeCell ref="U54:W54"/>
    <mergeCell ref="B55:J55"/>
    <mergeCell ref="K55:N55"/>
    <mergeCell ref="O55:Q55"/>
    <mergeCell ref="R55:T55"/>
    <mergeCell ref="U55:W55"/>
    <mergeCell ref="A54:A59"/>
    <mergeCell ref="B54:J54"/>
    <mergeCell ref="K54:N54"/>
    <mergeCell ref="O54:Q54"/>
    <mergeCell ref="B56:J56"/>
    <mergeCell ref="K56:N56"/>
    <mergeCell ref="O56:Q56"/>
    <mergeCell ref="B58:J58"/>
    <mergeCell ref="K58:N58"/>
    <mergeCell ref="O58:Q58"/>
    <mergeCell ref="R50:W50"/>
    <mergeCell ref="R51:T52"/>
    <mergeCell ref="U51:W52"/>
    <mergeCell ref="B53:J53"/>
    <mergeCell ref="K53:N53"/>
    <mergeCell ref="O53:Q53"/>
    <mergeCell ref="R53:T53"/>
    <mergeCell ref="U53:W53"/>
    <mergeCell ref="A50:A52"/>
    <mergeCell ref="B50:J52"/>
    <mergeCell ref="K50:N52"/>
    <mergeCell ref="O50:Q52"/>
    <mergeCell ref="A45:W45"/>
    <mergeCell ref="A46:W46"/>
    <mergeCell ref="A47:W47"/>
    <mergeCell ref="A48:W48"/>
    <mergeCell ref="U41:W41"/>
    <mergeCell ref="B42:J42"/>
    <mergeCell ref="K42:N42"/>
    <mergeCell ref="O42:Q42"/>
    <mergeCell ref="R42:T42"/>
    <mergeCell ref="U42:W42"/>
    <mergeCell ref="B41:J41"/>
    <mergeCell ref="K41:N41"/>
    <mergeCell ref="O41:Q41"/>
    <mergeCell ref="R41:T41"/>
    <mergeCell ref="U39:W39"/>
    <mergeCell ref="B40:J40"/>
    <mergeCell ref="K40:N40"/>
    <mergeCell ref="O40:Q40"/>
    <mergeCell ref="R40:T40"/>
    <mergeCell ref="U40:W40"/>
    <mergeCell ref="B39:J39"/>
    <mergeCell ref="K39:N39"/>
    <mergeCell ref="O39:Q39"/>
    <mergeCell ref="R39:T39"/>
    <mergeCell ref="U37:W37"/>
    <mergeCell ref="B38:J38"/>
    <mergeCell ref="K38:N38"/>
    <mergeCell ref="O38:Q38"/>
    <mergeCell ref="R38:T38"/>
    <mergeCell ref="U38:W38"/>
    <mergeCell ref="B37:J37"/>
    <mergeCell ref="K37:N37"/>
    <mergeCell ref="O37:Q37"/>
    <mergeCell ref="R37:T37"/>
    <mergeCell ref="R35:T35"/>
    <mergeCell ref="U35:W35"/>
    <mergeCell ref="B36:J36"/>
    <mergeCell ref="K36:N36"/>
    <mergeCell ref="O36:Q36"/>
    <mergeCell ref="R36:T36"/>
    <mergeCell ref="U36:W36"/>
    <mergeCell ref="R33:T33"/>
    <mergeCell ref="U33:W33"/>
    <mergeCell ref="B34:J34"/>
    <mergeCell ref="K34:N34"/>
    <mergeCell ref="O34:Q34"/>
    <mergeCell ref="R34:T34"/>
    <mergeCell ref="U34:W34"/>
    <mergeCell ref="R31:T31"/>
    <mergeCell ref="U31:W31"/>
    <mergeCell ref="B32:J32"/>
    <mergeCell ref="K32:N32"/>
    <mergeCell ref="O32:Q32"/>
    <mergeCell ref="R32:T32"/>
    <mergeCell ref="U32:W32"/>
    <mergeCell ref="A31:A36"/>
    <mergeCell ref="B31:J31"/>
    <mergeCell ref="K31:N31"/>
    <mergeCell ref="O31:Q31"/>
    <mergeCell ref="B33:J33"/>
    <mergeCell ref="K33:N33"/>
    <mergeCell ref="O33:Q33"/>
    <mergeCell ref="B35:J35"/>
    <mergeCell ref="K35:N35"/>
    <mergeCell ref="O35:Q35"/>
    <mergeCell ref="R27:W27"/>
    <mergeCell ref="R28:T29"/>
    <mergeCell ref="U28:W29"/>
    <mergeCell ref="B30:J30"/>
    <mergeCell ref="K30:N30"/>
    <mergeCell ref="O30:Q30"/>
    <mergeCell ref="R30:T30"/>
    <mergeCell ref="U30:W30"/>
    <mergeCell ref="A27:A29"/>
    <mergeCell ref="B27:J29"/>
    <mergeCell ref="K27:N29"/>
    <mergeCell ref="O27:Q29"/>
    <mergeCell ref="A22:W22"/>
    <mergeCell ref="A23:W23"/>
    <mergeCell ref="A24:W24"/>
    <mergeCell ref="A25:W25"/>
    <mergeCell ref="A18:R18"/>
    <mergeCell ref="S18:W18"/>
    <mergeCell ref="A19:R19"/>
    <mergeCell ref="S19:W19"/>
    <mergeCell ref="A16:R16"/>
    <mergeCell ref="S16:W16"/>
    <mergeCell ref="A17:R17"/>
    <mergeCell ref="S17:W17"/>
    <mergeCell ref="A14:R14"/>
    <mergeCell ref="S14:W14"/>
    <mergeCell ref="A15:R15"/>
    <mergeCell ref="S15:W15"/>
    <mergeCell ref="A12:R12"/>
    <mergeCell ref="S12:W12"/>
    <mergeCell ref="A13:R13"/>
    <mergeCell ref="S13:W13"/>
    <mergeCell ref="A10:R10"/>
    <mergeCell ref="S10:W10"/>
    <mergeCell ref="A11:R11"/>
    <mergeCell ref="S11:W11"/>
    <mergeCell ref="A5:W5"/>
    <mergeCell ref="A6:W6"/>
    <mergeCell ref="A7:W7"/>
    <mergeCell ref="A9:R9"/>
    <mergeCell ref="S9:W9"/>
  </mergeCells>
  <printOptions/>
  <pageMargins left="0.7874015748031497" right="0.2755905511811024" top="0.3937007874015748" bottom="0.3937007874015748" header="0.5118110236220472" footer="0.5118110236220472"/>
  <pageSetup fitToHeight="10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G218"/>
  <sheetViews>
    <sheetView tabSelected="1" workbookViewId="0" topLeftCell="A167">
      <selection activeCell="A211" sqref="A211:X211"/>
    </sheetView>
  </sheetViews>
  <sheetFormatPr defaultColWidth="9.00390625" defaultRowHeight="12.75"/>
  <cols>
    <col min="1" max="16384" width="3.75390625" style="0" customWidth="1"/>
  </cols>
  <sheetData>
    <row r="1" ht="12.75" hidden="1"/>
    <row r="2" ht="12.75" hidden="1"/>
    <row r="3" ht="12.75" hidden="1"/>
    <row r="4" ht="12.75" hidden="1"/>
    <row r="5" spans="1:23" ht="15.75">
      <c r="A5" s="15" t="s">
        <v>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1:23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25.5" customHeight="1">
      <c r="A7" s="17" t="s">
        <v>110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2.75">
      <c r="A9" s="18" t="s">
        <v>111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 t="s">
        <v>112</v>
      </c>
      <c r="T9" s="18"/>
      <c r="U9" s="18"/>
      <c r="V9" s="18"/>
      <c r="W9" s="18"/>
    </row>
    <row r="10" spans="1:23" ht="12.75">
      <c r="A10" s="19" t="s">
        <v>113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1"/>
      <c r="S10" s="22">
        <v>1.2</v>
      </c>
      <c r="T10" s="22"/>
      <c r="U10" s="22"/>
      <c r="V10" s="22"/>
      <c r="W10" s="22"/>
    </row>
    <row r="11" spans="1:23" ht="12.75">
      <c r="A11" s="23" t="s">
        <v>115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4">
        <v>0.079</v>
      </c>
      <c r="T11" s="24"/>
      <c r="U11" s="24"/>
      <c r="V11" s="24"/>
      <c r="W11" s="24"/>
    </row>
    <row r="12" spans="1:23" ht="12.75">
      <c r="A12" s="23" t="s">
        <v>116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4">
        <v>0.37</v>
      </c>
      <c r="T12" s="24"/>
      <c r="U12" s="24"/>
      <c r="V12" s="24"/>
      <c r="W12" s="24"/>
    </row>
    <row r="13" spans="1:23" ht="12.75">
      <c r="A13" s="23" t="s">
        <v>107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4">
        <v>0</v>
      </c>
      <c r="T13" s="24"/>
      <c r="U13" s="24"/>
      <c r="V13" s="24"/>
      <c r="W13" s="24"/>
    </row>
    <row r="14" spans="1:23" ht="12.75">
      <c r="A14" s="23" t="s">
        <v>117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5"/>
      <c r="T14" s="25"/>
      <c r="U14" s="25"/>
      <c r="V14" s="25"/>
      <c r="W14" s="25"/>
    </row>
    <row r="15" spans="1:23" ht="12.75">
      <c r="A15" s="23" t="s">
        <v>118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2">
        <v>1.22</v>
      </c>
      <c r="T15" s="22"/>
      <c r="U15" s="22"/>
      <c r="V15" s="22"/>
      <c r="W15" s="22"/>
    </row>
    <row r="16" spans="1:23" ht="12.75">
      <c r="A16" s="23" t="s">
        <v>119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2">
        <v>1.15</v>
      </c>
      <c r="T16" s="22"/>
      <c r="U16" s="22"/>
      <c r="V16" s="22"/>
      <c r="W16" s="22"/>
    </row>
    <row r="17" spans="1:23" ht="12.75">
      <c r="A17" s="23" t="s">
        <v>120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4">
        <v>0.25</v>
      </c>
      <c r="T17" s="24"/>
      <c r="U17" s="24"/>
      <c r="V17" s="24"/>
      <c r="W17" s="24"/>
    </row>
    <row r="18" spans="1:23" ht="12.75">
      <c r="A18" s="23" t="s">
        <v>121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4">
        <v>0.14</v>
      </c>
      <c r="T18" s="24"/>
      <c r="U18" s="24"/>
      <c r="V18" s="24"/>
      <c r="W18" s="24"/>
    </row>
    <row r="19" spans="1:23" ht="12" customHeight="1">
      <c r="A19" s="23" t="s">
        <v>105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5">
        <v>25.4</v>
      </c>
      <c r="T19" s="25"/>
      <c r="U19" s="25"/>
      <c r="V19" s="25"/>
      <c r="W19" s="25"/>
    </row>
    <row r="20" ht="12.75" hidden="1"/>
    <row r="21" ht="12.75" hidden="1"/>
    <row r="22" spans="1:23" ht="12.75" hidden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12.75" hidden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12.75" hidden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12.75" hidden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23" ht="12.75" hidden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 hidden="1">
      <c r="A27" s="26"/>
      <c r="B27" s="29"/>
      <c r="C27" s="30"/>
      <c r="D27" s="30"/>
      <c r="E27" s="30"/>
      <c r="F27" s="30"/>
      <c r="G27" s="30"/>
      <c r="H27" s="30"/>
      <c r="I27" s="30"/>
      <c r="J27" s="31"/>
      <c r="K27" s="29"/>
      <c r="L27" s="30"/>
      <c r="M27" s="30"/>
      <c r="N27" s="31"/>
      <c r="O27" s="29"/>
      <c r="P27" s="30"/>
      <c r="Q27" s="31"/>
      <c r="R27" s="10"/>
      <c r="S27" s="11"/>
      <c r="T27" s="11"/>
      <c r="U27" s="11"/>
      <c r="V27" s="11"/>
      <c r="W27" s="35"/>
    </row>
    <row r="28" spans="1:23" ht="12.75" hidden="1">
      <c r="A28" s="27"/>
      <c r="B28" s="32"/>
      <c r="C28" s="33"/>
      <c r="D28" s="33"/>
      <c r="E28" s="33"/>
      <c r="F28" s="33"/>
      <c r="G28" s="33"/>
      <c r="H28" s="33"/>
      <c r="I28" s="33"/>
      <c r="J28" s="34"/>
      <c r="K28" s="32"/>
      <c r="L28" s="33"/>
      <c r="M28" s="33"/>
      <c r="N28" s="34"/>
      <c r="O28" s="32"/>
      <c r="P28" s="33"/>
      <c r="Q28" s="34"/>
      <c r="R28" s="29"/>
      <c r="S28" s="30"/>
      <c r="T28" s="31"/>
      <c r="U28" s="29"/>
      <c r="V28" s="30"/>
      <c r="W28" s="31"/>
    </row>
    <row r="29" spans="1:23" ht="26.25" customHeight="1" hidden="1">
      <c r="A29" s="28"/>
      <c r="B29" s="12"/>
      <c r="C29" s="13"/>
      <c r="D29" s="13"/>
      <c r="E29" s="13"/>
      <c r="F29" s="13"/>
      <c r="G29" s="13"/>
      <c r="H29" s="13"/>
      <c r="I29" s="13"/>
      <c r="J29" s="14"/>
      <c r="K29" s="12"/>
      <c r="L29" s="13"/>
      <c r="M29" s="13"/>
      <c r="N29" s="14"/>
      <c r="O29" s="12"/>
      <c r="P29" s="13"/>
      <c r="Q29" s="14"/>
      <c r="R29" s="12"/>
      <c r="S29" s="13"/>
      <c r="T29" s="14"/>
      <c r="U29" s="12"/>
      <c r="V29" s="13"/>
      <c r="W29" s="14"/>
    </row>
    <row r="30" spans="1:23" ht="12.75" hidden="1">
      <c r="A30" s="4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</row>
    <row r="31" spans="1:23" ht="25.5" customHeight="1" hidden="1">
      <c r="A31" s="37"/>
      <c r="B31" s="40"/>
      <c r="C31" s="20"/>
      <c r="D31" s="20"/>
      <c r="E31" s="20"/>
      <c r="F31" s="20"/>
      <c r="G31" s="20"/>
      <c r="H31" s="20"/>
      <c r="I31" s="20"/>
      <c r="J31" s="2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</row>
    <row r="32" spans="1:23" ht="12.75" hidden="1">
      <c r="A32" s="38"/>
      <c r="B32" s="23"/>
      <c r="C32" s="23"/>
      <c r="D32" s="23"/>
      <c r="E32" s="23"/>
      <c r="F32" s="23"/>
      <c r="G32" s="23"/>
      <c r="H32" s="23"/>
      <c r="I32" s="23"/>
      <c r="J32" s="23"/>
      <c r="K32" s="22"/>
      <c r="L32" s="22"/>
      <c r="M32" s="22"/>
      <c r="N32" s="22"/>
      <c r="O32" s="22"/>
      <c r="P32" s="22"/>
      <c r="Q32" s="22"/>
      <c r="R32" s="41"/>
      <c r="S32" s="41"/>
      <c r="T32" s="41"/>
      <c r="U32" s="41"/>
      <c r="V32" s="41"/>
      <c r="W32" s="41"/>
    </row>
    <row r="33" spans="1:23" s="7" customFormat="1" ht="12.75" hidden="1">
      <c r="A33" s="38"/>
      <c r="B33" s="42"/>
      <c r="C33" s="42"/>
      <c r="D33" s="42"/>
      <c r="E33" s="42"/>
      <c r="F33" s="42"/>
      <c r="G33" s="42"/>
      <c r="H33" s="42"/>
      <c r="I33" s="42"/>
      <c r="J33" s="42"/>
      <c r="K33" s="43"/>
      <c r="L33" s="43"/>
      <c r="M33" s="43"/>
      <c r="N33" s="43"/>
      <c r="O33" s="43"/>
      <c r="P33" s="43"/>
      <c r="Q33" s="43"/>
      <c r="R33" s="41"/>
      <c r="S33" s="41"/>
      <c r="T33" s="41"/>
      <c r="U33" s="41"/>
      <c r="V33" s="41"/>
      <c r="W33" s="41"/>
    </row>
    <row r="34" spans="1:23" ht="12.75" hidden="1">
      <c r="A34" s="38"/>
      <c r="B34" s="23"/>
      <c r="C34" s="23"/>
      <c r="D34" s="23"/>
      <c r="E34" s="23"/>
      <c r="F34" s="23"/>
      <c r="G34" s="23"/>
      <c r="H34" s="23"/>
      <c r="I34" s="23"/>
      <c r="J34" s="23"/>
      <c r="K34" s="22"/>
      <c r="L34" s="22"/>
      <c r="M34" s="22"/>
      <c r="N34" s="22"/>
      <c r="O34" s="22"/>
      <c r="P34" s="22"/>
      <c r="Q34" s="22"/>
      <c r="R34" s="41"/>
      <c r="S34" s="41"/>
      <c r="T34" s="41"/>
      <c r="U34" s="41"/>
      <c r="V34" s="41"/>
      <c r="W34" s="41"/>
    </row>
    <row r="35" spans="1:23" ht="12.75" hidden="1">
      <c r="A35" s="38"/>
      <c r="B35" s="23"/>
      <c r="C35" s="23"/>
      <c r="D35" s="23"/>
      <c r="E35" s="23"/>
      <c r="F35" s="23"/>
      <c r="G35" s="23"/>
      <c r="H35" s="23"/>
      <c r="I35" s="23"/>
      <c r="J35" s="23"/>
      <c r="K35" s="22"/>
      <c r="L35" s="22"/>
      <c r="M35" s="22"/>
      <c r="N35" s="22"/>
      <c r="O35" s="22"/>
      <c r="P35" s="22"/>
      <c r="Q35" s="22"/>
      <c r="R35" s="41"/>
      <c r="S35" s="41"/>
      <c r="T35" s="41"/>
      <c r="U35" s="41"/>
      <c r="V35" s="41"/>
      <c r="W35" s="41"/>
    </row>
    <row r="36" spans="1:23" ht="12.75" hidden="1">
      <c r="A36" s="39"/>
      <c r="B36" s="44"/>
      <c r="C36" s="44"/>
      <c r="D36" s="44"/>
      <c r="E36" s="44"/>
      <c r="F36" s="44"/>
      <c r="G36" s="44"/>
      <c r="H36" s="44"/>
      <c r="I36" s="44"/>
      <c r="J36" s="44"/>
      <c r="K36" s="45"/>
      <c r="L36" s="45"/>
      <c r="M36" s="45"/>
      <c r="N36" s="45"/>
      <c r="O36" s="45"/>
      <c r="P36" s="45"/>
      <c r="Q36" s="45"/>
      <c r="R36" s="46"/>
      <c r="S36" s="46"/>
      <c r="T36" s="46"/>
      <c r="U36" s="46"/>
      <c r="V36" s="46"/>
      <c r="W36" s="46"/>
    </row>
    <row r="37" spans="1:23" ht="12.75" hidden="1">
      <c r="A37" s="3"/>
      <c r="B37" s="48"/>
      <c r="C37" s="48"/>
      <c r="D37" s="48"/>
      <c r="E37" s="48"/>
      <c r="F37" s="48"/>
      <c r="G37" s="48"/>
      <c r="H37" s="48"/>
      <c r="I37" s="48"/>
      <c r="J37" s="48"/>
      <c r="K37" s="47"/>
      <c r="L37" s="18"/>
      <c r="M37" s="18"/>
      <c r="N37" s="18"/>
      <c r="O37" s="18"/>
      <c r="P37" s="18"/>
      <c r="Q37" s="18"/>
      <c r="R37" s="47"/>
      <c r="S37" s="18"/>
      <c r="T37" s="18"/>
      <c r="U37" s="47"/>
      <c r="V37" s="18"/>
      <c r="W37" s="18"/>
    </row>
    <row r="38" spans="1:23" ht="12.75" hidden="1">
      <c r="A38" s="2"/>
      <c r="B38" s="23"/>
      <c r="C38" s="23"/>
      <c r="D38" s="23"/>
      <c r="E38" s="23"/>
      <c r="F38" s="23"/>
      <c r="G38" s="23"/>
      <c r="H38" s="23"/>
      <c r="I38" s="23"/>
      <c r="J38" s="23"/>
      <c r="K38" s="25"/>
      <c r="L38" s="25"/>
      <c r="M38" s="25"/>
      <c r="N38" s="25"/>
      <c r="O38" s="25"/>
      <c r="P38" s="25"/>
      <c r="Q38" s="25"/>
      <c r="R38" s="22"/>
      <c r="S38" s="22"/>
      <c r="T38" s="22"/>
      <c r="U38" s="22"/>
      <c r="V38" s="22"/>
      <c r="W38" s="22"/>
    </row>
    <row r="39" spans="1:23" ht="12.75" hidden="1">
      <c r="A39" s="3"/>
      <c r="B39" s="48"/>
      <c r="C39" s="48"/>
      <c r="D39" s="48"/>
      <c r="E39" s="48"/>
      <c r="F39" s="48"/>
      <c r="G39" s="48"/>
      <c r="H39" s="48"/>
      <c r="I39" s="48"/>
      <c r="J39" s="48"/>
      <c r="K39" s="18"/>
      <c r="L39" s="18"/>
      <c r="M39" s="18"/>
      <c r="N39" s="18"/>
      <c r="O39" s="18"/>
      <c r="P39" s="18"/>
      <c r="Q39" s="18"/>
      <c r="R39" s="47"/>
      <c r="S39" s="18"/>
      <c r="T39" s="18"/>
      <c r="U39" s="47"/>
      <c r="V39" s="18"/>
      <c r="W39" s="18"/>
    </row>
    <row r="40" spans="1:23" ht="27.75" customHeight="1" hidden="1">
      <c r="A40" s="2"/>
      <c r="B40" s="23"/>
      <c r="C40" s="23"/>
      <c r="D40" s="23"/>
      <c r="E40" s="23"/>
      <c r="F40" s="23"/>
      <c r="G40" s="23"/>
      <c r="H40" s="23"/>
      <c r="I40" s="23"/>
      <c r="J40" s="23"/>
      <c r="K40" s="25"/>
      <c r="L40" s="25"/>
      <c r="M40" s="25"/>
      <c r="N40" s="25"/>
      <c r="O40" s="25"/>
      <c r="P40" s="25"/>
      <c r="Q40" s="25"/>
      <c r="R40" s="22"/>
      <c r="S40" s="22"/>
      <c r="T40" s="22"/>
      <c r="U40" s="22"/>
      <c r="V40" s="22"/>
      <c r="W40" s="22"/>
    </row>
    <row r="41" spans="1:23" ht="13.5" customHeight="1" hidden="1">
      <c r="A41" s="2"/>
      <c r="B41" s="23"/>
      <c r="C41" s="23"/>
      <c r="D41" s="23"/>
      <c r="E41" s="23"/>
      <c r="F41" s="23"/>
      <c r="G41" s="23"/>
      <c r="H41" s="23"/>
      <c r="I41" s="23"/>
      <c r="J41" s="23"/>
      <c r="K41" s="25"/>
      <c r="L41" s="25"/>
      <c r="M41" s="25"/>
      <c r="N41" s="25"/>
      <c r="O41" s="25"/>
      <c r="P41" s="25"/>
      <c r="Q41" s="25"/>
      <c r="R41" s="22"/>
      <c r="S41" s="22"/>
      <c r="T41" s="22"/>
      <c r="U41" s="22"/>
      <c r="V41" s="22"/>
      <c r="W41" s="22"/>
    </row>
    <row r="42" spans="1:23" ht="12.75" hidden="1">
      <c r="A42" s="3"/>
      <c r="B42" s="48"/>
      <c r="C42" s="48"/>
      <c r="D42" s="48"/>
      <c r="E42" s="48"/>
      <c r="F42" s="48"/>
      <c r="G42" s="48"/>
      <c r="H42" s="48"/>
      <c r="I42" s="48"/>
      <c r="J42" s="48"/>
      <c r="K42" s="18"/>
      <c r="L42" s="18"/>
      <c r="M42" s="18"/>
      <c r="N42" s="18"/>
      <c r="O42" s="18"/>
      <c r="P42" s="18"/>
      <c r="Q42" s="18"/>
      <c r="R42" s="47"/>
      <c r="S42" s="18"/>
      <c r="T42" s="18"/>
      <c r="U42" s="47"/>
      <c r="V42" s="18"/>
      <c r="W42" s="18"/>
    </row>
    <row r="43" ht="12.75" hidden="1"/>
    <row r="44" ht="12.75" hidden="1"/>
    <row r="45" spans="1:23" ht="12.75">
      <c r="A45" s="17" t="s">
        <v>122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</row>
    <row r="46" spans="1:23" ht="12.75">
      <c r="A46" s="17" t="s">
        <v>123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</row>
    <row r="47" spans="1:23" ht="12.75">
      <c r="A47" s="17" t="s">
        <v>13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spans="1:23" ht="12.75">
      <c r="A48" s="17" t="s">
        <v>15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26" t="s">
        <v>124</v>
      </c>
      <c r="B50" s="29" t="s">
        <v>130</v>
      </c>
      <c r="C50" s="30"/>
      <c r="D50" s="30"/>
      <c r="E50" s="30"/>
      <c r="F50" s="30"/>
      <c r="G50" s="30"/>
      <c r="H50" s="30"/>
      <c r="I50" s="30"/>
      <c r="J50" s="31"/>
      <c r="K50" s="29" t="s">
        <v>129</v>
      </c>
      <c r="L50" s="30"/>
      <c r="M50" s="30"/>
      <c r="N50" s="31"/>
      <c r="O50" s="29" t="s">
        <v>128</v>
      </c>
      <c r="P50" s="30"/>
      <c r="Q50" s="31"/>
      <c r="R50" s="10" t="s">
        <v>127</v>
      </c>
      <c r="S50" s="11"/>
      <c r="T50" s="11"/>
      <c r="U50" s="11"/>
      <c r="V50" s="11"/>
      <c r="W50" s="35"/>
    </row>
    <row r="51" spans="1:23" ht="12.75">
      <c r="A51" s="27"/>
      <c r="B51" s="32"/>
      <c r="C51" s="33"/>
      <c r="D51" s="33"/>
      <c r="E51" s="33"/>
      <c r="F51" s="33"/>
      <c r="G51" s="33"/>
      <c r="H51" s="33"/>
      <c r="I51" s="33"/>
      <c r="J51" s="34"/>
      <c r="K51" s="32"/>
      <c r="L51" s="33"/>
      <c r="M51" s="33"/>
      <c r="N51" s="34"/>
      <c r="O51" s="32"/>
      <c r="P51" s="33"/>
      <c r="Q51" s="34"/>
      <c r="R51" s="29" t="s">
        <v>125</v>
      </c>
      <c r="S51" s="30"/>
      <c r="T51" s="31"/>
      <c r="U51" s="29" t="s">
        <v>126</v>
      </c>
      <c r="V51" s="30"/>
      <c r="W51" s="31"/>
    </row>
    <row r="52" spans="1:23" ht="25.5" customHeight="1">
      <c r="A52" s="28"/>
      <c r="B52" s="12"/>
      <c r="C52" s="13"/>
      <c r="D52" s="13"/>
      <c r="E52" s="13"/>
      <c r="F52" s="13"/>
      <c r="G52" s="13"/>
      <c r="H52" s="13"/>
      <c r="I52" s="13"/>
      <c r="J52" s="14"/>
      <c r="K52" s="12"/>
      <c r="L52" s="13"/>
      <c r="M52" s="13"/>
      <c r="N52" s="14"/>
      <c r="O52" s="12"/>
      <c r="P52" s="13"/>
      <c r="Q52" s="14"/>
      <c r="R52" s="12"/>
      <c r="S52" s="13"/>
      <c r="T52" s="14"/>
      <c r="U52" s="12"/>
      <c r="V52" s="13"/>
      <c r="W52" s="14"/>
    </row>
    <row r="53" spans="1:23" ht="12.75">
      <c r="A53" s="4">
        <v>1</v>
      </c>
      <c r="B53" s="36">
        <v>2</v>
      </c>
      <c r="C53" s="36"/>
      <c r="D53" s="36"/>
      <c r="E53" s="36"/>
      <c r="F53" s="36"/>
      <c r="G53" s="36"/>
      <c r="H53" s="36"/>
      <c r="I53" s="36"/>
      <c r="J53" s="36"/>
      <c r="K53" s="36">
        <v>3</v>
      </c>
      <c r="L53" s="36"/>
      <c r="M53" s="36"/>
      <c r="N53" s="36"/>
      <c r="O53" s="36">
        <v>4</v>
      </c>
      <c r="P53" s="36"/>
      <c r="Q53" s="36"/>
      <c r="R53" s="36">
        <v>5</v>
      </c>
      <c r="S53" s="36"/>
      <c r="T53" s="36"/>
      <c r="U53" s="36">
        <v>6</v>
      </c>
      <c r="V53" s="36"/>
      <c r="W53" s="36"/>
    </row>
    <row r="54" spans="1:23" ht="24.75" customHeight="1">
      <c r="A54" s="37">
        <v>1</v>
      </c>
      <c r="B54" s="40" t="s">
        <v>60</v>
      </c>
      <c r="C54" s="20"/>
      <c r="D54" s="20"/>
      <c r="E54" s="20"/>
      <c r="F54" s="20"/>
      <c r="G54" s="20"/>
      <c r="H54" s="20"/>
      <c r="I54" s="20"/>
      <c r="J54" s="21"/>
      <c r="K54" s="41">
        <v>0.01</v>
      </c>
      <c r="L54" s="41"/>
      <c r="M54" s="41"/>
      <c r="N54" s="41"/>
      <c r="O54" s="41">
        <f>29.35*6.65</f>
        <v>195.1775</v>
      </c>
      <c r="P54" s="41"/>
      <c r="Q54" s="41"/>
      <c r="R54" s="41">
        <f>K54*O54</f>
        <v>1.951775</v>
      </c>
      <c r="S54" s="41"/>
      <c r="T54" s="41"/>
      <c r="U54" s="41">
        <f>R54*$S$10</f>
        <v>2.34213</v>
      </c>
      <c r="V54" s="41"/>
      <c r="W54" s="41"/>
    </row>
    <row r="55" spans="1:23" ht="12.75">
      <c r="A55" s="38"/>
      <c r="B55" s="23" t="s">
        <v>14</v>
      </c>
      <c r="C55" s="23"/>
      <c r="D55" s="23"/>
      <c r="E55" s="23"/>
      <c r="F55" s="23"/>
      <c r="G55" s="23"/>
      <c r="H55" s="23"/>
      <c r="I55" s="23"/>
      <c r="J55" s="23"/>
      <c r="K55" s="22">
        <v>0.1</v>
      </c>
      <c r="L55" s="22"/>
      <c r="M55" s="22"/>
      <c r="N55" s="22"/>
      <c r="O55" s="22">
        <f>18*6.65</f>
        <v>119.7</v>
      </c>
      <c r="P55" s="22"/>
      <c r="Q55" s="22"/>
      <c r="R55" s="41">
        <f>K55*O55</f>
        <v>11.97</v>
      </c>
      <c r="S55" s="41"/>
      <c r="T55" s="41"/>
      <c r="U55" s="41">
        <f>R55*$S$10</f>
        <v>14.364</v>
      </c>
      <c r="V55" s="41"/>
      <c r="W55" s="41"/>
    </row>
    <row r="56" spans="1:23" ht="12.75" hidden="1">
      <c r="A56" s="38"/>
      <c r="B56" s="42"/>
      <c r="C56" s="42"/>
      <c r="D56" s="42"/>
      <c r="E56" s="42"/>
      <c r="F56" s="42"/>
      <c r="G56" s="42"/>
      <c r="H56" s="42"/>
      <c r="I56" s="42"/>
      <c r="J56" s="42"/>
      <c r="K56" s="43"/>
      <c r="L56" s="43"/>
      <c r="M56" s="43"/>
      <c r="N56" s="43"/>
      <c r="O56" s="43"/>
      <c r="P56" s="43"/>
      <c r="Q56" s="43"/>
      <c r="R56" s="41"/>
      <c r="S56" s="41"/>
      <c r="T56" s="41"/>
      <c r="U56" s="41"/>
      <c r="V56" s="41"/>
      <c r="W56" s="41"/>
    </row>
    <row r="57" spans="1:23" ht="12.75" hidden="1">
      <c r="A57" s="38"/>
      <c r="B57" s="23"/>
      <c r="C57" s="23"/>
      <c r="D57" s="23"/>
      <c r="E57" s="23"/>
      <c r="F57" s="23"/>
      <c r="G57" s="23"/>
      <c r="H57" s="23"/>
      <c r="I57" s="23"/>
      <c r="J57" s="23"/>
      <c r="K57" s="22"/>
      <c r="L57" s="22"/>
      <c r="M57" s="22"/>
      <c r="N57" s="22"/>
      <c r="O57" s="22"/>
      <c r="P57" s="22"/>
      <c r="Q57" s="22"/>
      <c r="R57" s="41"/>
      <c r="S57" s="41"/>
      <c r="T57" s="41"/>
      <c r="U57" s="41"/>
      <c r="V57" s="41"/>
      <c r="W57" s="41"/>
    </row>
    <row r="58" spans="1:23" ht="12.75" hidden="1">
      <c r="A58" s="38"/>
      <c r="B58" s="23"/>
      <c r="C58" s="23"/>
      <c r="D58" s="23"/>
      <c r="E58" s="23"/>
      <c r="F58" s="23"/>
      <c r="G58" s="23"/>
      <c r="H58" s="23"/>
      <c r="I58" s="23"/>
      <c r="J58" s="23"/>
      <c r="K58" s="22"/>
      <c r="L58" s="22"/>
      <c r="M58" s="22"/>
      <c r="N58" s="22"/>
      <c r="O58" s="22"/>
      <c r="P58" s="22"/>
      <c r="Q58" s="22"/>
      <c r="R58" s="41"/>
      <c r="S58" s="41"/>
      <c r="T58" s="41"/>
      <c r="U58" s="41"/>
      <c r="V58" s="41"/>
      <c r="W58" s="41"/>
    </row>
    <row r="59" spans="1:23" ht="12.75" hidden="1">
      <c r="A59" s="39"/>
      <c r="B59" s="44"/>
      <c r="C59" s="44"/>
      <c r="D59" s="44"/>
      <c r="E59" s="44"/>
      <c r="F59" s="44"/>
      <c r="G59" s="44"/>
      <c r="H59" s="44"/>
      <c r="I59" s="44"/>
      <c r="J59" s="44"/>
      <c r="K59" s="45"/>
      <c r="L59" s="45"/>
      <c r="M59" s="45"/>
      <c r="N59" s="45"/>
      <c r="O59" s="45"/>
      <c r="P59" s="45"/>
      <c r="Q59" s="45"/>
      <c r="R59" s="46"/>
      <c r="S59" s="46"/>
      <c r="T59" s="46"/>
      <c r="U59" s="46"/>
      <c r="V59" s="46"/>
      <c r="W59" s="46"/>
    </row>
    <row r="60" spans="1:23" ht="12.75">
      <c r="A60" s="3"/>
      <c r="B60" s="48" t="s">
        <v>131</v>
      </c>
      <c r="C60" s="48"/>
      <c r="D60" s="48"/>
      <c r="E60" s="48"/>
      <c r="F60" s="48"/>
      <c r="G60" s="48"/>
      <c r="H60" s="48"/>
      <c r="I60" s="48"/>
      <c r="J60" s="48"/>
      <c r="K60" s="47">
        <f>SUM(K54:N57)</f>
        <v>0.11</v>
      </c>
      <c r="L60" s="18"/>
      <c r="M60" s="18"/>
      <c r="N60" s="18"/>
      <c r="O60" s="18" t="s">
        <v>135</v>
      </c>
      <c r="P60" s="18"/>
      <c r="Q60" s="18"/>
      <c r="R60" s="47">
        <f>SUM(R54:T57)</f>
        <v>13.921775</v>
      </c>
      <c r="S60" s="18"/>
      <c r="T60" s="18"/>
      <c r="U60" s="47">
        <f>SUM(U54:W57)</f>
        <v>16.70613</v>
      </c>
      <c r="V60" s="18"/>
      <c r="W60" s="18"/>
    </row>
    <row r="61" spans="1:23" ht="12.75">
      <c r="A61" s="2">
        <v>2</v>
      </c>
      <c r="B61" s="23" t="s">
        <v>114</v>
      </c>
      <c r="C61" s="23"/>
      <c r="D61" s="23"/>
      <c r="E61" s="23"/>
      <c r="F61" s="23"/>
      <c r="G61" s="23"/>
      <c r="H61" s="23"/>
      <c r="I61" s="23"/>
      <c r="J61" s="23"/>
      <c r="K61" s="25" t="s">
        <v>135</v>
      </c>
      <c r="L61" s="25"/>
      <c r="M61" s="25"/>
      <c r="N61" s="25"/>
      <c r="O61" s="25" t="s">
        <v>135</v>
      </c>
      <c r="P61" s="25"/>
      <c r="Q61" s="25"/>
      <c r="R61" s="22">
        <f>R60*$S$11</f>
        <v>1.099820225</v>
      </c>
      <c r="S61" s="22"/>
      <c r="T61" s="22"/>
      <c r="U61" s="22">
        <f>U60*$S$11</f>
        <v>1.3197842700000002</v>
      </c>
      <c r="V61" s="22"/>
      <c r="W61" s="22"/>
    </row>
    <row r="62" spans="1:23" ht="12.75">
      <c r="A62" s="3"/>
      <c r="B62" s="48" t="s">
        <v>132</v>
      </c>
      <c r="C62" s="48"/>
      <c r="D62" s="48"/>
      <c r="E62" s="48"/>
      <c r="F62" s="48"/>
      <c r="G62" s="48"/>
      <c r="H62" s="48"/>
      <c r="I62" s="48"/>
      <c r="J62" s="48"/>
      <c r="K62" s="18" t="s">
        <v>135</v>
      </c>
      <c r="L62" s="18"/>
      <c r="M62" s="18"/>
      <c r="N62" s="18"/>
      <c r="O62" s="18" t="s">
        <v>135</v>
      </c>
      <c r="P62" s="18"/>
      <c r="Q62" s="18"/>
      <c r="R62" s="47">
        <f>R60+R61</f>
        <v>15.021595225</v>
      </c>
      <c r="S62" s="18"/>
      <c r="T62" s="18"/>
      <c r="U62" s="47">
        <f>U60+U61</f>
        <v>18.02591427</v>
      </c>
      <c r="V62" s="18"/>
      <c r="W62" s="18"/>
    </row>
    <row r="63" spans="1:23" ht="27" customHeight="1">
      <c r="A63" s="2">
        <v>3</v>
      </c>
      <c r="B63" s="23" t="s">
        <v>133</v>
      </c>
      <c r="C63" s="23"/>
      <c r="D63" s="23"/>
      <c r="E63" s="23"/>
      <c r="F63" s="23"/>
      <c r="G63" s="23"/>
      <c r="H63" s="23"/>
      <c r="I63" s="23"/>
      <c r="J63" s="23"/>
      <c r="K63" s="25" t="s">
        <v>135</v>
      </c>
      <c r="L63" s="25"/>
      <c r="M63" s="25"/>
      <c r="N63" s="25"/>
      <c r="O63" s="25" t="s">
        <v>135</v>
      </c>
      <c r="P63" s="25"/>
      <c r="Q63" s="25"/>
      <c r="R63" s="22">
        <f>R62*$S$12</f>
        <v>5.55799023325</v>
      </c>
      <c r="S63" s="22"/>
      <c r="T63" s="22"/>
      <c r="U63" s="22">
        <f>U62*$S$12</f>
        <v>6.6695882799</v>
      </c>
      <c r="V63" s="22"/>
      <c r="W63" s="22"/>
    </row>
    <row r="64" spans="1:23" ht="12.75" hidden="1">
      <c r="A64" s="2"/>
      <c r="B64" s="23"/>
      <c r="C64" s="23"/>
      <c r="D64" s="23"/>
      <c r="E64" s="23"/>
      <c r="F64" s="23"/>
      <c r="G64" s="23"/>
      <c r="H64" s="23"/>
      <c r="I64" s="23"/>
      <c r="J64" s="23"/>
      <c r="K64" s="25"/>
      <c r="L64" s="25"/>
      <c r="M64" s="25"/>
      <c r="N64" s="25"/>
      <c r="O64" s="25"/>
      <c r="P64" s="25"/>
      <c r="Q64" s="25"/>
      <c r="R64" s="22"/>
      <c r="S64" s="22"/>
      <c r="T64" s="22"/>
      <c r="U64" s="22"/>
      <c r="V64" s="22"/>
      <c r="W64" s="22"/>
    </row>
    <row r="65" spans="1:23" ht="12.75">
      <c r="A65" s="3"/>
      <c r="B65" s="48" t="s">
        <v>134</v>
      </c>
      <c r="C65" s="48"/>
      <c r="D65" s="48"/>
      <c r="E65" s="48"/>
      <c r="F65" s="48"/>
      <c r="G65" s="48"/>
      <c r="H65" s="48"/>
      <c r="I65" s="48"/>
      <c r="J65" s="48"/>
      <c r="K65" s="18" t="s">
        <v>135</v>
      </c>
      <c r="L65" s="18"/>
      <c r="M65" s="18"/>
      <c r="N65" s="18"/>
      <c r="O65" s="18" t="s">
        <v>135</v>
      </c>
      <c r="P65" s="18"/>
      <c r="Q65" s="18"/>
      <c r="R65" s="47">
        <f>R62+R63</f>
        <v>20.57958545825</v>
      </c>
      <c r="S65" s="18"/>
      <c r="T65" s="18"/>
      <c r="U65" s="47">
        <f>U62+U63</f>
        <v>24.695502549900002</v>
      </c>
      <c r="V65" s="18"/>
      <c r="W65" s="18"/>
    </row>
    <row r="66" ht="4.5" customHeight="1"/>
    <row r="67" ht="12.75" hidden="1"/>
    <row r="68" spans="1:23" ht="12.75" hidden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</row>
    <row r="69" spans="1:23" ht="12.75" hidden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</row>
    <row r="70" spans="1:23" ht="12.75" hidden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</row>
    <row r="71" spans="1:23" ht="12.75" customHeight="1" hidden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</row>
    <row r="72" ht="12.75" hidden="1"/>
    <row r="73" spans="1:23" ht="12.75" hidden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</row>
    <row r="74" spans="1:23" ht="39" customHeight="1" hidden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 hidden="1">
      <c r="A75" s="5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</row>
    <row r="76" spans="1:23" ht="12.75" hidden="1">
      <c r="A76" s="2"/>
      <c r="B76" s="23"/>
      <c r="C76" s="23"/>
      <c r="D76" s="23"/>
      <c r="E76" s="23"/>
      <c r="F76" s="23"/>
      <c r="G76" s="23"/>
      <c r="H76" s="23"/>
      <c r="I76" s="23"/>
      <c r="J76" s="23"/>
      <c r="K76" s="25"/>
      <c r="L76" s="25"/>
      <c r="M76" s="50"/>
      <c r="N76" s="50"/>
      <c r="O76" s="22"/>
      <c r="P76" s="22"/>
      <c r="Q76" s="22"/>
      <c r="R76" s="22"/>
      <c r="S76" s="22"/>
      <c r="T76" s="22"/>
      <c r="U76" s="22"/>
      <c r="V76" s="22"/>
      <c r="W76" s="22"/>
    </row>
    <row r="77" spans="1:23" ht="12.75" hidden="1">
      <c r="A77" s="2"/>
      <c r="B77" s="23"/>
      <c r="C77" s="23"/>
      <c r="D77" s="23"/>
      <c r="E77" s="23"/>
      <c r="F77" s="23"/>
      <c r="G77" s="23"/>
      <c r="H77" s="23"/>
      <c r="I77" s="23"/>
      <c r="J77" s="23"/>
      <c r="K77" s="25"/>
      <c r="L77" s="25"/>
      <c r="M77" s="50"/>
      <c r="N77" s="50"/>
      <c r="O77" s="22"/>
      <c r="P77" s="22"/>
      <c r="Q77" s="22"/>
      <c r="R77" s="22"/>
      <c r="S77" s="22"/>
      <c r="T77" s="22"/>
      <c r="U77" s="22"/>
      <c r="V77" s="22"/>
      <c r="W77" s="22"/>
    </row>
    <row r="78" spans="1:23" ht="12.75" hidden="1">
      <c r="A78" s="2"/>
      <c r="B78" s="23"/>
      <c r="C78" s="23"/>
      <c r="D78" s="23"/>
      <c r="E78" s="23"/>
      <c r="F78" s="23"/>
      <c r="G78" s="23"/>
      <c r="H78" s="23"/>
      <c r="I78" s="23"/>
      <c r="J78" s="23"/>
      <c r="K78" s="25"/>
      <c r="L78" s="25"/>
      <c r="M78" s="50"/>
      <c r="N78" s="50"/>
      <c r="O78" s="22"/>
      <c r="P78" s="22"/>
      <c r="Q78" s="22"/>
      <c r="R78" s="22"/>
      <c r="S78" s="22"/>
      <c r="T78" s="22"/>
      <c r="U78" s="22"/>
      <c r="V78" s="22"/>
      <c r="W78" s="22"/>
    </row>
    <row r="79" spans="1:23" ht="12.75" hidden="1">
      <c r="A79" s="2"/>
      <c r="B79" s="23"/>
      <c r="C79" s="23"/>
      <c r="D79" s="23"/>
      <c r="E79" s="23"/>
      <c r="F79" s="23"/>
      <c r="G79" s="23"/>
      <c r="H79" s="23"/>
      <c r="I79" s="23"/>
      <c r="J79" s="23"/>
      <c r="K79" s="51"/>
      <c r="L79" s="51"/>
      <c r="M79" s="50"/>
      <c r="N79" s="50"/>
      <c r="O79" s="22"/>
      <c r="P79" s="22"/>
      <c r="Q79" s="22"/>
      <c r="R79" s="22"/>
      <c r="S79" s="22"/>
      <c r="T79" s="22"/>
      <c r="U79" s="22"/>
      <c r="V79" s="22"/>
      <c r="W79" s="22"/>
    </row>
    <row r="80" spans="1:23" ht="12.75" hidden="1">
      <c r="A80" s="2"/>
      <c r="B80" s="23"/>
      <c r="C80" s="23"/>
      <c r="D80" s="23"/>
      <c r="E80" s="23"/>
      <c r="F80" s="23"/>
      <c r="G80" s="23"/>
      <c r="H80" s="23"/>
      <c r="I80" s="23"/>
      <c r="J80" s="23"/>
      <c r="K80" s="25"/>
      <c r="L80" s="25"/>
      <c r="M80" s="50"/>
      <c r="N80" s="50"/>
      <c r="O80" s="22"/>
      <c r="P80" s="22"/>
      <c r="Q80" s="22"/>
      <c r="R80" s="22"/>
      <c r="S80" s="22"/>
      <c r="T80" s="22"/>
      <c r="U80" s="22"/>
      <c r="V80" s="22"/>
      <c r="W80" s="22"/>
    </row>
    <row r="81" spans="1:23" ht="26.25" customHeight="1" hidden="1">
      <c r="A81" s="2"/>
      <c r="B81" s="23"/>
      <c r="C81" s="23"/>
      <c r="D81" s="23"/>
      <c r="E81" s="23"/>
      <c r="F81" s="23"/>
      <c r="G81" s="23"/>
      <c r="H81" s="23"/>
      <c r="I81" s="23"/>
      <c r="J81" s="23"/>
      <c r="K81" s="25"/>
      <c r="L81" s="25"/>
      <c r="M81" s="50"/>
      <c r="N81" s="50"/>
      <c r="O81" s="22"/>
      <c r="P81" s="22"/>
      <c r="Q81" s="22"/>
      <c r="R81" s="22"/>
      <c r="S81" s="22"/>
      <c r="T81" s="22"/>
      <c r="U81" s="22"/>
      <c r="V81" s="22"/>
      <c r="W81" s="22"/>
    </row>
    <row r="82" spans="1:23" ht="12.75" hidden="1">
      <c r="A82" s="2"/>
      <c r="B82" s="23"/>
      <c r="C82" s="23"/>
      <c r="D82" s="23"/>
      <c r="E82" s="23"/>
      <c r="F82" s="23"/>
      <c r="G82" s="23"/>
      <c r="H82" s="23"/>
      <c r="I82" s="23"/>
      <c r="J82" s="23"/>
      <c r="K82" s="25"/>
      <c r="L82" s="25"/>
      <c r="M82" s="50"/>
      <c r="N82" s="50"/>
      <c r="O82" s="22"/>
      <c r="P82" s="22"/>
      <c r="Q82" s="22"/>
      <c r="R82" s="22"/>
      <c r="S82" s="22"/>
      <c r="T82" s="22"/>
      <c r="U82" s="22"/>
      <c r="V82" s="22"/>
      <c r="W82" s="22"/>
    </row>
    <row r="83" spans="1:23" ht="12.75" hidden="1">
      <c r="A83" s="2"/>
      <c r="B83" s="23"/>
      <c r="C83" s="23"/>
      <c r="D83" s="23"/>
      <c r="E83" s="23"/>
      <c r="F83" s="23"/>
      <c r="G83" s="23"/>
      <c r="H83" s="23"/>
      <c r="I83" s="23"/>
      <c r="J83" s="23"/>
      <c r="K83" s="25"/>
      <c r="L83" s="25"/>
      <c r="M83" s="50"/>
      <c r="N83" s="50"/>
      <c r="O83" s="22"/>
      <c r="P83" s="22"/>
      <c r="Q83" s="22"/>
      <c r="R83" s="22"/>
      <c r="S83" s="22"/>
      <c r="T83" s="22"/>
      <c r="U83" s="22"/>
      <c r="V83" s="22"/>
      <c r="W83" s="22"/>
    </row>
    <row r="84" spans="1:23" ht="12.75" hidden="1">
      <c r="A84" s="2"/>
      <c r="B84" s="23"/>
      <c r="C84" s="23"/>
      <c r="D84" s="23"/>
      <c r="E84" s="23"/>
      <c r="F84" s="23"/>
      <c r="G84" s="23"/>
      <c r="H84" s="23"/>
      <c r="I84" s="23"/>
      <c r="J84" s="23"/>
      <c r="K84" s="25"/>
      <c r="L84" s="25"/>
      <c r="M84" s="50"/>
      <c r="N84" s="50"/>
      <c r="O84" s="22"/>
      <c r="P84" s="22"/>
      <c r="Q84" s="22"/>
      <c r="R84" s="22"/>
      <c r="S84" s="22"/>
      <c r="T84" s="22"/>
      <c r="U84" s="22"/>
      <c r="V84" s="22"/>
      <c r="W84" s="22"/>
    </row>
    <row r="85" spans="1:23" ht="12.75" hidden="1">
      <c r="A85" s="2"/>
      <c r="B85" s="23"/>
      <c r="C85" s="23"/>
      <c r="D85" s="23"/>
      <c r="E85" s="23"/>
      <c r="F85" s="23"/>
      <c r="G85" s="23"/>
      <c r="H85" s="23"/>
      <c r="I85" s="23"/>
      <c r="J85" s="23"/>
      <c r="K85" s="25"/>
      <c r="L85" s="25"/>
      <c r="M85" s="50"/>
      <c r="N85" s="50"/>
      <c r="O85" s="22"/>
      <c r="P85" s="22"/>
      <c r="Q85" s="22"/>
      <c r="R85" s="22"/>
      <c r="S85" s="22"/>
      <c r="T85" s="22"/>
      <c r="U85" s="22"/>
      <c r="V85" s="22"/>
      <c r="W85" s="22"/>
    </row>
    <row r="86" spans="1:23" ht="12.75" hidden="1">
      <c r="A86" s="3"/>
      <c r="B86" s="48"/>
      <c r="C86" s="48"/>
      <c r="D86" s="48"/>
      <c r="E86" s="48"/>
      <c r="F86" s="48"/>
      <c r="G86" s="48"/>
      <c r="H86" s="48"/>
      <c r="I86" s="48"/>
      <c r="J86" s="48"/>
      <c r="K86" s="18"/>
      <c r="L86" s="18"/>
      <c r="M86" s="18"/>
      <c r="N86" s="18"/>
      <c r="O86" s="18"/>
      <c r="P86" s="18"/>
      <c r="Q86" s="18"/>
      <c r="R86" s="47"/>
      <c r="S86" s="18"/>
      <c r="T86" s="18"/>
      <c r="U86" s="47"/>
      <c r="V86" s="18"/>
      <c r="W86" s="18"/>
    </row>
    <row r="87" ht="12.75" hidden="1"/>
    <row r="88" ht="12.75" hidden="1"/>
    <row r="89" spans="1:23" ht="12.75" hidden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</row>
    <row r="90" spans="1:23" ht="12.75" hidden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</row>
    <row r="91" spans="1:23" ht="12.75" customHeight="1" hidden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</row>
    <row r="92" spans="1:23" ht="12.75" hidden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</row>
    <row r="93" spans="1:23" ht="12.75" hidden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2.75" hidden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</row>
    <row r="95" spans="1:23" ht="63" customHeight="1" hidden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</row>
    <row r="96" spans="1:23" ht="12.75" hidden="1">
      <c r="A96" s="5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</row>
    <row r="97" spans="1:23" ht="12.75" hidden="1">
      <c r="A97" s="2"/>
      <c r="B97" s="23"/>
      <c r="C97" s="23"/>
      <c r="D97" s="23"/>
      <c r="E97" s="23"/>
      <c r="F97" s="23"/>
      <c r="G97" s="23"/>
      <c r="H97" s="23"/>
      <c r="I97" s="23"/>
      <c r="J97" s="24"/>
      <c r="K97" s="24"/>
      <c r="L97" s="25"/>
      <c r="M97" s="25"/>
      <c r="N97" s="22"/>
      <c r="O97" s="22"/>
      <c r="P97" s="25"/>
      <c r="Q97" s="25"/>
      <c r="R97" s="22"/>
      <c r="S97" s="22"/>
      <c r="T97" s="22"/>
      <c r="U97" s="22"/>
      <c r="V97" s="22"/>
      <c r="W97" s="22"/>
    </row>
    <row r="98" spans="1:23" ht="12.75" hidden="1">
      <c r="A98" s="2"/>
      <c r="B98" s="23"/>
      <c r="C98" s="23"/>
      <c r="D98" s="23"/>
      <c r="E98" s="23"/>
      <c r="F98" s="23"/>
      <c r="G98" s="23"/>
      <c r="H98" s="23"/>
      <c r="I98" s="23"/>
      <c r="J98" s="24"/>
      <c r="K98" s="24"/>
      <c r="L98" s="25"/>
      <c r="M98" s="25"/>
      <c r="N98" s="22"/>
      <c r="O98" s="22"/>
      <c r="P98" s="25"/>
      <c r="Q98" s="25"/>
      <c r="R98" s="22"/>
      <c r="S98" s="22"/>
      <c r="T98" s="22"/>
      <c r="U98" s="22"/>
      <c r="V98" s="22"/>
      <c r="W98" s="22"/>
    </row>
    <row r="99" spans="1:23" ht="12.75" hidden="1">
      <c r="A99" s="2"/>
      <c r="B99" s="23"/>
      <c r="C99" s="23"/>
      <c r="D99" s="23"/>
      <c r="E99" s="23"/>
      <c r="F99" s="23"/>
      <c r="G99" s="23"/>
      <c r="H99" s="23"/>
      <c r="I99" s="23"/>
      <c r="J99" s="24"/>
      <c r="K99" s="24"/>
      <c r="L99" s="25"/>
      <c r="M99" s="25"/>
      <c r="N99" s="22"/>
      <c r="O99" s="22"/>
      <c r="P99" s="25"/>
      <c r="Q99" s="25"/>
      <c r="R99" s="22"/>
      <c r="S99" s="22"/>
      <c r="T99" s="22"/>
      <c r="U99" s="22"/>
      <c r="V99" s="22"/>
      <c r="W99" s="22"/>
    </row>
    <row r="100" spans="1:23" ht="12.75" hidden="1">
      <c r="A100" s="2"/>
      <c r="B100" s="23"/>
      <c r="C100" s="23"/>
      <c r="D100" s="23"/>
      <c r="E100" s="23"/>
      <c r="F100" s="23"/>
      <c r="G100" s="23"/>
      <c r="H100" s="23"/>
      <c r="I100" s="23"/>
      <c r="J100" s="24"/>
      <c r="K100" s="24"/>
      <c r="L100" s="25"/>
      <c r="M100" s="25"/>
      <c r="N100" s="22"/>
      <c r="O100" s="22"/>
      <c r="P100" s="25"/>
      <c r="Q100" s="25"/>
      <c r="R100" s="22"/>
      <c r="S100" s="22"/>
      <c r="T100" s="22"/>
      <c r="U100" s="22"/>
      <c r="V100" s="22"/>
      <c r="W100" s="22"/>
    </row>
    <row r="101" spans="1:23" ht="12.75" hidden="1">
      <c r="A101" s="2"/>
      <c r="B101" s="23"/>
      <c r="C101" s="23"/>
      <c r="D101" s="23"/>
      <c r="E101" s="23"/>
      <c r="F101" s="23"/>
      <c r="G101" s="23"/>
      <c r="H101" s="23"/>
      <c r="I101" s="23"/>
      <c r="J101" s="24"/>
      <c r="K101" s="24"/>
      <c r="L101" s="25"/>
      <c r="M101" s="25"/>
      <c r="N101" s="22"/>
      <c r="O101" s="22"/>
      <c r="P101" s="25"/>
      <c r="Q101" s="25"/>
      <c r="R101" s="22"/>
      <c r="S101" s="22"/>
      <c r="T101" s="22"/>
      <c r="U101" s="22"/>
      <c r="V101" s="22"/>
      <c r="W101" s="22"/>
    </row>
    <row r="102" spans="1:23" ht="12.75" hidden="1">
      <c r="A102" s="2"/>
      <c r="B102" s="23"/>
      <c r="C102" s="23"/>
      <c r="D102" s="23"/>
      <c r="E102" s="23"/>
      <c r="F102" s="23"/>
      <c r="G102" s="23"/>
      <c r="H102" s="23"/>
      <c r="I102" s="23"/>
      <c r="J102" s="24"/>
      <c r="K102" s="24"/>
      <c r="L102" s="25"/>
      <c r="M102" s="25"/>
      <c r="N102" s="22"/>
      <c r="O102" s="22"/>
      <c r="P102" s="25"/>
      <c r="Q102" s="25"/>
      <c r="R102" s="22"/>
      <c r="S102" s="22"/>
      <c r="T102" s="22"/>
      <c r="U102" s="22"/>
      <c r="V102" s="22"/>
      <c r="W102" s="22"/>
    </row>
    <row r="103" spans="1:23" ht="12.75" hidden="1">
      <c r="A103" s="2"/>
      <c r="B103" s="23"/>
      <c r="C103" s="23"/>
      <c r="D103" s="23"/>
      <c r="E103" s="23"/>
      <c r="F103" s="23"/>
      <c r="G103" s="23"/>
      <c r="H103" s="23"/>
      <c r="I103" s="23"/>
      <c r="J103" s="24"/>
      <c r="K103" s="24"/>
      <c r="L103" s="25"/>
      <c r="M103" s="25"/>
      <c r="N103" s="22"/>
      <c r="O103" s="22"/>
      <c r="P103" s="25"/>
      <c r="Q103" s="25"/>
      <c r="R103" s="22"/>
      <c r="S103" s="22"/>
      <c r="T103" s="22"/>
      <c r="U103" s="22"/>
      <c r="V103" s="22"/>
      <c r="W103" s="22"/>
    </row>
    <row r="104" spans="1:23" ht="12.75" hidden="1">
      <c r="A104" s="2"/>
      <c r="B104" s="23"/>
      <c r="C104" s="23"/>
      <c r="D104" s="23"/>
      <c r="E104" s="23"/>
      <c r="F104" s="23"/>
      <c r="G104" s="23"/>
      <c r="H104" s="23"/>
      <c r="I104" s="23"/>
      <c r="J104" s="24"/>
      <c r="K104" s="24"/>
      <c r="L104" s="25"/>
      <c r="M104" s="25"/>
      <c r="N104" s="22"/>
      <c r="O104" s="22"/>
      <c r="P104" s="25"/>
      <c r="Q104" s="25"/>
      <c r="R104" s="22"/>
      <c r="S104" s="22"/>
      <c r="T104" s="22"/>
      <c r="U104" s="22"/>
      <c r="V104" s="22"/>
      <c r="W104" s="22"/>
    </row>
    <row r="105" spans="1:23" ht="12.75" hidden="1">
      <c r="A105" s="2"/>
      <c r="B105" s="23"/>
      <c r="C105" s="23"/>
      <c r="D105" s="23"/>
      <c r="E105" s="23"/>
      <c r="F105" s="23"/>
      <c r="G105" s="23"/>
      <c r="H105" s="23"/>
      <c r="I105" s="23"/>
      <c r="J105" s="24"/>
      <c r="K105" s="24"/>
      <c r="L105" s="25"/>
      <c r="M105" s="25"/>
      <c r="N105" s="22"/>
      <c r="O105" s="22"/>
      <c r="P105" s="25"/>
      <c r="Q105" s="25"/>
      <c r="R105" s="22"/>
      <c r="S105" s="22"/>
      <c r="T105" s="22"/>
      <c r="U105" s="22"/>
      <c r="V105" s="22"/>
      <c r="W105" s="22"/>
    </row>
    <row r="106" spans="1:23" ht="12.75" hidden="1">
      <c r="A106" s="2"/>
      <c r="B106" s="23"/>
      <c r="C106" s="23"/>
      <c r="D106" s="23"/>
      <c r="E106" s="23"/>
      <c r="F106" s="23"/>
      <c r="G106" s="23"/>
      <c r="H106" s="23"/>
      <c r="I106" s="23"/>
      <c r="J106" s="24"/>
      <c r="K106" s="24"/>
      <c r="L106" s="25"/>
      <c r="M106" s="25"/>
      <c r="N106" s="22"/>
      <c r="O106" s="22"/>
      <c r="P106" s="25"/>
      <c r="Q106" s="25"/>
      <c r="R106" s="22"/>
      <c r="S106" s="22"/>
      <c r="T106" s="22"/>
      <c r="U106" s="22"/>
      <c r="V106" s="22"/>
      <c r="W106" s="22"/>
    </row>
    <row r="107" spans="1:23" ht="12.75" hidden="1">
      <c r="A107" s="2"/>
      <c r="B107" s="23"/>
      <c r="C107" s="23"/>
      <c r="D107" s="23"/>
      <c r="E107" s="23"/>
      <c r="F107" s="23"/>
      <c r="G107" s="23"/>
      <c r="H107" s="23"/>
      <c r="I107" s="23"/>
      <c r="J107" s="24"/>
      <c r="K107" s="24"/>
      <c r="L107" s="25"/>
      <c r="M107" s="25"/>
      <c r="N107" s="22"/>
      <c r="O107" s="22"/>
      <c r="P107" s="25"/>
      <c r="Q107" s="25"/>
      <c r="R107" s="22"/>
      <c r="S107" s="22"/>
      <c r="T107" s="22"/>
      <c r="U107" s="22"/>
      <c r="V107" s="22"/>
      <c r="W107" s="22"/>
    </row>
    <row r="108" spans="1:23" ht="12.75" hidden="1">
      <c r="A108" s="2"/>
      <c r="B108" s="23"/>
      <c r="C108" s="23"/>
      <c r="D108" s="23"/>
      <c r="E108" s="23"/>
      <c r="F108" s="23"/>
      <c r="G108" s="23"/>
      <c r="H108" s="23"/>
      <c r="I108" s="23"/>
      <c r="J108" s="24"/>
      <c r="K108" s="24"/>
      <c r="L108" s="25"/>
      <c r="M108" s="25"/>
      <c r="N108" s="22"/>
      <c r="O108" s="22"/>
      <c r="P108" s="25"/>
      <c r="Q108" s="25"/>
      <c r="R108" s="22"/>
      <c r="S108" s="22"/>
      <c r="T108" s="22"/>
      <c r="U108" s="22"/>
      <c r="V108" s="22"/>
      <c r="W108" s="22"/>
    </row>
    <row r="109" spans="1:23" ht="12.75" hidden="1">
      <c r="A109" s="2"/>
      <c r="B109" s="23"/>
      <c r="C109" s="23"/>
      <c r="D109" s="23"/>
      <c r="E109" s="23"/>
      <c r="F109" s="23"/>
      <c r="G109" s="23"/>
      <c r="H109" s="23"/>
      <c r="I109" s="23"/>
      <c r="J109" s="24"/>
      <c r="K109" s="24"/>
      <c r="L109" s="25"/>
      <c r="M109" s="25"/>
      <c r="N109" s="22"/>
      <c r="O109" s="22"/>
      <c r="P109" s="25"/>
      <c r="Q109" s="25"/>
      <c r="R109" s="22"/>
      <c r="S109" s="22"/>
      <c r="T109" s="22"/>
      <c r="U109" s="22"/>
      <c r="V109" s="22"/>
      <c r="W109" s="22"/>
    </row>
    <row r="110" spans="1:23" ht="12.75" hidden="1">
      <c r="A110" s="2"/>
      <c r="B110" s="23"/>
      <c r="C110" s="23"/>
      <c r="D110" s="23"/>
      <c r="E110" s="23"/>
      <c r="F110" s="23"/>
      <c r="G110" s="23"/>
      <c r="H110" s="23"/>
      <c r="I110" s="23"/>
      <c r="J110" s="24"/>
      <c r="K110" s="24"/>
      <c r="L110" s="25"/>
      <c r="M110" s="25"/>
      <c r="N110" s="22"/>
      <c r="O110" s="22"/>
      <c r="P110" s="25"/>
      <c r="Q110" s="25"/>
      <c r="R110" s="22"/>
      <c r="S110" s="22"/>
      <c r="T110" s="22"/>
      <c r="U110" s="22"/>
      <c r="V110" s="22"/>
      <c r="W110" s="22"/>
    </row>
    <row r="111" spans="1:23" ht="12.75" hidden="1">
      <c r="A111" s="2"/>
      <c r="B111" s="23"/>
      <c r="C111" s="23"/>
      <c r="D111" s="23"/>
      <c r="E111" s="23"/>
      <c r="F111" s="23"/>
      <c r="G111" s="23"/>
      <c r="H111" s="23"/>
      <c r="I111" s="23"/>
      <c r="J111" s="24"/>
      <c r="K111" s="24"/>
      <c r="L111" s="25"/>
      <c r="M111" s="25"/>
      <c r="N111" s="22"/>
      <c r="O111" s="22"/>
      <c r="P111" s="25"/>
      <c r="Q111" s="25"/>
      <c r="R111" s="22"/>
      <c r="S111" s="22"/>
      <c r="T111" s="22"/>
      <c r="U111" s="22"/>
      <c r="V111" s="22"/>
      <c r="W111" s="22"/>
    </row>
    <row r="112" spans="1:23" ht="12.75" hidden="1">
      <c r="A112" s="2"/>
      <c r="B112" s="23"/>
      <c r="C112" s="23"/>
      <c r="D112" s="23"/>
      <c r="E112" s="23"/>
      <c r="F112" s="23"/>
      <c r="G112" s="23"/>
      <c r="H112" s="23"/>
      <c r="I112" s="23"/>
      <c r="J112" s="24"/>
      <c r="K112" s="24"/>
      <c r="L112" s="25"/>
      <c r="M112" s="25"/>
      <c r="N112" s="22"/>
      <c r="O112" s="22"/>
      <c r="P112" s="25"/>
      <c r="Q112" s="25"/>
      <c r="R112" s="22"/>
      <c r="S112" s="22"/>
      <c r="T112" s="22"/>
      <c r="U112" s="22"/>
      <c r="V112" s="22"/>
      <c r="W112" s="22"/>
    </row>
    <row r="113" spans="1:23" ht="12.75" hidden="1">
      <c r="A113" s="2"/>
      <c r="B113" s="23"/>
      <c r="C113" s="23"/>
      <c r="D113" s="23"/>
      <c r="E113" s="23"/>
      <c r="F113" s="23"/>
      <c r="G113" s="23"/>
      <c r="H113" s="23"/>
      <c r="I113" s="23"/>
      <c r="J113" s="24"/>
      <c r="K113" s="24"/>
      <c r="L113" s="25"/>
      <c r="M113" s="25"/>
      <c r="N113" s="22"/>
      <c r="O113" s="22"/>
      <c r="P113" s="25"/>
      <c r="Q113" s="25"/>
      <c r="R113" s="22"/>
      <c r="S113" s="22"/>
      <c r="T113" s="22"/>
      <c r="U113" s="22"/>
      <c r="V113" s="22"/>
      <c r="W113" s="22"/>
    </row>
    <row r="114" spans="1:23" ht="12.75" hidden="1">
      <c r="A114" s="2"/>
      <c r="B114" s="23"/>
      <c r="C114" s="23"/>
      <c r="D114" s="23"/>
      <c r="E114" s="23"/>
      <c r="F114" s="23"/>
      <c r="G114" s="23"/>
      <c r="H114" s="23"/>
      <c r="I114" s="23"/>
      <c r="J114" s="24"/>
      <c r="K114" s="24"/>
      <c r="L114" s="25"/>
      <c r="M114" s="25"/>
      <c r="N114" s="22"/>
      <c r="O114" s="22"/>
      <c r="P114" s="25"/>
      <c r="Q114" s="25"/>
      <c r="R114" s="22"/>
      <c r="S114" s="22"/>
      <c r="T114" s="22"/>
      <c r="U114" s="22"/>
      <c r="V114" s="22"/>
      <c r="W114" s="22"/>
    </row>
    <row r="115" spans="1:23" ht="12.75" hidden="1">
      <c r="A115" s="2"/>
      <c r="B115" s="23"/>
      <c r="C115" s="23"/>
      <c r="D115" s="23"/>
      <c r="E115" s="23"/>
      <c r="F115" s="23"/>
      <c r="G115" s="23"/>
      <c r="H115" s="23"/>
      <c r="I115" s="23"/>
      <c r="J115" s="24"/>
      <c r="K115" s="24"/>
      <c r="L115" s="25"/>
      <c r="M115" s="25"/>
      <c r="N115" s="22"/>
      <c r="O115" s="22"/>
      <c r="P115" s="25"/>
      <c r="Q115" s="25"/>
      <c r="R115" s="22"/>
      <c r="S115" s="22"/>
      <c r="T115" s="22"/>
      <c r="U115" s="22"/>
      <c r="V115" s="22"/>
      <c r="W115" s="22"/>
    </row>
    <row r="116" spans="1:23" ht="12.75" hidden="1">
      <c r="A116" s="2"/>
      <c r="B116" s="23"/>
      <c r="C116" s="23"/>
      <c r="D116" s="23"/>
      <c r="E116" s="23"/>
      <c r="F116" s="23"/>
      <c r="G116" s="23"/>
      <c r="H116" s="23"/>
      <c r="I116" s="23"/>
      <c r="J116" s="24"/>
      <c r="K116" s="24"/>
      <c r="L116" s="25"/>
      <c r="M116" s="25"/>
      <c r="N116" s="22"/>
      <c r="O116" s="22"/>
      <c r="P116" s="25"/>
      <c r="Q116" s="25"/>
      <c r="R116" s="22"/>
      <c r="S116" s="22"/>
      <c r="T116" s="22"/>
      <c r="U116" s="22"/>
      <c r="V116" s="22"/>
      <c r="W116" s="22"/>
    </row>
    <row r="117" spans="1:23" ht="12.75" hidden="1">
      <c r="A117" s="2"/>
      <c r="B117" s="23"/>
      <c r="C117" s="23"/>
      <c r="D117" s="23"/>
      <c r="E117" s="23"/>
      <c r="F117" s="23"/>
      <c r="G117" s="23"/>
      <c r="H117" s="23"/>
      <c r="I117" s="23"/>
      <c r="J117" s="24"/>
      <c r="K117" s="24"/>
      <c r="L117" s="25"/>
      <c r="M117" s="25"/>
      <c r="N117" s="22"/>
      <c r="O117" s="22"/>
      <c r="P117" s="25"/>
      <c r="Q117" s="25"/>
      <c r="R117" s="22"/>
      <c r="S117" s="22"/>
      <c r="T117" s="22"/>
      <c r="U117" s="22"/>
      <c r="V117" s="22"/>
      <c r="W117" s="22"/>
    </row>
    <row r="118" spans="1:23" ht="12.75" hidden="1">
      <c r="A118" s="2"/>
      <c r="B118" s="23"/>
      <c r="C118" s="23"/>
      <c r="D118" s="23"/>
      <c r="E118" s="23"/>
      <c r="F118" s="23"/>
      <c r="G118" s="23"/>
      <c r="H118" s="23"/>
      <c r="I118" s="23"/>
      <c r="J118" s="24"/>
      <c r="K118" s="24"/>
      <c r="L118" s="25"/>
      <c r="M118" s="25"/>
      <c r="N118" s="22"/>
      <c r="O118" s="22"/>
      <c r="P118" s="25"/>
      <c r="Q118" s="25"/>
      <c r="R118" s="22"/>
      <c r="S118" s="22"/>
      <c r="T118" s="22"/>
      <c r="U118" s="22"/>
      <c r="V118" s="22"/>
      <c r="W118" s="22"/>
    </row>
    <row r="119" spans="1:23" ht="12.75" hidden="1">
      <c r="A119" s="2"/>
      <c r="B119" s="23"/>
      <c r="C119" s="23"/>
      <c r="D119" s="23"/>
      <c r="E119" s="23"/>
      <c r="F119" s="23"/>
      <c r="G119" s="23"/>
      <c r="H119" s="23"/>
      <c r="I119" s="23"/>
      <c r="J119" s="24"/>
      <c r="K119" s="24"/>
      <c r="L119" s="25"/>
      <c r="M119" s="25"/>
      <c r="N119" s="22"/>
      <c r="O119" s="22"/>
      <c r="P119" s="25"/>
      <c r="Q119" s="25"/>
      <c r="R119" s="22"/>
      <c r="S119" s="22"/>
      <c r="T119" s="22"/>
      <c r="U119" s="22"/>
      <c r="V119" s="22"/>
      <c r="W119" s="22"/>
    </row>
    <row r="120" spans="1:23" ht="12.75" hidden="1">
      <c r="A120" s="2"/>
      <c r="B120" s="23"/>
      <c r="C120" s="23"/>
      <c r="D120" s="23"/>
      <c r="E120" s="23"/>
      <c r="F120" s="23"/>
      <c r="G120" s="23"/>
      <c r="H120" s="23"/>
      <c r="I120" s="23"/>
      <c r="J120" s="24"/>
      <c r="K120" s="24"/>
      <c r="L120" s="25"/>
      <c r="M120" s="25"/>
      <c r="N120" s="22"/>
      <c r="O120" s="22"/>
      <c r="P120" s="25"/>
      <c r="Q120" s="25"/>
      <c r="R120" s="22"/>
      <c r="S120" s="22"/>
      <c r="T120" s="22"/>
      <c r="U120" s="22"/>
      <c r="V120" s="22"/>
      <c r="W120" s="22"/>
    </row>
    <row r="121" spans="1:23" ht="12.75" hidden="1">
      <c r="A121" s="2"/>
      <c r="B121" s="23"/>
      <c r="C121" s="23"/>
      <c r="D121" s="23"/>
      <c r="E121" s="23"/>
      <c r="F121" s="23"/>
      <c r="G121" s="23"/>
      <c r="H121" s="23"/>
      <c r="I121" s="23"/>
      <c r="J121" s="24"/>
      <c r="K121" s="24"/>
      <c r="L121" s="25"/>
      <c r="M121" s="25"/>
      <c r="N121" s="22"/>
      <c r="O121" s="22"/>
      <c r="P121" s="25"/>
      <c r="Q121" s="25"/>
      <c r="R121" s="22"/>
      <c r="S121" s="22"/>
      <c r="T121" s="22"/>
      <c r="U121" s="22"/>
      <c r="V121" s="22"/>
      <c r="W121" s="22"/>
    </row>
    <row r="122" spans="1:23" ht="12.75" hidden="1">
      <c r="A122" s="2"/>
      <c r="B122" s="23"/>
      <c r="C122" s="23"/>
      <c r="D122" s="23"/>
      <c r="E122" s="23"/>
      <c r="F122" s="23"/>
      <c r="G122" s="23"/>
      <c r="H122" s="23"/>
      <c r="I122" s="23"/>
      <c r="J122" s="24"/>
      <c r="K122" s="24"/>
      <c r="L122" s="25"/>
      <c r="M122" s="25"/>
      <c r="N122" s="22"/>
      <c r="O122" s="22"/>
      <c r="P122" s="25"/>
      <c r="Q122" s="25"/>
      <c r="R122" s="22"/>
      <c r="S122" s="22"/>
      <c r="T122" s="22"/>
      <c r="U122" s="22"/>
      <c r="V122" s="22"/>
      <c r="W122" s="22"/>
    </row>
    <row r="123" spans="1:23" ht="12.75" hidden="1">
      <c r="A123" s="2"/>
      <c r="B123" s="23"/>
      <c r="C123" s="23"/>
      <c r="D123" s="23"/>
      <c r="E123" s="23"/>
      <c r="F123" s="23"/>
      <c r="G123" s="23"/>
      <c r="H123" s="23"/>
      <c r="I123" s="23"/>
      <c r="J123" s="24"/>
      <c r="K123" s="24"/>
      <c r="L123" s="25"/>
      <c r="M123" s="25"/>
      <c r="N123" s="22"/>
      <c r="O123" s="22"/>
      <c r="P123" s="25"/>
      <c r="Q123" s="25"/>
      <c r="R123" s="22"/>
      <c r="S123" s="22"/>
      <c r="T123" s="22"/>
      <c r="U123" s="22"/>
      <c r="V123" s="22"/>
      <c r="W123" s="22"/>
    </row>
    <row r="124" spans="1:23" ht="12.75" hidden="1">
      <c r="A124" s="2"/>
      <c r="B124" s="23"/>
      <c r="C124" s="23"/>
      <c r="D124" s="23"/>
      <c r="E124" s="23"/>
      <c r="F124" s="23"/>
      <c r="G124" s="23"/>
      <c r="H124" s="23"/>
      <c r="I124" s="23"/>
      <c r="J124" s="24"/>
      <c r="K124" s="24"/>
      <c r="L124" s="25"/>
      <c r="M124" s="25"/>
      <c r="N124" s="22"/>
      <c r="O124" s="22"/>
      <c r="P124" s="25"/>
      <c r="Q124" s="25"/>
      <c r="R124" s="22"/>
      <c r="S124" s="22"/>
      <c r="T124" s="22"/>
      <c r="U124" s="22"/>
      <c r="V124" s="22"/>
      <c r="W124" s="22"/>
    </row>
    <row r="125" spans="1:23" ht="12.75" hidden="1">
      <c r="A125" s="2"/>
      <c r="B125" s="23"/>
      <c r="C125" s="23"/>
      <c r="D125" s="23"/>
      <c r="E125" s="23"/>
      <c r="F125" s="23"/>
      <c r="G125" s="23"/>
      <c r="H125" s="23"/>
      <c r="I125" s="23"/>
      <c r="J125" s="24"/>
      <c r="K125" s="24"/>
      <c r="L125" s="25"/>
      <c r="M125" s="25"/>
      <c r="N125" s="22"/>
      <c r="O125" s="22"/>
      <c r="P125" s="25"/>
      <c r="Q125" s="25"/>
      <c r="R125" s="22"/>
      <c r="S125" s="22"/>
      <c r="T125" s="22"/>
      <c r="U125" s="22"/>
      <c r="V125" s="22"/>
      <c r="W125" s="22"/>
    </row>
    <row r="126" spans="1:23" ht="12.75" hidden="1">
      <c r="A126" s="2"/>
      <c r="B126" s="23"/>
      <c r="C126" s="23"/>
      <c r="D126" s="23"/>
      <c r="E126" s="23"/>
      <c r="F126" s="23"/>
      <c r="G126" s="23"/>
      <c r="H126" s="23"/>
      <c r="I126" s="23"/>
      <c r="J126" s="24"/>
      <c r="K126" s="24"/>
      <c r="L126" s="25"/>
      <c r="M126" s="25"/>
      <c r="N126" s="22"/>
      <c r="O126" s="22"/>
      <c r="P126" s="25"/>
      <c r="Q126" s="25"/>
      <c r="R126" s="22"/>
      <c r="S126" s="22"/>
      <c r="T126" s="22"/>
      <c r="U126" s="22"/>
      <c r="V126" s="22"/>
      <c r="W126" s="22"/>
    </row>
    <row r="127" spans="1:23" ht="12.75" hidden="1">
      <c r="A127" s="2"/>
      <c r="B127" s="23"/>
      <c r="C127" s="23"/>
      <c r="D127" s="23"/>
      <c r="E127" s="23"/>
      <c r="F127" s="23"/>
      <c r="G127" s="23"/>
      <c r="H127" s="23"/>
      <c r="I127" s="23"/>
      <c r="J127" s="24"/>
      <c r="K127" s="24"/>
      <c r="L127" s="25"/>
      <c r="M127" s="25"/>
      <c r="N127" s="22"/>
      <c r="O127" s="22"/>
      <c r="P127" s="25"/>
      <c r="Q127" s="25"/>
      <c r="R127" s="22"/>
      <c r="S127" s="22"/>
      <c r="T127" s="22"/>
      <c r="U127" s="22"/>
      <c r="V127" s="22"/>
      <c r="W127" s="22"/>
    </row>
    <row r="128" spans="1:23" ht="12.75" hidden="1">
      <c r="A128" s="2"/>
      <c r="B128" s="23"/>
      <c r="C128" s="23"/>
      <c r="D128" s="23"/>
      <c r="E128" s="23"/>
      <c r="F128" s="23"/>
      <c r="G128" s="23"/>
      <c r="H128" s="23"/>
      <c r="I128" s="23"/>
      <c r="J128" s="24"/>
      <c r="K128" s="24"/>
      <c r="L128" s="25"/>
      <c r="M128" s="25"/>
      <c r="N128" s="22"/>
      <c r="O128" s="22"/>
      <c r="P128" s="25"/>
      <c r="Q128" s="25"/>
      <c r="R128" s="22"/>
      <c r="S128" s="22"/>
      <c r="T128" s="22"/>
      <c r="U128" s="22"/>
      <c r="V128" s="22"/>
      <c r="W128" s="22"/>
    </row>
    <row r="129" spans="1:23" ht="26.25" customHeight="1" hidden="1">
      <c r="A129" s="2"/>
      <c r="B129" s="23"/>
      <c r="C129" s="23"/>
      <c r="D129" s="23"/>
      <c r="E129" s="23"/>
      <c r="F129" s="23"/>
      <c r="G129" s="23"/>
      <c r="H129" s="23"/>
      <c r="I129" s="23"/>
      <c r="J129" s="24"/>
      <c r="K129" s="24"/>
      <c r="L129" s="25"/>
      <c r="M129" s="25"/>
      <c r="N129" s="22"/>
      <c r="O129" s="22"/>
      <c r="P129" s="25"/>
      <c r="Q129" s="25"/>
      <c r="R129" s="22"/>
      <c r="S129" s="22"/>
      <c r="T129" s="22"/>
      <c r="U129" s="22"/>
      <c r="V129" s="22"/>
      <c r="W129" s="22"/>
    </row>
    <row r="130" spans="1:23" ht="27" customHeight="1" hidden="1">
      <c r="A130" s="2"/>
      <c r="B130" s="19"/>
      <c r="C130" s="20"/>
      <c r="D130" s="20"/>
      <c r="E130" s="20"/>
      <c r="F130" s="20"/>
      <c r="G130" s="20"/>
      <c r="H130" s="20"/>
      <c r="I130" s="21"/>
      <c r="J130" s="52"/>
      <c r="K130" s="53"/>
      <c r="L130" s="10"/>
      <c r="M130" s="35"/>
      <c r="N130" s="54"/>
      <c r="O130" s="55"/>
      <c r="P130" s="10"/>
      <c r="Q130" s="35"/>
      <c r="R130" s="22"/>
      <c r="S130" s="22"/>
      <c r="T130" s="22"/>
      <c r="U130" s="22"/>
      <c r="V130" s="22"/>
      <c r="W130" s="22"/>
    </row>
    <row r="131" spans="1:23" ht="12.75" hidden="1">
      <c r="A131" s="2"/>
      <c r="B131" s="19"/>
      <c r="C131" s="20"/>
      <c r="D131" s="20"/>
      <c r="E131" s="20"/>
      <c r="F131" s="20"/>
      <c r="G131" s="20"/>
      <c r="H131" s="20"/>
      <c r="I131" s="21"/>
      <c r="J131" s="52"/>
      <c r="K131" s="53"/>
      <c r="L131" s="10"/>
      <c r="M131" s="35"/>
      <c r="N131" s="54"/>
      <c r="O131" s="55"/>
      <c r="P131" s="10"/>
      <c r="Q131" s="35"/>
      <c r="R131" s="22"/>
      <c r="S131" s="22"/>
      <c r="T131" s="22"/>
      <c r="U131" s="22"/>
      <c r="V131" s="22"/>
      <c r="W131" s="22"/>
    </row>
    <row r="132" spans="1:23" ht="12.75" hidden="1">
      <c r="A132" s="2"/>
      <c r="B132" s="19"/>
      <c r="C132" s="20"/>
      <c r="D132" s="20"/>
      <c r="E132" s="20"/>
      <c r="F132" s="20"/>
      <c r="G132" s="20"/>
      <c r="H132" s="20"/>
      <c r="I132" s="21"/>
      <c r="J132" s="52"/>
      <c r="K132" s="53"/>
      <c r="L132" s="10"/>
      <c r="M132" s="35"/>
      <c r="N132" s="54"/>
      <c r="O132" s="55"/>
      <c r="P132" s="10"/>
      <c r="Q132" s="35"/>
      <c r="R132" s="22"/>
      <c r="S132" s="22"/>
      <c r="T132" s="22"/>
      <c r="U132" s="22"/>
      <c r="V132" s="22"/>
      <c r="W132" s="22"/>
    </row>
    <row r="133" spans="1:23" ht="12.75" hidden="1">
      <c r="A133" s="2"/>
      <c r="B133" s="23"/>
      <c r="C133" s="23"/>
      <c r="D133" s="23"/>
      <c r="E133" s="23"/>
      <c r="F133" s="23"/>
      <c r="G133" s="23"/>
      <c r="H133" s="23"/>
      <c r="I133" s="23"/>
      <c r="J133" s="24"/>
      <c r="K133" s="24"/>
      <c r="L133" s="25"/>
      <c r="M133" s="25"/>
      <c r="N133" s="22"/>
      <c r="O133" s="22"/>
      <c r="P133" s="25"/>
      <c r="Q133" s="25"/>
      <c r="R133" s="22"/>
      <c r="S133" s="22"/>
      <c r="T133" s="22"/>
      <c r="U133" s="22"/>
      <c r="V133" s="22"/>
      <c r="W133" s="22"/>
    </row>
    <row r="134" spans="1:23" ht="12.75" hidden="1">
      <c r="A134" s="2"/>
      <c r="B134" s="23"/>
      <c r="C134" s="23"/>
      <c r="D134" s="23"/>
      <c r="E134" s="23"/>
      <c r="F134" s="23"/>
      <c r="G134" s="23"/>
      <c r="H134" s="23"/>
      <c r="I134" s="23"/>
      <c r="J134" s="24"/>
      <c r="K134" s="24"/>
      <c r="L134" s="25"/>
      <c r="M134" s="25"/>
      <c r="N134" s="22"/>
      <c r="O134" s="22"/>
      <c r="P134" s="25"/>
      <c r="Q134" s="25"/>
      <c r="R134" s="22"/>
      <c r="S134" s="22"/>
      <c r="T134" s="22"/>
      <c r="U134" s="22"/>
      <c r="V134" s="22"/>
      <c r="W134" s="22"/>
    </row>
    <row r="135" spans="1:23" ht="12.75" hidden="1">
      <c r="A135" s="2"/>
      <c r="B135" s="23"/>
      <c r="C135" s="23"/>
      <c r="D135" s="23"/>
      <c r="E135" s="23"/>
      <c r="F135" s="23"/>
      <c r="G135" s="23"/>
      <c r="H135" s="23"/>
      <c r="I135" s="23"/>
      <c r="J135" s="24"/>
      <c r="K135" s="24"/>
      <c r="L135" s="25"/>
      <c r="M135" s="25"/>
      <c r="N135" s="22"/>
      <c r="O135" s="22"/>
      <c r="P135" s="25"/>
      <c r="Q135" s="25"/>
      <c r="R135" s="22"/>
      <c r="S135" s="22"/>
      <c r="T135" s="22"/>
      <c r="U135" s="22"/>
      <c r="V135" s="22"/>
      <c r="W135" s="22"/>
    </row>
    <row r="136" spans="1:23" ht="12.75" hidden="1">
      <c r="A136" s="2"/>
      <c r="B136" s="23"/>
      <c r="C136" s="23"/>
      <c r="D136" s="23"/>
      <c r="E136" s="23"/>
      <c r="F136" s="23"/>
      <c r="G136" s="23"/>
      <c r="H136" s="23"/>
      <c r="I136" s="23"/>
      <c r="J136" s="24"/>
      <c r="K136" s="24"/>
      <c r="L136" s="25"/>
      <c r="M136" s="25"/>
      <c r="N136" s="22"/>
      <c r="O136" s="22"/>
      <c r="P136" s="25"/>
      <c r="Q136" s="25"/>
      <c r="R136" s="22"/>
      <c r="S136" s="22"/>
      <c r="T136" s="22"/>
      <c r="U136" s="22"/>
      <c r="V136" s="22"/>
      <c r="W136" s="22"/>
    </row>
    <row r="137" spans="1:23" ht="12.75" hidden="1">
      <c r="A137" s="2"/>
      <c r="B137" s="23"/>
      <c r="C137" s="23"/>
      <c r="D137" s="23"/>
      <c r="E137" s="23"/>
      <c r="F137" s="23"/>
      <c r="G137" s="23"/>
      <c r="H137" s="23"/>
      <c r="I137" s="23"/>
      <c r="J137" s="24"/>
      <c r="K137" s="24"/>
      <c r="L137" s="25"/>
      <c r="M137" s="25"/>
      <c r="N137" s="22"/>
      <c r="O137" s="22"/>
      <c r="P137" s="25"/>
      <c r="Q137" s="25"/>
      <c r="R137" s="22"/>
      <c r="S137" s="22"/>
      <c r="T137" s="22"/>
      <c r="U137" s="22"/>
      <c r="V137" s="22"/>
      <c r="W137" s="22"/>
    </row>
    <row r="138" spans="1:23" ht="12.75" hidden="1">
      <c r="A138" s="2"/>
      <c r="B138" s="23"/>
      <c r="C138" s="23"/>
      <c r="D138" s="23"/>
      <c r="E138" s="23"/>
      <c r="F138" s="23"/>
      <c r="G138" s="23"/>
      <c r="H138" s="23"/>
      <c r="I138" s="23"/>
      <c r="J138" s="24"/>
      <c r="K138" s="24"/>
      <c r="L138" s="25"/>
      <c r="M138" s="25"/>
      <c r="N138" s="22"/>
      <c r="O138" s="22"/>
      <c r="P138" s="25"/>
      <c r="Q138" s="25"/>
      <c r="R138" s="22"/>
      <c r="S138" s="22"/>
      <c r="T138" s="22"/>
      <c r="U138" s="22"/>
      <c r="V138" s="22"/>
      <c r="W138" s="22"/>
    </row>
    <row r="139" spans="1:23" ht="12.75" hidden="1">
      <c r="A139" s="2"/>
      <c r="B139" s="56"/>
      <c r="C139" s="56"/>
      <c r="D139" s="56"/>
      <c r="E139" s="56"/>
      <c r="F139" s="56"/>
      <c r="G139" s="56"/>
      <c r="H139" s="56"/>
      <c r="I139" s="56"/>
      <c r="J139" s="59"/>
      <c r="K139" s="59"/>
      <c r="L139" s="25"/>
      <c r="M139" s="25"/>
      <c r="N139" s="22"/>
      <c r="O139" s="22"/>
      <c r="P139" s="25"/>
      <c r="Q139" s="25"/>
      <c r="R139" s="22"/>
      <c r="S139" s="22"/>
      <c r="T139" s="22"/>
      <c r="U139" s="22"/>
      <c r="V139" s="22"/>
      <c r="W139" s="22"/>
    </row>
    <row r="140" spans="1:23" ht="26.25" customHeight="1" hidden="1">
      <c r="A140" s="2"/>
      <c r="B140" s="23"/>
      <c r="C140" s="23"/>
      <c r="D140" s="23"/>
      <c r="E140" s="23"/>
      <c r="F140" s="23"/>
      <c r="G140" s="23"/>
      <c r="H140" s="23"/>
      <c r="I140" s="23"/>
      <c r="J140" s="24"/>
      <c r="K140" s="24"/>
      <c r="L140" s="25"/>
      <c r="M140" s="25"/>
      <c r="N140" s="22"/>
      <c r="O140" s="22"/>
      <c r="P140" s="25"/>
      <c r="Q140" s="25"/>
      <c r="R140" s="22"/>
      <c r="S140" s="22"/>
      <c r="T140" s="22"/>
      <c r="U140" s="22"/>
      <c r="V140" s="22"/>
      <c r="W140" s="22"/>
    </row>
    <row r="141" spans="1:23" ht="12.75" hidden="1">
      <c r="A141" s="2"/>
      <c r="B141" s="23"/>
      <c r="C141" s="23"/>
      <c r="D141" s="23"/>
      <c r="E141" s="23"/>
      <c r="F141" s="23"/>
      <c r="G141" s="23"/>
      <c r="H141" s="23"/>
      <c r="I141" s="23"/>
      <c r="J141" s="24"/>
      <c r="K141" s="24"/>
      <c r="L141" s="25"/>
      <c r="M141" s="25"/>
      <c r="N141" s="22"/>
      <c r="O141" s="22"/>
      <c r="P141" s="25"/>
      <c r="Q141" s="25"/>
      <c r="R141" s="22"/>
      <c r="S141" s="22"/>
      <c r="T141" s="22"/>
      <c r="U141" s="22"/>
      <c r="V141" s="22"/>
      <c r="W141" s="22"/>
    </row>
    <row r="142" spans="1:23" ht="12.75" hidden="1">
      <c r="A142" s="2"/>
      <c r="B142" s="23"/>
      <c r="C142" s="23"/>
      <c r="D142" s="23"/>
      <c r="E142" s="23"/>
      <c r="F142" s="23"/>
      <c r="G142" s="23"/>
      <c r="H142" s="23"/>
      <c r="I142" s="23"/>
      <c r="J142" s="24"/>
      <c r="K142" s="24"/>
      <c r="L142" s="25"/>
      <c r="M142" s="25"/>
      <c r="N142" s="22"/>
      <c r="O142" s="22"/>
      <c r="P142" s="25"/>
      <c r="Q142" s="25"/>
      <c r="R142" s="22"/>
      <c r="S142" s="22"/>
      <c r="T142" s="22"/>
      <c r="U142" s="22"/>
      <c r="V142" s="22"/>
      <c r="W142" s="22"/>
    </row>
    <row r="143" spans="1:23" ht="12.75" hidden="1">
      <c r="A143" s="2"/>
      <c r="B143" s="23"/>
      <c r="C143" s="23"/>
      <c r="D143" s="23"/>
      <c r="E143" s="23"/>
      <c r="F143" s="23"/>
      <c r="G143" s="23"/>
      <c r="H143" s="23"/>
      <c r="I143" s="23"/>
      <c r="J143" s="24"/>
      <c r="K143" s="24"/>
      <c r="L143" s="25"/>
      <c r="M143" s="25"/>
      <c r="N143" s="22"/>
      <c r="O143" s="22"/>
      <c r="P143" s="25"/>
      <c r="Q143" s="25"/>
      <c r="R143" s="22"/>
      <c r="S143" s="22"/>
      <c r="T143" s="22"/>
      <c r="U143" s="22"/>
      <c r="V143" s="22"/>
      <c r="W143" s="22"/>
    </row>
    <row r="144" spans="1:23" ht="26.25" customHeight="1" hidden="1">
      <c r="A144" s="2"/>
      <c r="B144" s="23"/>
      <c r="C144" s="23"/>
      <c r="D144" s="23"/>
      <c r="E144" s="23"/>
      <c r="F144" s="23"/>
      <c r="G144" s="23"/>
      <c r="H144" s="23"/>
      <c r="I144" s="23"/>
      <c r="J144" s="24"/>
      <c r="K144" s="24"/>
      <c r="L144" s="25"/>
      <c r="M144" s="25"/>
      <c r="N144" s="22"/>
      <c r="O144" s="22"/>
      <c r="P144" s="25"/>
      <c r="Q144" s="25"/>
      <c r="R144" s="22"/>
      <c r="S144" s="22"/>
      <c r="T144" s="22"/>
      <c r="U144" s="22"/>
      <c r="V144" s="22"/>
      <c r="W144" s="22"/>
    </row>
    <row r="145" spans="1:23" ht="12.75" hidden="1">
      <c r="A145" s="2"/>
      <c r="B145" s="23"/>
      <c r="C145" s="23"/>
      <c r="D145" s="23"/>
      <c r="E145" s="23"/>
      <c r="F145" s="23"/>
      <c r="G145" s="23"/>
      <c r="H145" s="23"/>
      <c r="I145" s="23"/>
      <c r="J145" s="24"/>
      <c r="K145" s="24"/>
      <c r="L145" s="25"/>
      <c r="M145" s="25"/>
      <c r="N145" s="22"/>
      <c r="O145" s="22"/>
      <c r="P145" s="25"/>
      <c r="Q145" s="25"/>
      <c r="R145" s="22"/>
      <c r="S145" s="22"/>
      <c r="T145" s="22"/>
      <c r="U145" s="22"/>
      <c r="V145" s="22"/>
      <c r="W145" s="22"/>
    </row>
    <row r="146" spans="1:23" ht="12.75" hidden="1">
      <c r="A146" s="2"/>
      <c r="B146" s="23"/>
      <c r="C146" s="23"/>
      <c r="D146" s="23"/>
      <c r="E146" s="23"/>
      <c r="F146" s="23"/>
      <c r="G146" s="23"/>
      <c r="H146" s="23"/>
      <c r="I146" s="23"/>
      <c r="J146" s="24"/>
      <c r="K146" s="24"/>
      <c r="L146" s="25"/>
      <c r="M146" s="25"/>
      <c r="N146" s="22"/>
      <c r="O146" s="22"/>
      <c r="P146" s="25"/>
      <c r="Q146" s="25"/>
      <c r="R146" s="22"/>
      <c r="S146" s="22"/>
      <c r="T146" s="22"/>
      <c r="U146" s="22"/>
      <c r="V146" s="22"/>
      <c r="W146" s="22"/>
    </row>
    <row r="147" spans="1:23" ht="12.75" hidden="1">
      <c r="A147" s="2"/>
      <c r="B147" s="23"/>
      <c r="C147" s="23"/>
      <c r="D147" s="23"/>
      <c r="E147" s="23"/>
      <c r="F147" s="23"/>
      <c r="G147" s="23"/>
      <c r="H147" s="23"/>
      <c r="I147" s="23"/>
      <c r="J147" s="24"/>
      <c r="K147" s="24"/>
      <c r="L147" s="25"/>
      <c r="M147" s="25"/>
      <c r="N147" s="22"/>
      <c r="O147" s="22"/>
      <c r="P147" s="25"/>
      <c r="Q147" s="25"/>
      <c r="R147" s="22"/>
      <c r="S147" s="22"/>
      <c r="T147" s="22"/>
      <c r="U147" s="22"/>
      <c r="V147" s="22"/>
      <c r="W147" s="22"/>
    </row>
    <row r="148" spans="1:23" ht="12.75" hidden="1">
      <c r="A148" s="2"/>
      <c r="B148" s="23"/>
      <c r="C148" s="23"/>
      <c r="D148" s="23"/>
      <c r="E148" s="23"/>
      <c r="F148" s="23"/>
      <c r="G148" s="23"/>
      <c r="H148" s="23"/>
      <c r="I148" s="23"/>
      <c r="J148" s="24"/>
      <c r="K148" s="24"/>
      <c r="L148" s="25"/>
      <c r="M148" s="25"/>
      <c r="N148" s="22"/>
      <c r="O148" s="22"/>
      <c r="P148" s="25"/>
      <c r="Q148" s="25"/>
      <c r="R148" s="22"/>
      <c r="S148" s="22"/>
      <c r="T148" s="22"/>
      <c r="U148" s="22"/>
      <c r="V148" s="22"/>
      <c r="W148" s="22"/>
    </row>
    <row r="149" spans="1:23" ht="12.75" hidden="1">
      <c r="A149" s="2"/>
      <c r="B149" s="23"/>
      <c r="C149" s="23"/>
      <c r="D149" s="23"/>
      <c r="E149" s="23"/>
      <c r="F149" s="23"/>
      <c r="G149" s="23"/>
      <c r="H149" s="23"/>
      <c r="I149" s="23"/>
      <c r="J149" s="24"/>
      <c r="K149" s="24"/>
      <c r="L149" s="25"/>
      <c r="M149" s="25"/>
      <c r="N149" s="22"/>
      <c r="O149" s="22"/>
      <c r="P149" s="25"/>
      <c r="Q149" s="25"/>
      <c r="R149" s="22"/>
      <c r="S149" s="22"/>
      <c r="T149" s="22"/>
      <c r="U149" s="22"/>
      <c r="V149" s="22"/>
      <c r="W149" s="22"/>
    </row>
    <row r="150" spans="1:23" ht="12.75" hidden="1">
      <c r="A150" s="2"/>
      <c r="B150" s="23"/>
      <c r="C150" s="23"/>
      <c r="D150" s="23"/>
      <c r="E150" s="23"/>
      <c r="F150" s="23"/>
      <c r="G150" s="23"/>
      <c r="H150" s="23"/>
      <c r="I150" s="23"/>
      <c r="J150" s="24"/>
      <c r="K150" s="24"/>
      <c r="L150" s="25"/>
      <c r="M150" s="25"/>
      <c r="N150" s="22"/>
      <c r="O150" s="22"/>
      <c r="P150" s="25"/>
      <c r="Q150" s="25"/>
      <c r="R150" s="22"/>
      <c r="S150" s="22"/>
      <c r="T150" s="22"/>
      <c r="U150" s="22"/>
      <c r="V150" s="22"/>
      <c r="W150" s="22"/>
    </row>
    <row r="151" spans="1:23" ht="12.75" hidden="1">
      <c r="A151" s="2"/>
      <c r="B151" s="23"/>
      <c r="C151" s="23"/>
      <c r="D151" s="23"/>
      <c r="E151" s="23"/>
      <c r="F151" s="23"/>
      <c r="G151" s="23"/>
      <c r="H151" s="23"/>
      <c r="I151" s="23"/>
      <c r="J151" s="24"/>
      <c r="K151" s="24"/>
      <c r="L151" s="25"/>
      <c r="M151" s="25"/>
      <c r="N151" s="22"/>
      <c r="O151" s="22"/>
      <c r="P151" s="25"/>
      <c r="Q151" s="25"/>
      <c r="R151" s="22"/>
      <c r="S151" s="22"/>
      <c r="T151" s="22"/>
      <c r="U151" s="22"/>
      <c r="V151" s="22"/>
      <c r="W151" s="22"/>
    </row>
    <row r="152" spans="1:23" ht="12.75" hidden="1">
      <c r="A152" s="2"/>
      <c r="B152" s="23"/>
      <c r="C152" s="23"/>
      <c r="D152" s="23"/>
      <c r="E152" s="23"/>
      <c r="F152" s="23"/>
      <c r="G152" s="23"/>
      <c r="H152" s="23"/>
      <c r="I152" s="23"/>
      <c r="J152" s="24"/>
      <c r="K152" s="24"/>
      <c r="L152" s="25"/>
      <c r="M152" s="25"/>
      <c r="N152" s="22"/>
      <c r="O152" s="22"/>
      <c r="P152" s="25"/>
      <c r="Q152" s="25"/>
      <c r="R152" s="22"/>
      <c r="S152" s="22"/>
      <c r="T152" s="22"/>
      <c r="U152" s="22"/>
      <c r="V152" s="22"/>
      <c r="W152" s="22"/>
    </row>
    <row r="153" spans="1:23" ht="12.75" hidden="1">
      <c r="A153" s="2"/>
      <c r="B153" s="23"/>
      <c r="C153" s="23"/>
      <c r="D153" s="23"/>
      <c r="E153" s="23"/>
      <c r="F153" s="23"/>
      <c r="G153" s="23"/>
      <c r="H153" s="23"/>
      <c r="I153" s="23"/>
      <c r="J153" s="24"/>
      <c r="K153" s="24"/>
      <c r="L153" s="25"/>
      <c r="M153" s="25"/>
      <c r="N153" s="22"/>
      <c r="O153" s="22"/>
      <c r="P153" s="25"/>
      <c r="Q153" s="25"/>
      <c r="R153" s="22"/>
      <c r="S153" s="22"/>
      <c r="T153" s="22"/>
      <c r="U153" s="22"/>
      <c r="V153" s="22"/>
      <c r="W153" s="22"/>
    </row>
    <row r="154" spans="1:23" ht="12.75" hidden="1">
      <c r="A154" s="2"/>
      <c r="B154" s="23"/>
      <c r="C154" s="23"/>
      <c r="D154" s="23"/>
      <c r="E154" s="23"/>
      <c r="F154" s="23"/>
      <c r="G154" s="23"/>
      <c r="H154" s="23"/>
      <c r="I154" s="23"/>
      <c r="J154" s="24"/>
      <c r="K154" s="24"/>
      <c r="L154" s="25"/>
      <c r="M154" s="25"/>
      <c r="N154" s="22"/>
      <c r="O154" s="22"/>
      <c r="P154" s="25"/>
      <c r="Q154" s="25"/>
      <c r="R154" s="22"/>
      <c r="S154" s="22"/>
      <c r="T154" s="22"/>
      <c r="U154" s="22"/>
      <c r="V154" s="22"/>
      <c r="W154" s="22"/>
    </row>
    <row r="155" spans="1:23" ht="12.75" hidden="1">
      <c r="A155" s="2"/>
      <c r="B155" s="23"/>
      <c r="C155" s="23"/>
      <c r="D155" s="23"/>
      <c r="E155" s="23"/>
      <c r="F155" s="23"/>
      <c r="G155" s="23"/>
      <c r="H155" s="23"/>
      <c r="I155" s="23"/>
      <c r="J155" s="24"/>
      <c r="K155" s="24"/>
      <c r="L155" s="25"/>
      <c r="M155" s="25"/>
      <c r="N155" s="22"/>
      <c r="O155" s="22"/>
      <c r="P155" s="25"/>
      <c r="Q155" s="25"/>
      <c r="R155" s="22"/>
      <c r="S155" s="22"/>
      <c r="T155" s="22"/>
      <c r="U155" s="22"/>
      <c r="V155" s="22"/>
      <c r="W155" s="22"/>
    </row>
    <row r="156" spans="1:23" ht="12.75" hidden="1">
      <c r="A156" s="6"/>
      <c r="B156" s="56"/>
      <c r="C156" s="56"/>
      <c r="D156" s="56"/>
      <c r="E156" s="56"/>
      <c r="F156" s="56"/>
      <c r="G156" s="56"/>
      <c r="H156" s="56"/>
      <c r="I156" s="56"/>
      <c r="J156" s="57"/>
      <c r="K156" s="57"/>
      <c r="L156" s="57"/>
      <c r="M156" s="57"/>
      <c r="N156" s="57"/>
      <c r="O156" s="57"/>
      <c r="P156" s="57"/>
      <c r="Q156" s="57"/>
      <c r="R156" s="58"/>
      <c r="S156" s="58"/>
      <c r="T156" s="58"/>
      <c r="U156" s="58"/>
      <c r="V156" s="58"/>
      <c r="W156" s="58"/>
    </row>
    <row r="157" ht="12.75" hidden="1"/>
    <row r="158" spans="1:23" ht="12.75">
      <c r="A158" s="17" t="s">
        <v>122</v>
      </c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</row>
    <row r="159" spans="1:23" ht="12.75">
      <c r="A159" s="17" t="s">
        <v>1</v>
      </c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</row>
    <row r="160" spans="1:23" ht="12.75" customHeight="1">
      <c r="A160" s="17" t="s">
        <v>80</v>
      </c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</row>
    <row r="161" spans="1:23" ht="12.75">
      <c r="A161" s="17" t="s">
        <v>25</v>
      </c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1:23" ht="12.75" hidden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2.75">
      <c r="A163" s="25" t="s">
        <v>124</v>
      </c>
      <c r="B163" s="25" t="s">
        <v>142</v>
      </c>
      <c r="C163" s="25"/>
      <c r="D163" s="25"/>
      <c r="E163" s="25"/>
      <c r="F163" s="25"/>
      <c r="G163" s="25"/>
      <c r="H163" s="25"/>
      <c r="I163" s="25"/>
      <c r="J163" s="25" t="s">
        <v>87</v>
      </c>
      <c r="K163" s="25"/>
      <c r="L163" s="25" t="s">
        <v>141</v>
      </c>
      <c r="M163" s="25"/>
      <c r="N163" s="25" t="s">
        <v>139</v>
      </c>
      <c r="O163" s="25"/>
      <c r="P163" s="25" t="s">
        <v>2</v>
      </c>
      <c r="Q163" s="25"/>
      <c r="R163" s="25" t="s">
        <v>127</v>
      </c>
      <c r="S163" s="25"/>
      <c r="T163" s="25"/>
      <c r="U163" s="25"/>
      <c r="V163" s="25"/>
      <c r="W163" s="25"/>
    </row>
    <row r="164" spans="1:23" ht="52.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 t="s">
        <v>137</v>
      </c>
      <c r="S164" s="25"/>
      <c r="T164" s="25"/>
      <c r="U164" s="25" t="s">
        <v>138</v>
      </c>
      <c r="V164" s="25"/>
      <c r="W164" s="25"/>
    </row>
    <row r="165" spans="1:23" ht="12.75">
      <c r="A165" s="5">
        <v>1</v>
      </c>
      <c r="B165" s="49">
        <v>2</v>
      </c>
      <c r="C165" s="49"/>
      <c r="D165" s="49"/>
      <c r="E165" s="49"/>
      <c r="F165" s="49"/>
      <c r="G165" s="49"/>
      <c r="H165" s="49"/>
      <c r="I165" s="49"/>
      <c r="J165" s="49">
        <v>3</v>
      </c>
      <c r="K165" s="49"/>
      <c r="L165" s="49">
        <v>4</v>
      </c>
      <c r="M165" s="49"/>
      <c r="N165" s="49">
        <v>5</v>
      </c>
      <c r="O165" s="49"/>
      <c r="P165" s="49">
        <v>6</v>
      </c>
      <c r="Q165" s="49"/>
      <c r="R165" s="49">
        <v>7</v>
      </c>
      <c r="S165" s="49"/>
      <c r="T165" s="49"/>
      <c r="U165" s="49">
        <v>8</v>
      </c>
      <c r="V165" s="49"/>
      <c r="W165" s="49"/>
    </row>
    <row r="166" spans="1:23" ht="12.75">
      <c r="A166" s="2"/>
      <c r="B166" s="56" t="s">
        <v>61</v>
      </c>
      <c r="C166" s="56"/>
      <c r="D166" s="56"/>
      <c r="E166" s="56"/>
      <c r="F166" s="56"/>
      <c r="G166" s="56"/>
      <c r="H166" s="56"/>
      <c r="I166" s="56"/>
      <c r="J166" s="59"/>
      <c r="K166" s="59"/>
      <c r="L166" s="25"/>
      <c r="M166" s="25"/>
      <c r="N166" s="22"/>
      <c r="O166" s="22"/>
      <c r="P166" s="25"/>
      <c r="Q166" s="25"/>
      <c r="R166" s="22"/>
      <c r="S166" s="22"/>
      <c r="T166" s="22"/>
      <c r="U166" s="22"/>
      <c r="V166" s="22"/>
      <c r="W166" s="22"/>
    </row>
    <row r="167" spans="1:23" ht="12.75">
      <c r="A167" s="2">
        <v>1</v>
      </c>
      <c r="B167" s="23" t="s">
        <v>5</v>
      </c>
      <c r="C167" s="23"/>
      <c r="D167" s="23"/>
      <c r="E167" s="23"/>
      <c r="F167" s="23"/>
      <c r="G167" s="23"/>
      <c r="H167" s="23"/>
      <c r="I167" s="23"/>
      <c r="J167" s="24">
        <v>1</v>
      </c>
      <c r="K167" s="24"/>
      <c r="L167" s="25" t="s">
        <v>143</v>
      </c>
      <c r="M167" s="25"/>
      <c r="N167" s="22">
        <v>45</v>
      </c>
      <c r="O167" s="22"/>
      <c r="P167" s="25">
        <v>1</v>
      </c>
      <c r="Q167" s="25"/>
      <c r="R167" s="22">
        <f>J167*N167*P167</f>
        <v>45</v>
      </c>
      <c r="S167" s="22"/>
      <c r="T167" s="22"/>
      <c r="U167" s="22">
        <f aca="true" t="shared" si="0" ref="U167:U182">R167*$S$15</f>
        <v>54.9</v>
      </c>
      <c r="V167" s="22"/>
      <c r="W167" s="22"/>
    </row>
    <row r="168" spans="1:23" ht="12.75">
      <c r="A168" s="2">
        <v>2</v>
      </c>
      <c r="B168" s="23" t="s">
        <v>62</v>
      </c>
      <c r="C168" s="23"/>
      <c r="D168" s="23"/>
      <c r="E168" s="23"/>
      <c r="F168" s="23"/>
      <c r="G168" s="23"/>
      <c r="H168" s="23"/>
      <c r="I168" s="23"/>
      <c r="J168" s="24">
        <v>1</v>
      </c>
      <c r="K168" s="24"/>
      <c r="L168" s="25" t="s">
        <v>143</v>
      </c>
      <c r="M168" s="25"/>
      <c r="N168" s="22">
        <v>317.4</v>
      </c>
      <c r="O168" s="22"/>
      <c r="P168" s="25">
        <v>1</v>
      </c>
      <c r="Q168" s="25"/>
      <c r="R168" s="22">
        <f aca="true" t="shared" si="1" ref="R168:R182">J168*N168*P168</f>
        <v>317.4</v>
      </c>
      <c r="S168" s="22"/>
      <c r="T168" s="22"/>
      <c r="U168" s="22">
        <f t="shared" si="0"/>
        <v>387.22799999999995</v>
      </c>
      <c r="V168" s="22"/>
      <c r="W168" s="22"/>
    </row>
    <row r="169" spans="1:23" ht="12.75">
      <c r="A169" s="2">
        <v>3</v>
      </c>
      <c r="B169" s="23" t="s">
        <v>63</v>
      </c>
      <c r="C169" s="23"/>
      <c r="D169" s="23"/>
      <c r="E169" s="23"/>
      <c r="F169" s="23"/>
      <c r="G169" s="23"/>
      <c r="H169" s="23"/>
      <c r="I169" s="23"/>
      <c r="J169" s="24">
        <v>0.5</v>
      </c>
      <c r="K169" s="24"/>
      <c r="L169" s="25" t="s">
        <v>143</v>
      </c>
      <c r="M169" s="25"/>
      <c r="N169" s="22">
        <v>1694.9</v>
      </c>
      <c r="O169" s="22"/>
      <c r="P169" s="25">
        <v>1</v>
      </c>
      <c r="Q169" s="25"/>
      <c r="R169" s="22">
        <f t="shared" si="1"/>
        <v>847.45</v>
      </c>
      <c r="S169" s="22"/>
      <c r="T169" s="22"/>
      <c r="U169" s="22">
        <f t="shared" si="0"/>
        <v>1033.8890000000001</v>
      </c>
      <c r="V169" s="22"/>
      <c r="W169" s="22"/>
    </row>
    <row r="170" spans="1:23" ht="12.75">
      <c r="A170" s="2">
        <v>4</v>
      </c>
      <c r="B170" s="23" t="s">
        <v>64</v>
      </c>
      <c r="C170" s="23"/>
      <c r="D170" s="23"/>
      <c r="E170" s="23"/>
      <c r="F170" s="23"/>
      <c r="G170" s="23"/>
      <c r="H170" s="23"/>
      <c r="I170" s="23"/>
      <c r="J170" s="24">
        <v>1</v>
      </c>
      <c r="K170" s="24"/>
      <c r="L170" s="25" t="s">
        <v>143</v>
      </c>
      <c r="M170" s="25"/>
      <c r="N170" s="22">
        <v>15</v>
      </c>
      <c r="O170" s="22"/>
      <c r="P170" s="25">
        <v>1</v>
      </c>
      <c r="Q170" s="25"/>
      <c r="R170" s="22">
        <f t="shared" si="1"/>
        <v>15</v>
      </c>
      <c r="S170" s="22"/>
      <c r="T170" s="22"/>
      <c r="U170" s="22">
        <f t="shared" si="0"/>
        <v>18.3</v>
      </c>
      <c r="V170" s="22"/>
      <c r="W170" s="22"/>
    </row>
    <row r="171" spans="1:23" ht="12.75">
      <c r="A171" s="2">
        <v>5</v>
      </c>
      <c r="B171" s="23" t="s">
        <v>65</v>
      </c>
      <c r="C171" s="23"/>
      <c r="D171" s="23"/>
      <c r="E171" s="23"/>
      <c r="F171" s="23"/>
      <c r="G171" s="23"/>
      <c r="H171" s="23"/>
      <c r="I171" s="23"/>
      <c r="J171" s="24">
        <v>0.5</v>
      </c>
      <c r="K171" s="24"/>
      <c r="L171" s="25" t="s">
        <v>143</v>
      </c>
      <c r="M171" s="25"/>
      <c r="N171" s="22">
        <v>500</v>
      </c>
      <c r="O171" s="22"/>
      <c r="P171" s="25">
        <v>1</v>
      </c>
      <c r="Q171" s="25"/>
      <c r="R171" s="22">
        <f t="shared" si="1"/>
        <v>250</v>
      </c>
      <c r="S171" s="22"/>
      <c r="T171" s="22"/>
      <c r="U171" s="22">
        <f t="shared" si="0"/>
        <v>305</v>
      </c>
      <c r="V171" s="22"/>
      <c r="W171" s="22"/>
    </row>
    <row r="172" spans="1:23" ht="12.75">
      <c r="A172" s="2">
        <v>6</v>
      </c>
      <c r="B172" s="23" t="s">
        <v>66</v>
      </c>
      <c r="C172" s="23"/>
      <c r="D172" s="23"/>
      <c r="E172" s="23"/>
      <c r="F172" s="23"/>
      <c r="G172" s="23"/>
      <c r="H172" s="23"/>
      <c r="I172" s="23"/>
      <c r="J172" s="24">
        <v>0.5</v>
      </c>
      <c r="K172" s="24"/>
      <c r="L172" s="25" t="s">
        <v>143</v>
      </c>
      <c r="M172" s="25"/>
      <c r="N172" s="22">
        <v>568.1</v>
      </c>
      <c r="O172" s="22"/>
      <c r="P172" s="25">
        <v>1</v>
      </c>
      <c r="Q172" s="25"/>
      <c r="R172" s="22">
        <f t="shared" si="1"/>
        <v>284.05</v>
      </c>
      <c r="S172" s="22"/>
      <c r="T172" s="22"/>
      <c r="U172" s="22">
        <f t="shared" si="0"/>
        <v>346.541</v>
      </c>
      <c r="V172" s="22"/>
      <c r="W172" s="22"/>
    </row>
    <row r="173" spans="1:23" ht="12.75">
      <c r="A173" s="2">
        <v>7</v>
      </c>
      <c r="B173" s="23" t="s">
        <v>67</v>
      </c>
      <c r="C173" s="23"/>
      <c r="D173" s="23"/>
      <c r="E173" s="23"/>
      <c r="F173" s="23"/>
      <c r="G173" s="23"/>
      <c r="H173" s="23"/>
      <c r="I173" s="23"/>
      <c r="J173" s="24">
        <v>1</v>
      </c>
      <c r="K173" s="24"/>
      <c r="L173" s="25" t="s">
        <v>143</v>
      </c>
      <c r="M173" s="25"/>
      <c r="N173" s="22">
        <v>42</v>
      </c>
      <c r="O173" s="22"/>
      <c r="P173" s="25">
        <v>1</v>
      </c>
      <c r="Q173" s="25"/>
      <c r="R173" s="22">
        <f t="shared" si="1"/>
        <v>42</v>
      </c>
      <c r="S173" s="22"/>
      <c r="T173" s="22"/>
      <c r="U173" s="22">
        <f t="shared" si="0"/>
        <v>51.24</v>
      </c>
      <c r="V173" s="22"/>
      <c r="W173" s="22"/>
    </row>
    <row r="174" spans="1:23" ht="12.75">
      <c r="A174" s="2">
        <v>8</v>
      </c>
      <c r="B174" s="23" t="s">
        <v>68</v>
      </c>
      <c r="C174" s="23"/>
      <c r="D174" s="23"/>
      <c r="E174" s="23"/>
      <c r="F174" s="23"/>
      <c r="G174" s="23"/>
      <c r="H174" s="23"/>
      <c r="I174" s="23"/>
      <c r="J174" s="24">
        <v>1</v>
      </c>
      <c r="K174" s="24"/>
      <c r="L174" s="25" t="s">
        <v>143</v>
      </c>
      <c r="M174" s="25"/>
      <c r="N174" s="22">
        <v>12</v>
      </c>
      <c r="O174" s="22"/>
      <c r="P174" s="25">
        <v>1</v>
      </c>
      <c r="Q174" s="25"/>
      <c r="R174" s="22">
        <f t="shared" si="1"/>
        <v>12</v>
      </c>
      <c r="S174" s="22"/>
      <c r="T174" s="22"/>
      <c r="U174" s="22">
        <f t="shared" si="0"/>
        <v>14.64</v>
      </c>
      <c r="V174" s="22"/>
      <c r="W174" s="22"/>
    </row>
    <row r="175" spans="1:23" ht="12.75">
      <c r="A175" s="2">
        <v>9</v>
      </c>
      <c r="B175" s="23" t="s">
        <v>69</v>
      </c>
      <c r="C175" s="23"/>
      <c r="D175" s="23"/>
      <c r="E175" s="23"/>
      <c r="F175" s="23"/>
      <c r="G175" s="23"/>
      <c r="H175" s="23"/>
      <c r="I175" s="23"/>
      <c r="J175" s="24">
        <v>0.5</v>
      </c>
      <c r="K175" s="24"/>
      <c r="L175" s="25" t="s">
        <v>143</v>
      </c>
      <c r="M175" s="25"/>
      <c r="N175" s="22">
        <v>438</v>
      </c>
      <c r="O175" s="22"/>
      <c r="P175" s="25">
        <v>1</v>
      </c>
      <c r="Q175" s="25"/>
      <c r="R175" s="22">
        <f t="shared" si="1"/>
        <v>219</v>
      </c>
      <c r="S175" s="22"/>
      <c r="T175" s="22"/>
      <c r="U175" s="22">
        <f t="shared" si="0"/>
        <v>267.18</v>
      </c>
      <c r="V175" s="22"/>
      <c r="W175" s="22"/>
    </row>
    <row r="176" spans="1:23" ht="12.75">
      <c r="A176" s="2">
        <v>10</v>
      </c>
      <c r="B176" s="23" t="s">
        <v>70</v>
      </c>
      <c r="C176" s="23"/>
      <c r="D176" s="23"/>
      <c r="E176" s="23"/>
      <c r="F176" s="23"/>
      <c r="G176" s="23"/>
      <c r="H176" s="23"/>
      <c r="I176" s="23"/>
      <c r="J176" s="24">
        <v>1</v>
      </c>
      <c r="K176" s="24"/>
      <c r="L176" s="25" t="s">
        <v>143</v>
      </c>
      <c r="M176" s="25"/>
      <c r="N176" s="22">
        <v>32.32</v>
      </c>
      <c r="O176" s="22"/>
      <c r="P176" s="25">
        <v>1</v>
      </c>
      <c r="Q176" s="25"/>
      <c r="R176" s="22">
        <f t="shared" si="1"/>
        <v>32.32</v>
      </c>
      <c r="S176" s="22"/>
      <c r="T176" s="22"/>
      <c r="U176" s="22">
        <f t="shared" si="0"/>
        <v>39.4304</v>
      </c>
      <c r="V176" s="22"/>
      <c r="W176" s="22"/>
    </row>
    <row r="177" spans="1:23" ht="12.75">
      <c r="A177" s="2">
        <v>11</v>
      </c>
      <c r="B177" s="23" t="s">
        <v>71</v>
      </c>
      <c r="C177" s="23"/>
      <c r="D177" s="23"/>
      <c r="E177" s="23"/>
      <c r="F177" s="23"/>
      <c r="G177" s="23"/>
      <c r="H177" s="23"/>
      <c r="I177" s="23"/>
      <c r="J177" s="24">
        <v>1</v>
      </c>
      <c r="K177" s="24"/>
      <c r="L177" s="25" t="s">
        <v>143</v>
      </c>
      <c r="M177" s="25"/>
      <c r="N177" s="22">
        <v>48</v>
      </c>
      <c r="O177" s="22"/>
      <c r="P177" s="25">
        <v>1</v>
      </c>
      <c r="Q177" s="25"/>
      <c r="R177" s="22">
        <f t="shared" si="1"/>
        <v>48</v>
      </c>
      <c r="S177" s="22"/>
      <c r="T177" s="22"/>
      <c r="U177" s="22">
        <f t="shared" si="0"/>
        <v>58.56</v>
      </c>
      <c r="V177" s="22"/>
      <c r="W177" s="22"/>
    </row>
    <row r="178" spans="1:23" ht="12.75">
      <c r="A178" s="2">
        <v>12</v>
      </c>
      <c r="B178" s="23" t="s">
        <v>72</v>
      </c>
      <c r="C178" s="23"/>
      <c r="D178" s="23"/>
      <c r="E178" s="23"/>
      <c r="F178" s="23"/>
      <c r="G178" s="23"/>
      <c r="H178" s="23"/>
      <c r="I178" s="23"/>
      <c r="J178" s="24">
        <v>1</v>
      </c>
      <c r="K178" s="24"/>
      <c r="L178" s="25" t="s">
        <v>143</v>
      </c>
      <c r="M178" s="25"/>
      <c r="N178" s="22">
        <v>80</v>
      </c>
      <c r="O178" s="22"/>
      <c r="P178" s="25">
        <v>1</v>
      </c>
      <c r="Q178" s="25"/>
      <c r="R178" s="22">
        <f t="shared" si="1"/>
        <v>80</v>
      </c>
      <c r="S178" s="22"/>
      <c r="T178" s="22"/>
      <c r="U178" s="22">
        <f t="shared" si="0"/>
        <v>97.6</v>
      </c>
      <c r="V178" s="22"/>
      <c r="W178" s="22"/>
    </row>
    <row r="179" spans="1:23" ht="12.75">
      <c r="A179" s="2">
        <v>13</v>
      </c>
      <c r="B179" s="23" t="s">
        <v>73</v>
      </c>
      <c r="C179" s="23"/>
      <c r="D179" s="23"/>
      <c r="E179" s="23"/>
      <c r="F179" s="23"/>
      <c r="G179" s="23"/>
      <c r="H179" s="23"/>
      <c r="I179" s="23"/>
      <c r="J179" s="24">
        <v>1</v>
      </c>
      <c r="K179" s="24"/>
      <c r="L179" s="25" t="s">
        <v>78</v>
      </c>
      <c r="M179" s="25"/>
      <c r="N179" s="22">
        <v>27</v>
      </c>
      <c r="O179" s="22"/>
      <c r="P179" s="25">
        <v>1</v>
      </c>
      <c r="Q179" s="25"/>
      <c r="R179" s="22">
        <f t="shared" si="1"/>
        <v>27</v>
      </c>
      <c r="S179" s="22"/>
      <c r="T179" s="22"/>
      <c r="U179" s="22">
        <f t="shared" si="0"/>
        <v>32.94</v>
      </c>
      <c r="V179" s="22"/>
      <c r="W179" s="22"/>
    </row>
    <row r="180" spans="1:23" ht="12.75">
      <c r="A180" s="2">
        <v>14</v>
      </c>
      <c r="B180" s="23" t="s">
        <v>74</v>
      </c>
      <c r="C180" s="23"/>
      <c r="D180" s="23"/>
      <c r="E180" s="23"/>
      <c r="F180" s="23"/>
      <c r="G180" s="23"/>
      <c r="H180" s="23"/>
      <c r="I180" s="23"/>
      <c r="J180" s="24">
        <v>0.5</v>
      </c>
      <c r="K180" s="24"/>
      <c r="L180" s="25" t="s">
        <v>143</v>
      </c>
      <c r="M180" s="25"/>
      <c r="N180" s="22">
        <v>458.1</v>
      </c>
      <c r="O180" s="22"/>
      <c r="P180" s="25">
        <v>1</v>
      </c>
      <c r="Q180" s="25"/>
      <c r="R180" s="22">
        <f t="shared" si="1"/>
        <v>229.05</v>
      </c>
      <c r="S180" s="22"/>
      <c r="T180" s="22"/>
      <c r="U180" s="22">
        <f t="shared" si="0"/>
        <v>279.44100000000003</v>
      </c>
      <c r="V180" s="22"/>
      <c r="W180" s="22"/>
    </row>
    <row r="181" spans="1:23" ht="12.75">
      <c r="A181" s="2">
        <v>15</v>
      </c>
      <c r="B181" s="23" t="s">
        <v>75</v>
      </c>
      <c r="C181" s="23"/>
      <c r="D181" s="23"/>
      <c r="E181" s="23"/>
      <c r="F181" s="23"/>
      <c r="G181" s="23"/>
      <c r="H181" s="23"/>
      <c r="I181" s="23"/>
      <c r="J181" s="24">
        <v>1</v>
      </c>
      <c r="K181" s="24"/>
      <c r="L181" s="25" t="s">
        <v>79</v>
      </c>
      <c r="M181" s="25"/>
      <c r="N181" s="22">
        <v>20</v>
      </c>
      <c r="O181" s="22"/>
      <c r="P181" s="25">
        <v>1</v>
      </c>
      <c r="Q181" s="25"/>
      <c r="R181" s="22">
        <f t="shared" si="1"/>
        <v>20</v>
      </c>
      <c r="S181" s="22"/>
      <c r="T181" s="22"/>
      <c r="U181" s="22">
        <f t="shared" si="0"/>
        <v>24.4</v>
      </c>
      <c r="V181" s="22"/>
      <c r="W181" s="22"/>
    </row>
    <row r="182" spans="1:23" ht="12.75">
      <c r="A182" s="2">
        <v>16</v>
      </c>
      <c r="B182" s="23" t="s">
        <v>76</v>
      </c>
      <c r="C182" s="23"/>
      <c r="D182" s="23"/>
      <c r="E182" s="23"/>
      <c r="F182" s="23"/>
      <c r="G182" s="23"/>
      <c r="H182" s="23"/>
      <c r="I182" s="23"/>
      <c r="J182" s="24">
        <v>1</v>
      </c>
      <c r="K182" s="24"/>
      <c r="L182" s="25" t="s">
        <v>143</v>
      </c>
      <c r="M182" s="25"/>
      <c r="N182" s="22">
        <v>80</v>
      </c>
      <c r="O182" s="22"/>
      <c r="P182" s="25">
        <v>1</v>
      </c>
      <c r="Q182" s="25"/>
      <c r="R182" s="22">
        <f t="shared" si="1"/>
        <v>80</v>
      </c>
      <c r="S182" s="22"/>
      <c r="T182" s="22"/>
      <c r="U182" s="22">
        <f t="shared" si="0"/>
        <v>97.6</v>
      </c>
      <c r="V182" s="22"/>
      <c r="W182" s="22"/>
    </row>
    <row r="183" spans="1:23" ht="12.75">
      <c r="A183" s="6"/>
      <c r="B183" s="56" t="s">
        <v>134</v>
      </c>
      <c r="C183" s="56"/>
      <c r="D183" s="56"/>
      <c r="E183" s="56"/>
      <c r="F183" s="56"/>
      <c r="G183" s="56"/>
      <c r="H183" s="56"/>
      <c r="I183" s="56"/>
      <c r="J183" s="57"/>
      <c r="K183" s="57"/>
      <c r="L183" s="57"/>
      <c r="M183" s="57"/>
      <c r="N183" s="57"/>
      <c r="O183" s="57"/>
      <c r="P183" s="57"/>
      <c r="Q183" s="57"/>
      <c r="R183" s="58">
        <f>SUM(R167:T182)</f>
        <v>2548.27</v>
      </c>
      <c r="S183" s="58"/>
      <c r="T183" s="58"/>
      <c r="U183" s="58">
        <f>SUM(U167:W182)</f>
        <v>3108.8894</v>
      </c>
      <c r="V183" s="58"/>
      <c r="W183" s="58"/>
    </row>
    <row r="184" ht="12.75" hidden="1"/>
    <row r="185" ht="12.75" hidden="1"/>
    <row r="186" spans="1:26" ht="12.75" customHeight="1" hidden="1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12.75" customHeight="1" hidden="1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2.75" hidden="1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12.75" customHeight="1" hidden="1">
      <c r="A189" s="68"/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</row>
    <row r="190" spans="1:26" ht="12.75" hidden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9"/>
      <c r="N190" s="30"/>
      <c r="O190" s="31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spans="1:26" ht="54" customHeight="1" hidden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12"/>
      <c r="N191" s="13"/>
      <c r="O191" s="14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spans="1:26" ht="12.75" hidden="1">
      <c r="A192" s="5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60"/>
      <c r="N192" s="61"/>
      <c r="O192" s="62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</row>
    <row r="193" spans="1:26" ht="12.75" hidden="1">
      <c r="A193" s="2"/>
      <c r="B193" s="23"/>
      <c r="C193" s="23"/>
      <c r="D193" s="23"/>
      <c r="E193" s="23"/>
      <c r="F193" s="23"/>
      <c r="G193" s="23"/>
      <c r="H193" s="23"/>
      <c r="I193" s="59"/>
      <c r="J193" s="59"/>
      <c r="K193" s="25"/>
      <c r="L193" s="25"/>
      <c r="M193" s="10"/>
      <c r="N193" s="11"/>
      <c r="O193" s="35"/>
      <c r="P193" s="22"/>
      <c r="Q193" s="22"/>
      <c r="R193" s="22"/>
      <c r="S193" s="25"/>
      <c r="T193" s="25"/>
      <c r="U193" s="22"/>
      <c r="V193" s="22"/>
      <c r="W193" s="22"/>
      <c r="X193" s="22"/>
      <c r="Y193" s="22"/>
      <c r="Z193" s="22"/>
    </row>
    <row r="194" spans="1:26" ht="12.75" hidden="1">
      <c r="A194" s="2"/>
      <c r="B194" s="23"/>
      <c r="C194" s="23"/>
      <c r="D194" s="23"/>
      <c r="E194" s="23"/>
      <c r="F194" s="23"/>
      <c r="G194" s="23"/>
      <c r="H194" s="23"/>
      <c r="I194" s="59"/>
      <c r="J194" s="59"/>
      <c r="K194" s="25"/>
      <c r="L194" s="25"/>
      <c r="M194" s="10"/>
      <c r="N194" s="11"/>
      <c r="O194" s="35"/>
      <c r="P194" s="22"/>
      <c r="Q194" s="22"/>
      <c r="R194" s="22"/>
      <c r="S194" s="25"/>
      <c r="T194" s="25"/>
      <c r="U194" s="22"/>
      <c r="V194" s="22"/>
      <c r="W194" s="22"/>
      <c r="X194" s="22"/>
      <c r="Y194" s="22"/>
      <c r="Z194" s="22"/>
    </row>
    <row r="195" spans="1:26" ht="12.75" hidden="1">
      <c r="A195" s="6"/>
      <c r="B195" s="56"/>
      <c r="C195" s="56"/>
      <c r="D195" s="56"/>
      <c r="E195" s="56"/>
      <c r="F195" s="56"/>
      <c r="G195" s="56"/>
      <c r="H195" s="56"/>
      <c r="I195" s="57"/>
      <c r="J195" s="57"/>
      <c r="K195" s="57"/>
      <c r="L195" s="57"/>
      <c r="M195" s="63"/>
      <c r="N195" s="64"/>
      <c r="O195" s="65"/>
      <c r="P195" s="57"/>
      <c r="Q195" s="57"/>
      <c r="R195" s="57"/>
      <c r="S195" s="57"/>
      <c r="T195" s="57"/>
      <c r="U195" s="58"/>
      <c r="V195" s="58"/>
      <c r="W195" s="58"/>
      <c r="X195" s="58"/>
      <c r="Y195" s="58"/>
      <c r="Z195" s="58"/>
    </row>
    <row r="196" ht="6.75" customHeight="1" hidden="1"/>
    <row r="197" ht="12.75" hidden="1"/>
    <row r="198" spans="1:33" ht="12.75" hidden="1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</row>
    <row r="199" spans="1:33" ht="12.75" hidden="1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</row>
    <row r="200" spans="1:33" ht="12.75" hidden="1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</row>
    <row r="201" spans="1:33" ht="12.75" hidden="1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7"/>
      <c r="R201" s="67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</row>
    <row r="202" spans="1:33" ht="12.75" hidden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2.75" hidden="1">
      <c r="A203" s="26"/>
      <c r="B203" s="29"/>
      <c r="C203" s="30"/>
      <c r="D203" s="30"/>
      <c r="E203" s="30"/>
      <c r="F203" s="31"/>
      <c r="G203" s="10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35"/>
      <c r="AE203" s="29"/>
      <c r="AF203" s="30"/>
      <c r="AG203" s="31"/>
    </row>
    <row r="204" spans="1:33" ht="12.75" hidden="1">
      <c r="A204" s="27"/>
      <c r="B204" s="32"/>
      <c r="C204" s="33"/>
      <c r="D204" s="33"/>
      <c r="E204" s="33"/>
      <c r="F204" s="34"/>
      <c r="G204" s="29"/>
      <c r="H204" s="30"/>
      <c r="I204" s="31"/>
      <c r="J204" s="29"/>
      <c r="K204" s="30"/>
      <c r="L204" s="30"/>
      <c r="M204" s="31"/>
      <c r="N204" s="29"/>
      <c r="O204" s="31"/>
      <c r="P204" s="69"/>
      <c r="Q204" s="70"/>
      <c r="R204" s="71"/>
      <c r="S204" s="29"/>
      <c r="T204" s="30"/>
      <c r="U204" s="31"/>
      <c r="V204" s="29"/>
      <c r="W204" s="30"/>
      <c r="X204" s="31"/>
      <c r="Y204" s="29"/>
      <c r="Z204" s="30"/>
      <c r="AA204" s="31"/>
      <c r="AB204" s="29"/>
      <c r="AC204" s="30"/>
      <c r="AD204" s="31"/>
      <c r="AE204" s="32"/>
      <c r="AF204" s="33"/>
      <c r="AG204" s="34"/>
    </row>
    <row r="205" spans="1:33" ht="39.75" customHeight="1" hidden="1">
      <c r="A205" s="28"/>
      <c r="B205" s="12"/>
      <c r="C205" s="13"/>
      <c r="D205" s="13"/>
      <c r="E205" s="13"/>
      <c r="F205" s="14"/>
      <c r="G205" s="12"/>
      <c r="H205" s="13"/>
      <c r="I205" s="14"/>
      <c r="J205" s="12"/>
      <c r="K205" s="13"/>
      <c r="L205" s="13"/>
      <c r="M205" s="14"/>
      <c r="N205" s="12"/>
      <c r="O205" s="14"/>
      <c r="P205" s="72"/>
      <c r="Q205" s="73"/>
      <c r="R205" s="74"/>
      <c r="S205" s="12"/>
      <c r="T205" s="13"/>
      <c r="U205" s="14"/>
      <c r="V205" s="12"/>
      <c r="W205" s="13"/>
      <c r="X205" s="14"/>
      <c r="Y205" s="12"/>
      <c r="Z205" s="13"/>
      <c r="AA205" s="14"/>
      <c r="AB205" s="12"/>
      <c r="AC205" s="13"/>
      <c r="AD205" s="14"/>
      <c r="AE205" s="12"/>
      <c r="AF205" s="13"/>
      <c r="AG205" s="14"/>
    </row>
    <row r="206" spans="1:33" ht="12.75" hidden="1">
      <c r="A206" s="4"/>
      <c r="B206" s="36"/>
      <c r="C206" s="36"/>
      <c r="D206" s="36"/>
      <c r="E206" s="36"/>
      <c r="F206" s="36"/>
      <c r="G206" s="36"/>
      <c r="H206" s="36"/>
      <c r="I206" s="36"/>
      <c r="J206" s="76"/>
      <c r="K206" s="77"/>
      <c r="L206" s="77"/>
      <c r="M206" s="78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</row>
    <row r="207" spans="1:33" ht="36.75" customHeight="1" hidden="1">
      <c r="A207" s="2"/>
      <c r="B207" s="19"/>
      <c r="C207" s="20"/>
      <c r="D207" s="20"/>
      <c r="E207" s="20"/>
      <c r="F207" s="21"/>
      <c r="G207" s="22"/>
      <c r="H207" s="25"/>
      <c r="I207" s="25"/>
      <c r="J207" s="54"/>
      <c r="K207" s="79"/>
      <c r="L207" s="79"/>
      <c r="M207" s="55"/>
      <c r="N207" s="80"/>
      <c r="O207" s="80"/>
      <c r="P207" s="22"/>
      <c r="Q207" s="22"/>
      <c r="R207" s="22"/>
      <c r="S207" s="22"/>
      <c r="T207" s="25"/>
      <c r="U207" s="25"/>
      <c r="V207" s="22"/>
      <c r="W207" s="25"/>
      <c r="X207" s="25"/>
      <c r="Y207" s="22"/>
      <c r="Z207" s="22"/>
      <c r="AA207" s="22"/>
      <c r="AB207" s="22"/>
      <c r="AC207" s="22"/>
      <c r="AD207" s="22"/>
      <c r="AE207" s="22"/>
      <c r="AF207" s="25"/>
      <c r="AG207" s="25"/>
    </row>
    <row r="208" ht="12.75" hidden="1"/>
    <row r="209" ht="12.75" hidden="1"/>
    <row r="210" spans="1:33" ht="12.75">
      <c r="A210" s="86" t="s">
        <v>104</v>
      </c>
      <c r="B210" s="86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"/>
      <c r="Z210" s="8"/>
      <c r="AA210" s="8"/>
      <c r="AB210" s="8"/>
      <c r="AC210" s="8"/>
      <c r="AD210" s="8"/>
      <c r="AE210" s="8"/>
      <c r="AF210" s="8"/>
      <c r="AG210" s="8"/>
    </row>
    <row r="211" spans="1:33" ht="27" customHeight="1">
      <c r="A211" s="17" t="s">
        <v>84</v>
      </c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8"/>
      <c r="Z211" s="8"/>
      <c r="AA211" s="8"/>
      <c r="AB211" s="8"/>
      <c r="AC211" s="8"/>
      <c r="AD211" s="8"/>
      <c r="AE211" s="8"/>
      <c r="AF211" s="8"/>
      <c r="AG211" s="8"/>
    </row>
    <row r="212" spans="1:33" ht="12.75">
      <c r="A212" s="86" t="s">
        <v>9</v>
      </c>
      <c r="B212" s="86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6"/>
      <c r="U212" s="86"/>
      <c r="V212" s="86"/>
      <c r="W212" s="86"/>
      <c r="X212" s="86"/>
      <c r="Y212" s="8"/>
      <c r="Z212" s="8"/>
      <c r="AA212" s="8"/>
      <c r="AB212" s="8"/>
      <c r="AC212" s="8"/>
      <c r="AD212" s="8"/>
      <c r="AE212" s="8"/>
      <c r="AF212" s="8"/>
      <c r="AG212" s="8"/>
    </row>
    <row r="213" spans="1:33" ht="12.75">
      <c r="A213" s="66" t="s">
        <v>106</v>
      </c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7">
        <v>0.1</v>
      </c>
      <c r="R213" s="67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</row>
    <row r="215" spans="1:24" ht="12.75">
      <c r="A215" s="25" t="s">
        <v>124</v>
      </c>
      <c r="B215" s="25" t="s">
        <v>96</v>
      </c>
      <c r="C215" s="25"/>
      <c r="D215" s="25"/>
      <c r="E215" s="25"/>
      <c r="F215" s="10" t="s">
        <v>103</v>
      </c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29" t="s">
        <v>134</v>
      </c>
      <c r="W215" s="30"/>
      <c r="X215" s="31"/>
    </row>
    <row r="216" spans="1:24" ht="90.75" customHeight="1">
      <c r="A216" s="25"/>
      <c r="B216" s="25"/>
      <c r="C216" s="25"/>
      <c r="D216" s="25"/>
      <c r="E216" s="25"/>
      <c r="F216" s="81" t="s">
        <v>97</v>
      </c>
      <c r="G216" s="81"/>
      <c r="H216" s="81" t="s">
        <v>98</v>
      </c>
      <c r="I216" s="81"/>
      <c r="J216" s="82" t="s">
        <v>99</v>
      </c>
      <c r="K216" s="83"/>
      <c r="L216" s="82" t="s">
        <v>148</v>
      </c>
      <c r="M216" s="83"/>
      <c r="N216" s="81" t="s">
        <v>149</v>
      </c>
      <c r="O216" s="81"/>
      <c r="P216" s="81" t="s">
        <v>100</v>
      </c>
      <c r="Q216" s="81"/>
      <c r="R216" s="81" t="s">
        <v>101</v>
      </c>
      <c r="S216" s="81"/>
      <c r="T216" s="81" t="s">
        <v>102</v>
      </c>
      <c r="U216" s="81"/>
      <c r="V216" s="12"/>
      <c r="W216" s="13"/>
      <c r="X216" s="14"/>
    </row>
    <row r="217" spans="1:24" ht="12.75">
      <c r="A217" s="4">
        <v>1</v>
      </c>
      <c r="B217" s="76">
        <v>2</v>
      </c>
      <c r="C217" s="77"/>
      <c r="D217" s="77"/>
      <c r="E217" s="77"/>
      <c r="F217" s="76">
        <v>3</v>
      </c>
      <c r="G217" s="78"/>
      <c r="H217" s="76">
        <v>4</v>
      </c>
      <c r="I217" s="78"/>
      <c r="J217" s="76">
        <v>5</v>
      </c>
      <c r="K217" s="78"/>
      <c r="L217" s="76">
        <v>6</v>
      </c>
      <c r="M217" s="78"/>
      <c r="N217" s="76">
        <v>7</v>
      </c>
      <c r="O217" s="78"/>
      <c r="P217" s="76">
        <v>8</v>
      </c>
      <c r="Q217" s="78"/>
      <c r="R217" s="76">
        <v>9</v>
      </c>
      <c r="S217" s="78"/>
      <c r="T217" s="76">
        <v>10</v>
      </c>
      <c r="U217" s="77"/>
      <c r="V217" s="76">
        <v>11</v>
      </c>
      <c r="W217" s="77"/>
      <c r="X217" s="78"/>
    </row>
    <row r="218" spans="1:24" ht="45" customHeight="1">
      <c r="A218" s="2">
        <v>1</v>
      </c>
      <c r="B218" s="19" t="s">
        <v>85</v>
      </c>
      <c r="C218" s="20"/>
      <c r="D218" s="20"/>
      <c r="E218" s="21"/>
      <c r="F218" s="54">
        <f>U65</f>
        <v>24.695502549900002</v>
      </c>
      <c r="G218" s="55"/>
      <c r="H218" s="54">
        <v>0</v>
      </c>
      <c r="I218" s="55"/>
      <c r="J218" s="84">
        <f>U183/305*Q213</f>
        <v>1.019308</v>
      </c>
      <c r="K218" s="85"/>
      <c r="L218" s="84">
        <v>0</v>
      </c>
      <c r="M218" s="85"/>
      <c r="N218" s="84">
        <f>L218*0.3</f>
        <v>0</v>
      </c>
      <c r="O218" s="85"/>
      <c r="P218" s="54">
        <f>F218+H218+J218+L218+N218</f>
        <v>25.7148105499</v>
      </c>
      <c r="Q218" s="55"/>
      <c r="R218" s="54">
        <f>P218*S17</f>
        <v>6.428702637475</v>
      </c>
      <c r="S218" s="55"/>
      <c r="T218" s="54">
        <f>(P218+R218)*S18</f>
        <v>4.5000918462325</v>
      </c>
      <c r="U218" s="79"/>
      <c r="V218" s="54">
        <f>P218+R218+T218</f>
        <v>36.6436050336075</v>
      </c>
      <c r="W218" s="11"/>
      <c r="X218" s="35"/>
    </row>
  </sheetData>
  <mergeCells count="969">
    <mergeCell ref="T218:U218"/>
    <mergeCell ref="V218:X218"/>
    <mergeCell ref="A210:X210"/>
    <mergeCell ref="A211:X211"/>
    <mergeCell ref="A212:X212"/>
    <mergeCell ref="T217:U217"/>
    <mergeCell ref="V217:X217"/>
    <mergeCell ref="B218:E218"/>
    <mergeCell ref="F218:G218"/>
    <mergeCell ref="H218:I218"/>
    <mergeCell ref="J218:K218"/>
    <mergeCell ref="L218:M218"/>
    <mergeCell ref="N218:O218"/>
    <mergeCell ref="P218:Q218"/>
    <mergeCell ref="R218:S218"/>
    <mergeCell ref="R216:S216"/>
    <mergeCell ref="T216:U216"/>
    <mergeCell ref="B217:E217"/>
    <mergeCell ref="F217:G217"/>
    <mergeCell ref="H217:I217"/>
    <mergeCell ref="J217:K217"/>
    <mergeCell ref="L217:M217"/>
    <mergeCell ref="N217:O217"/>
    <mergeCell ref="P217:Q217"/>
    <mergeCell ref="R217:S217"/>
    <mergeCell ref="A215:A216"/>
    <mergeCell ref="B215:E216"/>
    <mergeCell ref="F215:U215"/>
    <mergeCell ref="V215:X216"/>
    <mergeCell ref="F216:G216"/>
    <mergeCell ref="H216:I216"/>
    <mergeCell ref="J216:K216"/>
    <mergeCell ref="L216:M216"/>
    <mergeCell ref="N216:O216"/>
    <mergeCell ref="P216:Q216"/>
    <mergeCell ref="A5:W5"/>
    <mergeCell ref="A6:W6"/>
    <mergeCell ref="A7:W7"/>
    <mergeCell ref="A9:R9"/>
    <mergeCell ref="S9:W9"/>
    <mergeCell ref="A10:R10"/>
    <mergeCell ref="S10:W10"/>
    <mergeCell ref="A11:R11"/>
    <mergeCell ref="S11:W11"/>
    <mergeCell ref="A12:R12"/>
    <mergeCell ref="S12:W12"/>
    <mergeCell ref="A13:R13"/>
    <mergeCell ref="S13:W13"/>
    <mergeCell ref="A14:R14"/>
    <mergeCell ref="S14:W14"/>
    <mergeCell ref="A15:R15"/>
    <mergeCell ref="S15:W15"/>
    <mergeCell ref="A16:R16"/>
    <mergeCell ref="S16:W16"/>
    <mergeCell ref="A17:R17"/>
    <mergeCell ref="S17:W17"/>
    <mergeCell ref="A18:R18"/>
    <mergeCell ref="S18:W18"/>
    <mergeCell ref="A19:R19"/>
    <mergeCell ref="S19:W19"/>
    <mergeCell ref="A22:W22"/>
    <mergeCell ref="A23:W23"/>
    <mergeCell ref="A24:W24"/>
    <mergeCell ref="A25:W25"/>
    <mergeCell ref="A27:A29"/>
    <mergeCell ref="B27:J29"/>
    <mergeCell ref="K27:N29"/>
    <mergeCell ref="O27:Q29"/>
    <mergeCell ref="R27:W27"/>
    <mergeCell ref="R28:T29"/>
    <mergeCell ref="U28:W29"/>
    <mergeCell ref="B30:J30"/>
    <mergeCell ref="K30:N30"/>
    <mergeCell ref="O30:Q30"/>
    <mergeCell ref="R30:T30"/>
    <mergeCell ref="U30:W30"/>
    <mergeCell ref="A31:A36"/>
    <mergeCell ref="B31:J31"/>
    <mergeCell ref="K31:N31"/>
    <mergeCell ref="O31:Q31"/>
    <mergeCell ref="B33:J33"/>
    <mergeCell ref="K33:N33"/>
    <mergeCell ref="O33:Q33"/>
    <mergeCell ref="B35:J35"/>
    <mergeCell ref="K35:N35"/>
    <mergeCell ref="O35:Q35"/>
    <mergeCell ref="R31:T31"/>
    <mergeCell ref="U31:W31"/>
    <mergeCell ref="B32:J32"/>
    <mergeCell ref="K32:N32"/>
    <mergeCell ref="O32:Q32"/>
    <mergeCell ref="R32:T32"/>
    <mergeCell ref="U32:W32"/>
    <mergeCell ref="R33:T33"/>
    <mergeCell ref="U33:W33"/>
    <mergeCell ref="B34:J34"/>
    <mergeCell ref="K34:N34"/>
    <mergeCell ref="O34:Q34"/>
    <mergeCell ref="R34:T34"/>
    <mergeCell ref="U34:W34"/>
    <mergeCell ref="R35:T35"/>
    <mergeCell ref="U35:W35"/>
    <mergeCell ref="B36:J36"/>
    <mergeCell ref="K36:N36"/>
    <mergeCell ref="O36:Q36"/>
    <mergeCell ref="R36:T36"/>
    <mergeCell ref="U36:W36"/>
    <mergeCell ref="U37:W37"/>
    <mergeCell ref="B38:J38"/>
    <mergeCell ref="K38:N38"/>
    <mergeCell ref="O38:Q38"/>
    <mergeCell ref="R38:T38"/>
    <mergeCell ref="U38:W38"/>
    <mergeCell ref="B37:J37"/>
    <mergeCell ref="K37:N37"/>
    <mergeCell ref="O37:Q37"/>
    <mergeCell ref="R37:T37"/>
    <mergeCell ref="U39:W39"/>
    <mergeCell ref="B40:J40"/>
    <mergeCell ref="K40:N40"/>
    <mergeCell ref="O40:Q40"/>
    <mergeCell ref="R40:T40"/>
    <mergeCell ref="U40:W40"/>
    <mergeCell ref="B39:J39"/>
    <mergeCell ref="K39:N39"/>
    <mergeCell ref="O39:Q39"/>
    <mergeCell ref="R39:T39"/>
    <mergeCell ref="U41:W41"/>
    <mergeCell ref="B42:J42"/>
    <mergeCell ref="K42:N42"/>
    <mergeCell ref="O42:Q42"/>
    <mergeCell ref="R42:T42"/>
    <mergeCell ref="U42:W42"/>
    <mergeCell ref="B41:J41"/>
    <mergeCell ref="K41:N41"/>
    <mergeCell ref="O41:Q41"/>
    <mergeCell ref="R41:T41"/>
    <mergeCell ref="A45:W45"/>
    <mergeCell ref="A46:W46"/>
    <mergeCell ref="A47:W47"/>
    <mergeCell ref="A48:W48"/>
    <mergeCell ref="A50:A52"/>
    <mergeCell ref="B50:J52"/>
    <mergeCell ref="K50:N52"/>
    <mergeCell ref="O50:Q52"/>
    <mergeCell ref="R50:W50"/>
    <mergeCell ref="R51:T52"/>
    <mergeCell ref="U51:W52"/>
    <mergeCell ref="B53:J53"/>
    <mergeCell ref="K53:N53"/>
    <mergeCell ref="O53:Q53"/>
    <mergeCell ref="R53:T53"/>
    <mergeCell ref="U53:W53"/>
    <mergeCell ref="A54:A59"/>
    <mergeCell ref="B54:J54"/>
    <mergeCell ref="K54:N54"/>
    <mergeCell ref="O54:Q54"/>
    <mergeCell ref="B56:J56"/>
    <mergeCell ref="K56:N56"/>
    <mergeCell ref="O56:Q56"/>
    <mergeCell ref="B58:J58"/>
    <mergeCell ref="K58:N58"/>
    <mergeCell ref="O58:Q58"/>
    <mergeCell ref="R54:T54"/>
    <mergeCell ref="U54:W54"/>
    <mergeCell ref="B55:J55"/>
    <mergeCell ref="K55:N55"/>
    <mergeCell ref="O55:Q55"/>
    <mergeCell ref="R55:T55"/>
    <mergeCell ref="U55:W55"/>
    <mergeCell ref="R56:T56"/>
    <mergeCell ref="U56:W56"/>
    <mergeCell ref="B57:J57"/>
    <mergeCell ref="K57:N57"/>
    <mergeCell ref="O57:Q57"/>
    <mergeCell ref="R57:T57"/>
    <mergeCell ref="U57:W57"/>
    <mergeCell ref="R58:T58"/>
    <mergeCell ref="U58:W58"/>
    <mergeCell ref="B59:J59"/>
    <mergeCell ref="K59:N59"/>
    <mergeCell ref="O59:Q59"/>
    <mergeCell ref="R59:T59"/>
    <mergeCell ref="U59:W59"/>
    <mergeCell ref="U60:W60"/>
    <mergeCell ref="B61:J61"/>
    <mergeCell ref="K61:N61"/>
    <mergeCell ref="O61:Q61"/>
    <mergeCell ref="R61:T61"/>
    <mergeCell ref="U61:W61"/>
    <mergeCell ref="B60:J60"/>
    <mergeCell ref="K60:N60"/>
    <mergeCell ref="O60:Q60"/>
    <mergeCell ref="R60:T60"/>
    <mergeCell ref="U62:W62"/>
    <mergeCell ref="B63:J63"/>
    <mergeCell ref="K63:N63"/>
    <mergeCell ref="O63:Q63"/>
    <mergeCell ref="R63:T63"/>
    <mergeCell ref="U63:W63"/>
    <mergeCell ref="B62:J62"/>
    <mergeCell ref="K62:N62"/>
    <mergeCell ref="O62:Q62"/>
    <mergeCell ref="R62:T62"/>
    <mergeCell ref="U64:W64"/>
    <mergeCell ref="B65:J65"/>
    <mergeCell ref="K65:N65"/>
    <mergeCell ref="O65:Q65"/>
    <mergeCell ref="R65:T65"/>
    <mergeCell ref="U65:W65"/>
    <mergeCell ref="B64:J64"/>
    <mergeCell ref="K64:N64"/>
    <mergeCell ref="O64:Q64"/>
    <mergeCell ref="R64:T64"/>
    <mergeCell ref="A68:W68"/>
    <mergeCell ref="A69:W69"/>
    <mergeCell ref="A71:W71"/>
    <mergeCell ref="A73:A74"/>
    <mergeCell ref="B73:J74"/>
    <mergeCell ref="K73:L74"/>
    <mergeCell ref="M73:N74"/>
    <mergeCell ref="O73:Q74"/>
    <mergeCell ref="R73:W73"/>
    <mergeCell ref="R74:T74"/>
    <mergeCell ref="U74:W74"/>
    <mergeCell ref="B75:J75"/>
    <mergeCell ref="K75:L75"/>
    <mergeCell ref="M75:N75"/>
    <mergeCell ref="O75:Q75"/>
    <mergeCell ref="R75:T75"/>
    <mergeCell ref="U75:W75"/>
    <mergeCell ref="B76:J76"/>
    <mergeCell ref="K76:L76"/>
    <mergeCell ref="M76:N76"/>
    <mergeCell ref="O76:Q76"/>
    <mergeCell ref="R78:T78"/>
    <mergeCell ref="U78:W78"/>
    <mergeCell ref="B77:J77"/>
    <mergeCell ref="K77:L77"/>
    <mergeCell ref="M77:N77"/>
    <mergeCell ref="O77:Q77"/>
    <mergeCell ref="R76:T76"/>
    <mergeCell ref="U76:W76"/>
    <mergeCell ref="R77:T77"/>
    <mergeCell ref="U77:W77"/>
    <mergeCell ref="R79:T79"/>
    <mergeCell ref="U79:W79"/>
    <mergeCell ref="B78:J78"/>
    <mergeCell ref="K78:L78"/>
    <mergeCell ref="B79:J79"/>
    <mergeCell ref="K79:L79"/>
    <mergeCell ref="M79:N79"/>
    <mergeCell ref="O79:Q79"/>
    <mergeCell ref="M78:N78"/>
    <mergeCell ref="O78:Q78"/>
    <mergeCell ref="B80:J80"/>
    <mergeCell ref="K80:L80"/>
    <mergeCell ref="M80:N80"/>
    <mergeCell ref="O80:Q80"/>
    <mergeCell ref="R82:T82"/>
    <mergeCell ref="U82:W82"/>
    <mergeCell ref="B81:J81"/>
    <mergeCell ref="K81:L81"/>
    <mergeCell ref="M81:N81"/>
    <mergeCell ref="O81:Q81"/>
    <mergeCell ref="R80:T80"/>
    <mergeCell ref="U80:W80"/>
    <mergeCell ref="R81:T81"/>
    <mergeCell ref="U81:W81"/>
    <mergeCell ref="R83:T83"/>
    <mergeCell ref="U83:W83"/>
    <mergeCell ref="B82:J82"/>
    <mergeCell ref="K82:L82"/>
    <mergeCell ref="B83:J83"/>
    <mergeCell ref="K83:L83"/>
    <mergeCell ref="M83:N83"/>
    <mergeCell ref="O83:Q83"/>
    <mergeCell ref="M82:N82"/>
    <mergeCell ref="O82:Q82"/>
    <mergeCell ref="B84:J84"/>
    <mergeCell ref="K84:L84"/>
    <mergeCell ref="M84:N84"/>
    <mergeCell ref="O84:Q84"/>
    <mergeCell ref="M85:N85"/>
    <mergeCell ref="O85:Q85"/>
    <mergeCell ref="R85:T85"/>
    <mergeCell ref="U85:W85"/>
    <mergeCell ref="A70:W70"/>
    <mergeCell ref="B86:J86"/>
    <mergeCell ref="K86:N86"/>
    <mergeCell ref="O86:Q86"/>
    <mergeCell ref="R86:T86"/>
    <mergeCell ref="U86:W86"/>
    <mergeCell ref="R84:T84"/>
    <mergeCell ref="U84:W84"/>
    <mergeCell ref="B85:J85"/>
    <mergeCell ref="K85:L85"/>
    <mergeCell ref="A89:W89"/>
    <mergeCell ref="A90:W90"/>
    <mergeCell ref="A91:W91"/>
    <mergeCell ref="A92:W92"/>
    <mergeCell ref="A94:A95"/>
    <mergeCell ref="B94:I95"/>
    <mergeCell ref="J94:K95"/>
    <mergeCell ref="L94:M95"/>
    <mergeCell ref="N94:O95"/>
    <mergeCell ref="P94:Q95"/>
    <mergeCell ref="R94:W94"/>
    <mergeCell ref="R95:T95"/>
    <mergeCell ref="U95:W95"/>
    <mergeCell ref="B96:I96"/>
    <mergeCell ref="J96:K96"/>
    <mergeCell ref="L96:M96"/>
    <mergeCell ref="N96:O96"/>
    <mergeCell ref="P96:Q96"/>
    <mergeCell ref="R96:T96"/>
    <mergeCell ref="U96:W96"/>
    <mergeCell ref="B97:I97"/>
    <mergeCell ref="J97:K97"/>
    <mergeCell ref="L97:M97"/>
    <mergeCell ref="N97:O97"/>
    <mergeCell ref="P97:Q97"/>
    <mergeCell ref="R97:T97"/>
    <mergeCell ref="U97:W97"/>
    <mergeCell ref="B98:I98"/>
    <mergeCell ref="J98:K98"/>
    <mergeCell ref="L98:M98"/>
    <mergeCell ref="N98:O98"/>
    <mergeCell ref="P98:Q98"/>
    <mergeCell ref="R98:T98"/>
    <mergeCell ref="U98:W98"/>
    <mergeCell ref="B99:I99"/>
    <mergeCell ref="J99:K99"/>
    <mergeCell ref="L99:M99"/>
    <mergeCell ref="N99:O99"/>
    <mergeCell ref="P99:Q99"/>
    <mergeCell ref="R99:T99"/>
    <mergeCell ref="U99:W99"/>
    <mergeCell ref="B100:I100"/>
    <mergeCell ref="J100:K100"/>
    <mergeCell ref="L100:M100"/>
    <mergeCell ref="N100:O100"/>
    <mergeCell ref="P100:Q100"/>
    <mergeCell ref="R100:T100"/>
    <mergeCell ref="U100:W100"/>
    <mergeCell ref="B101:I101"/>
    <mergeCell ref="J101:K101"/>
    <mergeCell ref="L101:M101"/>
    <mergeCell ref="N101:O101"/>
    <mergeCell ref="P101:Q101"/>
    <mergeCell ref="R101:T101"/>
    <mergeCell ref="U101:W101"/>
    <mergeCell ref="B102:I102"/>
    <mergeCell ref="J102:K102"/>
    <mergeCell ref="L102:M102"/>
    <mergeCell ref="N102:O102"/>
    <mergeCell ref="P102:Q102"/>
    <mergeCell ref="R102:T102"/>
    <mergeCell ref="U102:W102"/>
    <mergeCell ref="B103:I103"/>
    <mergeCell ref="J103:K103"/>
    <mergeCell ref="L103:M103"/>
    <mergeCell ref="N103:O103"/>
    <mergeCell ref="P103:Q103"/>
    <mergeCell ref="R103:T103"/>
    <mergeCell ref="U103:W103"/>
    <mergeCell ref="B104:I104"/>
    <mergeCell ref="J104:K104"/>
    <mergeCell ref="L104:M104"/>
    <mergeCell ref="N104:O104"/>
    <mergeCell ref="P104:Q104"/>
    <mergeCell ref="R104:T104"/>
    <mergeCell ref="U104:W104"/>
    <mergeCell ref="B105:I105"/>
    <mergeCell ref="J105:K105"/>
    <mergeCell ref="L105:M105"/>
    <mergeCell ref="N105:O105"/>
    <mergeCell ref="P105:Q105"/>
    <mergeCell ref="R105:T105"/>
    <mergeCell ref="U105:W105"/>
    <mergeCell ref="B106:I106"/>
    <mergeCell ref="J106:K106"/>
    <mergeCell ref="L106:M106"/>
    <mergeCell ref="N106:O106"/>
    <mergeCell ref="P106:Q106"/>
    <mergeCell ref="R106:T106"/>
    <mergeCell ref="U106:W106"/>
    <mergeCell ref="B107:I107"/>
    <mergeCell ref="J107:K107"/>
    <mergeCell ref="L107:M107"/>
    <mergeCell ref="N107:O107"/>
    <mergeCell ref="P107:Q107"/>
    <mergeCell ref="R107:T107"/>
    <mergeCell ref="U107:W107"/>
    <mergeCell ref="B108:I108"/>
    <mergeCell ref="J108:K108"/>
    <mergeCell ref="L108:M108"/>
    <mergeCell ref="N108:O108"/>
    <mergeCell ref="P108:Q108"/>
    <mergeCell ref="R108:T108"/>
    <mergeCell ref="U108:W108"/>
    <mergeCell ref="B109:I109"/>
    <mergeCell ref="J109:K109"/>
    <mergeCell ref="L109:M109"/>
    <mergeCell ref="N109:O109"/>
    <mergeCell ref="P109:Q109"/>
    <mergeCell ref="R109:T109"/>
    <mergeCell ref="U109:W109"/>
    <mergeCell ref="B110:I110"/>
    <mergeCell ref="J110:K110"/>
    <mergeCell ref="L110:M110"/>
    <mergeCell ref="N110:O110"/>
    <mergeCell ref="P110:Q110"/>
    <mergeCell ref="R110:T110"/>
    <mergeCell ref="U110:W110"/>
    <mergeCell ref="B111:I111"/>
    <mergeCell ref="J111:K111"/>
    <mergeCell ref="L111:M111"/>
    <mergeCell ref="N111:O111"/>
    <mergeCell ref="P111:Q111"/>
    <mergeCell ref="R111:T111"/>
    <mergeCell ref="U111:W111"/>
    <mergeCell ref="B112:I112"/>
    <mergeCell ref="J112:K112"/>
    <mergeCell ref="L112:M112"/>
    <mergeCell ref="N112:O112"/>
    <mergeCell ref="P112:Q112"/>
    <mergeCell ref="R112:T112"/>
    <mergeCell ref="U112:W112"/>
    <mergeCell ref="B113:I113"/>
    <mergeCell ref="J113:K113"/>
    <mergeCell ref="L113:M113"/>
    <mergeCell ref="N113:O113"/>
    <mergeCell ref="P113:Q113"/>
    <mergeCell ref="R113:T113"/>
    <mergeCell ref="U113:W113"/>
    <mergeCell ref="B114:I114"/>
    <mergeCell ref="J114:K114"/>
    <mergeCell ref="L114:M114"/>
    <mergeCell ref="N114:O114"/>
    <mergeCell ref="P114:Q114"/>
    <mergeCell ref="R114:T114"/>
    <mergeCell ref="U114:W114"/>
    <mergeCell ref="B115:I115"/>
    <mergeCell ref="J115:K115"/>
    <mergeCell ref="L115:M115"/>
    <mergeCell ref="N115:O115"/>
    <mergeCell ref="P115:Q115"/>
    <mergeCell ref="R115:T115"/>
    <mergeCell ref="U115:W115"/>
    <mergeCell ref="B116:I116"/>
    <mergeCell ref="J116:K116"/>
    <mergeCell ref="L116:M116"/>
    <mergeCell ref="N116:O116"/>
    <mergeCell ref="P116:Q116"/>
    <mergeCell ref="R116:T116"/>
    <mergeCell ref="U116:W116"/>
    <mergeCell ref="B117:I117"/>
    <mergeCell ref="J117:K117"/>
    <mergeCell ref="L117:M117"/>
    <mergeCell ref="N117:O117"/>
    <mergeCell ref="P117:Q117"/>
    <mergeCell ref="R117:T117"/>
    <mergeCell ref="U117:W117"/>
    <mergeCell ref="B118:I118"/>
    <mergeCell ref="J118:K118"/>
    <mergeCell ref="L118:M118"/>
    <mergeCell ref="N118:O118"/>
    <mergeCell ref="P118:Q118"/>
    <mergeCell ref="R118:T118"/>
    <mergeCell ref="U118:W118"/>
    <mergeCell ref="B119:I119"/>
    <mergeCell ref="J119:K119"/>
    <mergeCell ref="L119:M119"/>
    <mergeCell ref="N119:O119"/>
    <mergeCell ref="P119:Q119"/>
    <mergeCell ref="R119:T119"/>
    <mergeCell ref="U119:W119"/>
    <mergeCell ref="B120:I120"/>
    <mergeCell ref="J120:K120"/>
    <mergeCell ref="L120:M120"/>
    <mergeCell ref="N120:O120"/>
    <mergeCell ref="P120:Q120"/>
    <mergeCell ref="R120:T120"/>
    <mergeCell ref="U120:W120"/>
    <mergeCell ref="B121:I121"/>
    <mergeCell ref="J121:K121"/>
    <mergeCell ref="L121:M121"/>
    <mergeCell ref="N121:O121"/>
    <mergeCell ref="P121:Q121"/>
    <mergeCell ref="R121:T121"/>
    <mergeCell ref="U121:W121"/>
    <mergeCell ref="B122:I122"/>
    <mergeCell ref="J122:K122"/>
    <mergeCell ref="L122:M122"/>
    <mergeCell ref="N122:O122"/>
    <mergeCell ref="P122:Q122"/>
    <mergeCell ref="R122:T122"/>
    <mergeCell ref="U122:W122"/>
    <mergeCell ref="B123:I123"/>
    <mergeCell ref="J123:K123"/>
    <mergeCell ref="L123:M123"/>
    <mergeCell ref="N123:O123"/>
    <mergeCell ref="P123:Q123"/>
    <mergeCell ref="R123:T123"/>
    <mergeCell ref="U123:W123"/>
    <mergeCell ref="B124:I124"/>
    <mergeCell ref="J124:K124"/>
    <mergeCell ref="L124:M124"/>
    <mergeCell ref="N124:O124"/>
    <mergeCell ref="P124:Q124"/>
    <mergeCell ref="R124:T124"/>
    <mergeCell ref="U124:W124"/>
    <mergeCell ref="B125:I125"/>
    <mergeCell ref="J125:K125"/>
    <mergeCell ref="L125:M125"/>
    <mergeCell ref="N125:O125"/>
    <mergeCell ref="P125:Q125"/>
    <mergeCell ref="R125:T125"/>
    <mergeCell ref="U125:W125"/>
    <mergeCell ref="B126:I126"/>
    <mergeCell ref="J126:K126"/>
    <mergeCell ref="L126:M126"/>
    <mergeCell ref="N126:O126"/>
    <mergeCell ref="P126:Q126"/>
    <mergeCell ref="R126:T126"/>
    <mergeCell ref="U126:W126"/>
    <mergeCell ref="B127:I127"/>
    <mergeCell ref="J127:K127"/>
    <mergeCell ref="L127:M127"/>
    <mergeCell ref="N127:O127"/>
    <mergeCell ref="P127:Q127"/>
    <mergeCell ref="R127:T127"/>
    <mergeCell ref="U127:W127"/>
    <mergeCell ref="B128:I128"/>
    <mergeCell ref="J128:K128"/>
    <mergeCell ref="L128:M128"/>
    <mergeCell ref="N128:O128"/>
    <mergeCell ref="P128:Q128"/>
    <mergeCell ref="R128:T128"/>
    <mergeCell ref="U128:W128"/>
    <mergeCell ref="B129:I129"/>
    <mergeCell ref="J129:K129"/>
    <mergeCell ref="L129:M129"/>
    <mergeCell ref="N129:O129"/>
    <mergeCell ref="P129:Q129"/>
    <mergeCell ref="R129:T129"/>
    <mergeCell ref="U129:W129"/>
    <mergeCell ref="B130:I130"/>
    <mergeCell ref="J130:K130"/>
    <mergeCell ref="L130:M130"/>
    <mergeCell ref="N130:O130"/>
    <mergeCell ref="P130:Q130"/>
    <mergeCell ref="R130:T130"/>
    <mergeCell ref="U130:W130"/>
    <mergeCell ref="B131:I131"/>
    <mergeCell ref="J131:K131"/>
    <mergeCell ref="L131:M131"/>
    <mergeCell ref="N131:O131"/>
    <mergeCell ref="P131:Q131"/>
    <mergeCell ref="R131:T131"/>
    <mergeCell ref="U131:W131"/>
    <mergeCell ref="B132:I132"/>
    <mergeCell ref="J132:K132"/>
    <mergeCell ref="L132:M132"/>
    <mergeCell ref="N132:O132"/>
    <mergeCell ref="P132:Q132"/>
    <mergeCell ref="R132:T132"/>
    <mergeCell ref="U132:W132"/>
    <mergeCell ref="B133:I133"/>
    <mergeCell ref="J133:K133"/>
    <mergeCell ref="L133:M133"/>
    <mergeCell ref="N133:O133"/>
    <mergeCell ref="P133:Q133"/>
    <mergeCell ref="R133:T133"/>
    <mergeCell ref="U133:W133"/>
    <mergeCell ref="B134:I134"/>
    <mergeCell ref="J134:K134"/>
    <mergeCell ref="L134:M134"/>
    <mergeCell ref="N134:O134"/>
    <mergeCell ref="P134:Q134"/>
    <mergeCell ref="R134:T134"/>
    <mergeCell ref="U134:W134"/>
    <mergeCell ref="B135:I135"/>
    <mergeCell ref="J135:K135"/>
    <mergeCell ref="L135:M135"/>
    <mergeCell ref="N135:O135"/>
    <mergeCell ref="P135:Q135"/>
    <mergeCell ref="R135:T135"/>
    <mergeCell ref="U135:W135"/>
    <mergeCell ref="B136:I136"/>
    <mergeCell ref="J136:K136"/>
    <mergeCell ref="L136:M136"/>
    <mergeCell ref="N136:O136"/>
    <mergeCell ref="P136:Q136"/>
    <mergeCell ref="R136:T136"/>
    <mergeCell ref="U136:W136"/>
    <mergeCell ref="B137:I137"/>
    <mergeCell ref="J137:K137"/>
    <mergeCell ref="L137:M137"/>
    <mergeCell ref="N137:O137"/>
    <mergeCell ref="P137:Q137"/>
    <mergeCell ref="R137:T137"/>
    <mergeCell ref="U137:W137"/>
    <mergeCell ref="B138:I138"/>
    <mergeCell ref="J138:K138"/>
    <mergeCell ref="L138:M138"/>
    <mergeCell ref="N138:O138"/>
    <mergeCell ref="P138:Q138"/>
    <mergeCell ref="R138:T138"/>
    <mergeCell ref="U138:W138"/>
    <mergeCell ref="B156:I156"/>
    <mergeCell ref="J156:K156"/>
    <mergeCell ref="L156:M156"/>
    <mergeCell ref="N156:O156"/>
    <mergeCell ref="P156:Q156"/>
    <mergeCell ref="R156:T156"/>
    <mergeCell ref="U156:W156"/>
    <mergeCell ref="B139:I139"/>
    <mergeCell ref="J139:K139"/>
    <mergeCell ref="L139:M139"/>
    <mergeCell ref="N139:O139"/>
    <mergeCell ref="P139:Q139"/>
    <mergeCell ref="R139:T139"/>
    <mergeCell ref="U139:W139"/>
    <mergeCell ref="B140:I140"/>
    <mergeCell ref="J140:K140"/>
    <mergeCell ref="L140:M140"/>
    <mergeCell ref="N140:O140"/>
    <mergeCell ref="P140:Q140"/>
    <mergeCell ref="R140:T140"/>
    <mergeCell ref="U140:W140"/>
    <mergeCell ref="B141:I141"/>
    <mergeCell ref="J141:K141"/>
    <mergeCell ref="L141:M141"/>
    <mergeCell ref="N141:O141"/>
    <mergeCell ref="P141:Q141"/>
    <mergeCell ref="R141:T141"/>
    <mergeCell ref="U141:W141"/>
    <mergeCell ref="B142:I142"/>
    <mergeCell ref="J142:K142"/>
    <mergeCell ref="L142:M142"/>
    <mergeCell ref="N142:O142"/>
    <mergeCell ref="P142:Q142"/>
    <mergeCell ref="R142:T142"/>
    <mergeCell ref="U142:W142"/>
    <mergeCell ref="B143:I143"/>
    <mergeCell ref="J143:K143"/>
    <mergeCell ref="L143:M143"/>
    <mergeCell ref="N143:O143"/>
    <mergeCell ref="P143:Q143"/>
    <mergeCell ref="R143:T143"/>
    <mergeCell ref="U143:W143"/>
    <mergeCell ref="B144:I144"/>
    <mergeCell ref="J144:K144"/>
    <mergeCell ref="L144:M144"/>
    <mergeCell ref="N144:O144"/>
    <mergeCell ref="P144:Q144"/>
    <mergeCell ref="R144:T144"/>
    <mergeCell ref="U144:W144"/>
    <mergeCell ref="B145:I145"/>
    <mergeCell ref="J145:K145"/>
    <mergeCell ref="L145:M145"/>
    <mergeCell ref="N145:O145"/>
    <mergeCell ref="P145:Q145"/>
    <mergeCell ref="R145:T145"/>
    <mergeCell ref="U145:W145"/>
    <mergeCell ref="B146:I146"/>
    <mergeCell ref="J146:K146"/>
    <mergeCell ref="L146:M146"/>
    <mergeCell ref="N146:O146"/>
    <mergeCell ref="P146:Q146"/>
    <mergeCell ref="R146:T146"/>
    <mergeCell ref="U146:W146"/>
    <mergeCell ref="B147:I147"/>
    <mergeCell ref="J147:K147"/>
    <mergeCell ref="L147:M147"/>
    <mergeCell ref="N147:O147"/>
    <mergeCell ref="P147:Q147"/>
    <mergeCell ref="R147:T147"/>
    <mergeCell ref="U147:W147"/>
    <mergeCell ref="B148:I148"/>
    <mergeCell ref="J148:K148"/>
    <mergeCell ref="L148:M148"/>
    <mergeCell ref="N148:O148"/>
    <mergeCell ref="P148:Q148"/>
    <mergeCell ref="R148:T148"/>
    <mergeCell ref="U148:W148"/>
    <mergeCell ref="B149:I149"/>
    <mergeCell ref="J149:K149"/>
    <mergeCell ref="L149:M149"/>
    <mergeCell ref="N149:O149"/>
    <mergeCell ref="P149:Q149"/>
    <mergeCell ref="R149:T149"/>
    <mergeCell ref="U149:W149"/>
    <mergeCell ref="B150:I150"/>
    <mergeCell ref="J150:K150"/>
    <mergeCell ref="L150:M150"/>
    <mergeCell ref="N150:O150"/>
    <mergeCell ref="P150:Q150"/>
    <mergeCell ref="R150:T150"/>
    <mergeCell ref="U150:W150"/>
    <mergeCell ref="B151:I151"/>
    <mergeCell ref="J151:K151"/>
    <mergeCell ref="L151:M151"/>
    <mergeCell ref="N151:O151"/>
    <mergeCell ref="P151:Q151"/>
    <mergeCell ref="R151:T151"/>
    <mergeCell ref="U151:W151"/>
    <mergeCell ref="B152:I152"/>
    <mergeCell ref="J152:K152"/>
    <mergeCell ref="L152:M152"/>
    <mergeCell ref="N152:O152"/>
    <mergeCell ref="P152:Q152"/>
    <mergeCell ref="R152:T152"/>
    <mergeCell ref="U152:W152"/>
    <mergeCell ref="B153:I153"/>
    <mergeCell ref="J153:K153"/>
    <mergeCell ref="L153:M153"/>
    <mergeCell ref="N153:O153"/>
    <mergeCell ref="P153:Q153"/>
    <mergeCell ref="R153:T153"/>
    <mergeCell ref="U153:W153"/>
    <mergeCell ref="B154:I154"/>
    <mergeCell ref="J154:K154"/>
    <mergeCell ref="L154:M154"/>
    <mergeCell ref="N154:O154"/>
    <mergeCell ref="P154:Q154"/>
    <mergeCell ref="R154:T154"/>
    <mergeCell ref="U154:W154"/>
    <mergeCell ref="P155:Q155"/>
    <mergeCell ref="R155:T155"/>
    <mergeCell ref="U155:W155"/>
    <mergeCell ref="A158:W158"/>
    <mergeCell ref="B155:I155"/>
    <mergeCell ref="J155:K155"/>
    <mergeCell ref="L155:M155"/>
    <mergeCell ref="N155:O155"/>
    <mergeCell ref="A159:W159"/>
    <mergeCell ref="A160:W160"/>
    <mergeCell ref="A161:W161"/>
    <mergeCell ref="A163:A164"/>
    <mergeCell ref="B163:I164"/>
    <mergeCell ref="J163:K164"/>
    <mergeCell ref="L163:M164"/>
    <mergeCell ref="N163:O164"/>
    <mergeCell ref="P163:Q164"/>
    <mergeCell ref="R163:W163"/>
    <mergeCell ref="R164:T164"/>
    <mergeCell ref="U164:W164"/>
    <mergeCell ref="B165:I165"/>
    <mergeCell ref="J165:K165"/>
    <mergeCell ref="L165:M165"/>
    <mergeCell ref="N165:O165"/>
    <mergeCell ref="P165:Q165"/>
    <mergeCell ref="R165:T165"/>
    <mergeCell ref="U165:W165"/>
    <mergeCell ref="B166:I166"/>
    <mergeCell ref="J166:K166"/>
    <mergeCell ref="L166:M166"/>
    <mergeCell ref="N166:O166"/>
    <mergeCell ref="P166:Q166"/>
    <mergeCell ref="R166:T166"/>
    <mergeCell ref="U166:W166"/>
    <mergeCell ref="B167:I167"/>
    <mergeCell ref="J167:K167"/>
    <mergeCell ref="L167:M167"/>
    <mergeCell ref="N167:O167"/>
    <mergeCell ref="P167:Q167"/>
    <mergeCell ref="R167:T167"/>
    <mergeCell ref="U167:W167"/>
    <mergeCell ref="B168:I168"/>
    <mergeCell ref="J168:K168"/>
    <mergeCell ref="L168:M168"/>
    <mergeCell ref="N168:O168"/>
    <mergeCell ref="P168:Q168"/>
    <mergeCell ref="R168:T168"/>
    <mergeCell ref="U168:W168"/>
    <mergeCell ref="B169:I169"/>
    <mergeCell ref="J169:K169"/>
    <mergeCell ref="L169:M169"/>
    <mergeCell ref="N169:O169"/>
    <mergeCell ref="P169:Q169"/>
    <mergeCell ref="R169:T169"/>
    <mergeCell ref="U169:W169"/>
    <mergeCell ref="B170:I170"/>
    <mergeCell ref="J170:K170"/>
    <mergeCell ref="L170:M170"/>
    <mergeCell ref="N170:O170"/>
    <mergeCell ref="P170:Q170"/>
    <mergeCell ref="R170:T170"/>
    <mergeCell ref="U170:W170"/>
    <mergeCell ref="B171:I171"/>
    <mergeCell ref="J171:K171"/>
    <mergeCell ref="L171:M171"/>
    <mergeCell ref="N171:O171"/>
    <mergeCell ref="P171:Q171"/>
    <mergeCell ref="R171:T171"/>
    <mergeCell ref="U171:W171"/>
    <mergeCell ref="B172:I172"/>
    <mergeCell ref="J172:K172"/>
    <mergeCell ref="L172:M172"/>
    <mergeCell ref="N172:O172"/>
    <mergeCell ref="P172:Q172"/>
    <mergeCell ref="R172:T172"/>
    <mergeCell ref="U172:W172"/>
    <mergeCell ref="B173:I173"/>
    <mergeCell ref="J173:K173"/>
    <mergeCell ref="L173:M173"/>
    <mergeCell ref="N173:O173"/>
    <mergeCell ref="P173:Q173"/>
    <mergeCell ref="R173:T173"/>
    <mergeCell ref="U173:W173"/>
    <mergeCell ref="B174:I174"/>
    <mergeCell ref="J174:K174"/>
    <mergeCell ref="L174:M174"/>
    <mergeCell ref="N174:O174"/>
    <mergeCell ref="P174:Q174"/>
    <mergeCell ref="R174:T174"/>
    <mergeCell ref="U174:W174"/>
    <mergeCell ref="B175:I175"/>
    <mergeCell ref="J175:K175"/>
    <mergeCell ref="L175:M175"/>
    <mergeCell ref="N175:O175"/>
    <mergeCell ref="P175:Q175"/>
    <mergeCell ref="R175:T175"/>
    <mergeCell ref="U175:W175"/>
    <mergeCell ref="B176:I176"/>
    <mergeCell ref="J176:K176"/>
    <mergeCell ref="L176:M176"/>
    <mergeCell ref="N176:O176"/>
    <mergeCell ref="P176:Q176"/>
    <mergeCell ref="R176:T176"/>
    <mergeCell ref="U176:W176"/>
    <mergeCell ref="B177:I177"/>
    <mergeCell ref="J177:K177"/>
    <mergeCell ref="L177:M177"/>
    <mergeCell ref="N177:O177"/>
    <mergeCell ref="P177:Q177"/>
    <mergeCell ref="R177:T177"/>
    <mergeCell ref="U177:W177"/>
    <mergeCell ref="B178:I178"/>
    <mergeCell ref="J178:K178"/>
    <mergeCell ref="L178:M178"/>
    <mergeCell ref="N178:O178"/>
    <mergeCell ref="P178:Q178"/>
    <mergeCell ref="R178:T178"/>
    <mergeCell ref="U178:W178"/>
    <mergeCell ref="B179:I179"/>
    <mergeCell ref="J179:K179"/>
    <mergeCell ref="L179:M179"/>
    <mergeCell ref="N179:O179"/>
    <mergeCell ref="P179:Q179"/>
    <mergeCell ref="R179:T179"/>
    <mergeCell ref="U179:W179"/>
    <mergeCell ref="B180:I180"/>
    <mergeCell ref="J180:K180"/>
    <mergeCell ref="L180:M180"/>
    <mergeCell ref="N180:O180"/>
    <mergeCell ref="P180:Q180"/>
    <mergeCell ref="R180:T180"/>
    <mergeCell ref="U180:W180"/>
    <mergeCell ref="B181:I181"/>
    <mergeCell ref="J181:K181"/>
    <mergeCell ref="L181:M181"/>
    <mergeCell ref="N181:O181"/>
    <mergeCell ref="P181:Q181"/>
    <mergeCell ref="R181:T181"/>
    <mergeCell ref="U181:W181"/>
    <mergeCell ref="U182:W182"/>
    <mergeCell ref="B183:I183"/>
    <mergeCell ref="J183:K183"/>
    <mergeCell ref="L183:M183"/>
    <mergeCell ref="N183:O183"/>
    <mergeCell ref="P183:Q183"/>
    <mergeCell ref="R183:T183"/>
    <mergeCell ref="U183:W183"/>
    <mergeCell ref="B182:I182"/>
    <mergeCell ref="J182:K182"/>
    <mergeCell ref="M190:O191"/>
    <mergeCell ref="P190:R191"/>
    <mergeCell ref="S190:T191"/>
    <mergeCell ref="P182:Q182"/>
    <mergeCell ref="R182:T182"/>
    <mergeCell ref="L182:M182"/>
    <mergeCell ref="N182:O182"/>
    <mergeCell ref="A186:Z186"/>
    <mergeCell ref="A187:Z187"/>
    <mergeCell ref="A188:Z188"/>
    <mergeCell ref="A190:A191"/>
    <mergeCell ref="B190:H191"/>
    <mergeCell ref="I190:J191"/>
    <mergeCell ref="K190:L191"/>
    <mergeCell ref="U190:Z190"/>
    <mergeCell ref="U191:W191"/>
    <mergeCell ref="X191:Z191"/>
    <mergeCell ref="B192:H192"/>
    <mergeCell ref="I192:J192"/>
    <mergeCell ref="K192:L192"/>
    <mergeCell ref="M192:O192"/>
    <mergeCell ref="P192:R192"/>
    <mergeCell ref="S192:T192"/>
    <mergeCell ref="U192:W192"/>
    <mergeCell ref="X192:Z192"/>
    <mergeCell ref="B193:H193"/>
    <mergeCell ref="I193:J193"/>
    <mergeCell ref="K193:L193"/>
    <mergeCell ref="M193:O193"/>
    <mergeCell ref="P193:R193"/>
    <mergeCell ref="S193:T193"/>
    <mergeCell ref="U193:W193"/>
    <mergeCell ref="X193:Z193"/>
    <mergeCell ref="U194:W194"/>
    <mergeCell ref="X194:Z194"/>
    <mergeCell ref="B194:H194"/>
    <mergeCell ref="I194:J194"/>
    <mergeCell ref="K194:L194"/>
    <mergeCell ref="M194:O194"/>
    <mergeCell ref="K195:L195"/>
    <mergeCell ref="M195:O195"/>
    <mergeCell ref="P194:R194"/>
    <mergeCell ref="S194:T194"/>
    <mergeCell ref="A189:Z189"/>
    <mergeCell ref="A198:AG198"/>
    <mergeCell ref="A199:AG199"/>
    <mergeCell ref="A200:AG200"/>
    <mergeCell ref="P195:R195"/>
    <mergeCell ref="S195:T195"/>
    <mergeCell ref="U195:W195"/>
    <mergeCell ref="X195:Z195"/>
    <mergeCell ref="B195:H195"/>
    <mergeCell ref="I195:J195"/>
    <mergeCell ref="A201:P201"/>
    <mergeCell ref="Q201:R201"/>
    <mergeCell ref="S201:AG201"/>
    <mergeCell ref="A203:A205"/>
    <mergeCell ref="B203:F205"/>
    <mergeCell ref="G203:AD203"/>
    <mergeCell ref="AE203:AG205"/>
    <mergeCell ref="G204:I205"/>
    <mergeCell ref="J204:M205"/>
    <mergeCell ref="N204:O205"/>
    <mergeCell ref="P204:R205"/>
    <mergeCell ref="S204:U205"/>
    <mergeCell ref="V204:X205"/>
    <mergeCell ref="Y204:AA205"/>
    <mergeCell ref="P206:R206"/>
    <mergeCell ref="S206:U206"/>
    <mergeCell ref="V206:X206"/>
    <mergeCell ref="Y206:AA206"/>
    <mergeCell ref="B206:F206"/>
    <mergeCell ref="G206:I206"/>
    <mergeCell ref="J206:M206"/>
    <mergeCell ref="N206:O206"/>
    <mergeCell ref="V207:X207"/>
    <mergeCell ref="Y207:AA207"/>
    <mergeCell ref="AE207:AG207"/>
    <mergeCell ref="AB204:AD205"/>
    <mergeCell ref="AB206:AD206"/>
    <mergeCell ref="AB207:AD207"/>
    <mergeCell ref="A213:P213"/>
    <mergeCell ref="Q213:R213"/>
    <mergeCell ref="AE206:AG206"/>
    <mergeCell ref="B207:F207"/>
    <mergeCell ref="G207:I207"/>
    <mergeCell ref="J207:M207"/>
    <mergeCell ref="N207:O207"/>
    <mergeCell ref="P207:R207"/>
    <mergeCell ref="S207:U207"/>
  </mergeCells>
  <printOptions/>
  <pageMargins left="0.7874015748031497" right="0.275590551181102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 "ТФИ по Краснорскому краю"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Вершинская Анна Вячеславовна</dc:creator>
  <cp:keywords/>
  <dc:description/>
  <cp:lastModifiedBy>Вершинская Анна Вячеславовна</cp:lastModifiedBy>
  <cp:lastPrinted>2005-12-10T06:56:59Z</cp:lastPrinted>
  <dcterms:created xsi:type="dcterms:W3CDTF">2005-06-28T08:11:23Z</dcterms:created>
  <dcterms:modified xsi:type="dcterms:W3CDTF">2005-12-10T06:57:01Z</dcterms:modified>
  <cp:category/>
  <cp:version/>
  <cp:contentType/>
  <cp:contentStatus/>
</cp:coreProperties>
</file>