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0"/>
  </bookViews>
  <sheets>
    <sheet name="Физико-химический анализ" sheetId="1" r:id="rId1"/>
  </sheets>
  <definedNames/>
  <calcPr fullCalcOnLoad="1"/>
</workbook>
</file>

<file path=xl/sharedStrings.xml><?xml version="1.0" encoding="utf-8"?>
<sst xmlns="http://schemas.openxmlformats.org/spreadsheetml/2006/main" count="995" uniqueCount="612">
  <si>
    <t xml:space="preserve">Основных расходов по статье "Износ" </t>
  </si>
  <si>
    <t>Молоток слесарный</t>
  </si>
  <si>
    <t>Напильники слесарные разные</t>
  </si>
  <si>
    <t>Секундомер</t>
  </si>
  <si>
    <t>V</t>
  </si>
  <si>
    <t>Затраты на содержание технической группы (30% от амортизации)</t>
  </si>
  <si>
    <t>Затраты на содержание контрольно-диспетчерской группы (23% от основной заработной платы)</t>
  </si>
  <si>
    <t>Затраты на аттестацию лабораторий и методик (10% от основной заработной платы)</t>
  </si>
  <si>
    <t>VI</t>
  </si>
  <si>
    <t>Производственный транспорт</t>
  </si>
  <si>
    <t>VII</t>
  </si>
  <si>
    <t>Итого основные расходы с учетом коэффициентов</t>
  </si>
  <si>
    <t>в т.ч. Заработная плата (65%)</t>
  </si>
  <si>
    <t xml:space="preserve">         Материальные затраты (22%)</t>
  </si>
  <si>
    <t xml:space="preserve">         Амортизация (13%)</t>
  </si>
  <si>
    <t>в т.ч. Заработная плата (48%)</t>
  </si>
  <si>
    <t xml:space="preserve">         Материальные затраты (35%)</t>
  </si>
  <si>
    <t xml:space="preserve">         Амортизация (17%)</t>
  </si>
  <si>
    <t>Услуги в том числе:</t>
  </si>
  <si>
    <t xml:space="preserve">          Заработная плата</t>
  </si>
  <si>
    <t xml:space="preserve">          Материльные затраты</t>
  </si>
  <si>
    <t xml:space="preserve">          Амортизация</t>
  </si>
  <si>
    <t>в т.ч. Заработная плата</t>
  </si>
  <si>
    <t xml:space="preserve">         Материальные затраты</t>
  </si>
  <si>
    <t xml:space="preserve">         Амортизация</t>
  </si>
  <si>
    <t>VIII</t>
  </si>
  <si>
    <t>Затраты по внешнему лабораторному контролю (5%)</t>
  </si>
  <si>
    <t>IX</t>
  </si>
  <si>
    <t>Итого основные расходы с учетом внешнего контроля</t>
  </si>
  <si>
    <t>пара</t>
  </si>
  <si>
    <t>л</t>
  </si>
  <si>
    <t>Отвертка</t>
  </si>
  <si>
    <t>II</t>
  </si>
  <si>
    <t>Расход материалов</t>
  </si>
  <si>
    <t>Посуда стеклянная основная</t>
  </si>
  <si>
    <t>Аппарат стеклянный для получения газа, 500 мл</t>
  </si>
  <si>
    <t>Аппарат стеклянный для получения газа, 1000 мл</t>
  </si>
  <si>
    <t>Аппарат стеклянный для получения газа, 2000 мл</t>
  </si>
  <si>
    <t>Бюретки прямые, 50 мл</t>
  </si>
  <si>
    <t>Бюретки прямые с краном 50 мл</t>
  </si>
  <si>
    <t>Мензурка, 50 мл</t>
  </si>
  <si>
    <t>Мензурка, 100 мл</t>
  </si>
  <si>
    <t>Мензурка, 250 мл</t>
  </si>
  <si>
    <t>Мензурка, 500 мл</t>
  </si>
  <si>
    <t>Пипетка, 10 мл</t>
  </si>
  <si>
    <t>Пипетка, 20 мл</t>
  </si>
  <si>
    <t>Пипетка, 25 мл</t>
  </si>
  <si>
    <t>Пипетка, 50 мл</t>
  </si>
  <si>
    <t>Пипетка, 100 мл</t>
  </si>
  <si>
    <t>Пипетка с делениями, 2 мл</t>
  </si>
  <si>
    <t>Пипетка с делениями, 5 мл</t>
  </si>
  <si>
    <t>Пипетка с делениями, 10 мл</t>
  </si>
  <si>
    <t>Прибор для перегонки кислот</t>
  </si>
  <si>
    <t>Склянки с насадкой 500 мл</t>
  </si>
  <si>
    <t>Склянка с тубусом под резиновую пробку с краном, 5 мл</t>
  </si>
  <si>
    <t>Спиртовка со стеклянным колпачком</t>
  </si>
  <si>
    <t>Стакан высокий с носиком, 50 мл</t>
  </si>
  <si>
    <t>Стакан высокий с носиком, 250 мл</t>
  </si>
  <si>
    <t>Стакан высокий с носиком, 400 мл</t>
  </si>
  <si>
    <t>Стакан высокий с носиком, 600 мл</t>
  </si>
  <si>
    <t>Стакан высокий с носиком, 1000 мл</t>
  </si>
  <si>
    <t>Стакан высокий с носиком, 2000 мл</t>
  </si>
  <si>
    <t>Стакан низкий с носиком, 250 мл</t>
  </si>
  <si>
    <t>Стакан низкий с носиком, 400 мл</t>
  </si>
  <si>
    <t>Стакан низкий с носиком, 600 мл</t>
  </si>
  <si>
    <t>Стакан низкий с носиком, 1000 мл</t>
  </si>
  <si>
    <t>Стаканчик для взвешивания (бюкс), высота 40 мм</t>
  </si>
  <si>
    <t>Стаканчик для взвешивания (бюкс), высота 50 мм</t>
  </si>
  <si>
    <t>Стаканчик для взвешивания (бюкс), высота 65 мм</t>
  </si>
  <si>
    <t>Трубки хлоркальциевые U - образные с отводами под пробку</t>
  </si>
  <si>
    <t>Холодильник с прямой трубкой, длина кожуха 400 мм</t>
  </si>
  <si>
    <t>Эксикатор без крана</t>
  </si>
  <si>
    <t>Мензурка, 1 л</t>
  </si>
  <si>
    <t>Трубки хлоркальциевые прямые с одним шаром под пробку</t>
  </si>
  <si>
    <t>Цилиндр измерительный с носиком, 10 мл</t>
  </si>
  <si>
    <t>Цилиндр измерительный с носиком, 25 мл</t>
  </si>
  <si>
    <t>Цилиндр измерительный с носиком, 50 мл</t>
  </si>
  <si>
    <t>Цилиндр измерительный с носиком, 100 мл</t>
  </si>
  <si>
    <t>Цилиндр измерительный с носиком, 250 мл</t>
  </si>
  <si>
    <t>Цилиндр измерительный с носиком, 500 мл</t>
  </si>
  <si>
    <t>Колба круглодонная, 250 мл</t>
  </si>
  <si>
    <t>Колба круглодонная, 500 мл</t>
  </si>
  <si>
    <t>Колба круглодонная, 1000 мл</t>
  </si>
  <si>
    <t>Колба плоскодонная, 50 мл</t>
  </si>
  <si>
    <t>Колба плоскодонная, 250 мл</t>
  </si>
  <si>
    <t>Колба плоскодонная, 500 мл</t>
  </si>
  <si>
    <t>Колба плоскодонная, 750 мл</t>
  </si>
  <si>
    <t>Колба плоскодонная, 1000 мл</t>
  </si>
  <si>
    <t>Колба мерная с одной отметкой с пришлифованной пробкой, 25 мл</t>
  </si>
  <si>
    <t>Колба мерная с одной отметкой с пришлифованной пробкой, 50 мл</t>
  </si>
  <si>
    <t>Колба мерная с одной отметкой с пришлифованной пробкой, 100 мл</t>
  </si>
  <si>
    <t>Колба мерная с одной отметкой с пришлифованной пробкой, 200 мл</t>
  </si>
  <si>
    <t>Колба мерная с одной отметкой с пришлифованной пробкой, 250 мл</t>
  </si>
  <si>
    <t>Картон асбестовый</t>
  </si>
  <si>
    <t>куб.м</t>
  </si>
  <si>
    <t>Электроэнергия</t>
  </si>
  <si>
    <t>кВт-ч</t>
  </si>
  <si>
    <t>Лампа паяльная ПЛ-2</t>
  </si>
  <si>
    <t>Пассатижи</t>
  </si>
  <si>
    <t>Итого на 1 месяц</t>
  </si>
  <si>
    <t>Итого на 1 год</t>
  </si>
  <si>
    <t>Вольтметр</t>
  </si>
  <si>
    <t xml:space="preserve">Норма времени - </t>
  </si>
  <si>
    <t>(на 1 месяц, руб.)</t>
  </si>
  <si>
    <t>куб. м</t>
  </si>
  <si>
    <t>кв.м</t>
  </si>
  <si>
    <t>Услуги</t>
  </si>
  <si>
    <t>Спирт этиловый ректификат</t>
  </si>
  <si>
    <t>кв. м</t>
  </si>
  <si>
    <t>Колба мерная с одной отметкой с пришлифованной пробкой, 500 мл</t>
  </si>
  <si>
    <t>Пикнометр, 5 мл</t>
  </si>
  <si>
    <t>Пикнометр, 10 мл</t>
  </si>
  <si>
    <t>Пикнометр, 25 мл</t>
  </si>
  <si>
    <t>Пикнометр, 50 мл</t>
  </si>
  <si>
    <t>Пробирка стеклянная, диаметр 14 мм</t>
  </si>
  <si>
    <t>Пробирка стеклянная, диаметр 16 мм</t>
  </si>
  <si>
    <t>Пробирка стеклянная, диаметр 21 мм</t>
  </si>
  <si>
    <t>Тигли фильтрующие, размер пор 40-100 мкм</t>
  </si>
  <si>
    <t>Тигли фильтрующие, размер пор 100-160 мкм</t>
  </si>
  <si>
    <t>Холодильник с прямой трубкой, длина кожуха 300 мм</t>
  </si>
  <si>
    <t>Холодильник шариковый с 4- мя шарами</t>
  </si>
  <si>
    <t>Холодильник шариковый с 6- ю шарами</t>
  </si>
  <si>
    <t>Цилиндр измерительный с носиком, 1000 мл</t>
  </si>
  <si>
    <t>Чаша кристаллизационная толстостенная, диаметр 240 мм</t>
  </si>
  <si>
    <t>Чаша кристаллизационная толстостенная, диаметр 350 мм</t>
  </si>
  <si>
    <t>Микробюретка, 5 мл</t>
  </si>
  <si>
    <t>Посуда стеклянная дополнительный список</t>
  </si>
  <si>
    <t>Аллонж изогнутый</t>
  </si>
  <si>
    <t>Кран одноходовый и трехходовый с индивидуальной прошлифовкой, диаметр 10 мм, длина муфты 40 мм</t>
  </si>
  <si>
    <t>Кран стеклянный спускной</t>
  </si>
  <si>
    <t>Переходник изогнутый</t>
  </si>
  <si>
    <t>Насос водоструйный лабораторный</t>
  </si>
  <si>
    <t>Тройник Т-образный</t>
  </si>
  <si>
    <t>Трубка переходная с краном</t>
  </si>
  <si>
    <t>Трубка соединительная Т- образная</t>
  </si>
  <si>
    <t>Трубка соединительная U- образная</t>
  </si>
  <si>
    <t>Аллонжи изогнутые</t>
  </si>
  <si>
    <t>Посуда фарфоровая основная</t>
  </si>
  <si>
    <t>Лодочки для сжигания, АС-2</t>
  </si>
  <si>
    <t>Ступка, № 2</t>
  </si>
  <si>
    <t>Ступка, № 4</t>
  </si>
  <si>
    <t>Ступка, № 5</t>
  </si>
  <si>
    <t>Ступка, № 6</t>
  </si>
  <si>
    <t>Ступка, № 7</t>
  </si>
  <si>
    <t>Тигель низкий, № 2</t>
  </si>
  <si>
    <t>Тигель низкий, № 3</t>
  </si>
  <si>
    <t>Тигель низкий, № 4</t>
  </si>
  <si>
    <t>Ступка, № 3</t>
  </si>
  <si>
    <t>Воронка Бюхнера № 4</t>
  </si>
  <si>
    <t>Чаша выпаривательная фарфоровая, № 3</t>
  </si>
  <si>
    <t>Чаша выпаривательная фарфоровая, № 5</t>
  </si>
  <si>
    <t>Воронка Бюхнера № 2</t>
  </si>
  <si>
    <t>Кружка, № 1</t>
  </si>
  <si>
    <t>Кружка, № 2</t>
  </si>
  <si>
    <t>Кружка с носиком, № 3</t>
  </si>
  <si>
    <t>Фарфоровая посуда дополнительный список</t>
  </si>
  <si>
    <t>Вставка для эксикатора</t>
  </si>
  <si>
    <t>Крышка к тиглю</t>
  </si>
  <si>
    <t>Ложка</t>
  </si>
  <si>
    <t>Пестик</t>
  </si>
  <si>
    <t>Треугольник для тиглей</t>
  </si>
  <si>
    <t>Реактивы неорганические (аммиак водный - кобальт)</t>
  </si>
  <si>
    <t>Блоки из ракушечника</t>
  </si>
  <si>
    <t>Алюминий гранулированный, ч., ч.д.а.</t>
  </si>
  <si>
    <t>Алюминий молибденовокислый, х.ч.</t>
  </si>
  <si>
    <t>Алюминий хлористый, 6-водный, ч.д.а.</t>
  </si>
  <si>
    <t>Алюминиевые квасцы, ч.д.а.</t>
  </si>
  <si>
    <t>Аммоний азотнокислый, х.ч.</t>
  </si>
  <si>
    <t>Аммоний ванадиевокислый (мета), ч.д.а.</t>
  </si>
  <si>
    <t>Аммоний вольфрамовокислый, параводный, ч.</t>
  </si>
  <si>
    <t>Аммоний молибденовокислый, ч.д.а.</t>
  </si>
  <si>
    <t>Аммоний лимоннокислый, однозамещенный, ч.д.а.</t>
  </si>
  <si>
    <t>Аммоний надсернокислый, ч.д.а.</t>
  </si>
  <si>
    <t>Аммоний роданистый, ч.д.а.</t>
  </si>
  <si>
    <t>Аммоний углекислый, ч.д.а.</t>
  </si>
  <si>
    <t>Аммоний углекислый, кислый, ч.д.а.</t>
  </si>
  <si>
    <t>Аммоний уксуснокислый, х.ч.</t>
  </si>
  <si>
    <t>Аммоний фосфорноватистокислый, ч.д.а.</t>
  </si>
  <si>
    <t>Аммоний фтористый, ч.д.а.</t>
  </si>
  <si>
    <t>Аммоний фтористый кислый, ч.д.а.</t>
  </si>
  <si>
    <t>Аммоний хлористый, х.ч.</t>
  </si>
  <si>
    <t>Аммоний щевелевокислый, ч.д.а.</t>
  </si>
  <si>
    <t>Барий хлористый, ч.д.а.</t>
  </si>
  <si>
    <t>Борная кислота, х.ч.</t>
  </si>
  <si>
    <t>Бром, ч.д.а.</t>
  </si>
  <si>
    <t>Германий (II) окись, х.ч.</t>
  </si>
  <si>
    <t>Железо (III) окись, ч.д.а.</t>
  </si>
  <si>
    <t>Железо (III) сернокислое, х.ч.</t>
  </si>
  <si>
    <t>Железо треххлористое, ч.д.а.</t>
  </si>
  <si>
    <t>Железоаммонийные квасцы, х.ч.</t>
  </si>
  <si>
    <t>Йод, ч.д.а.</t>
  </si>
  <si>
    <t>Кадмий металлический (гранулированный), ч.д.а.</t>
  </si>
  <si>
    <t>Калий едкий, о.с.ч.</t>
  </si>
  <si>
    <t>Калий азотнокислый, х.ч.</t>
  </si>
  <si>
    <t>Калий бромистый, х.ч.</t>
  </si>
  <si>
    <t>Калий двухромовокислый, ч.д.а.</t>
  </si>
  <si>
    <t>Калий железосинеродистый, ч.д.а.</t>
  </si>
  <si>
    <t>Калий йодистый, ч.д.а.</t>
  </si>
  <si>
    <t>Калий иодноватокислый, ч.д.а.</t>
  </si>
  <si>
    <t>Калий марганцовистый, ч.д.а.</t>
  </si>
  <si>
    <t>Калий роданистый, ч.д.а.</t>
  </si>
  <si>
    <t>Калий надсернокислый, ч.д.а.</t>
  </si>
  <si>
    <t>Калий сернистокислый (пиро), ч.д.а.</t>
  </si>
  <si>
    <t>Калий сернистый кислый (50%-ный раствор), ч.</t>
  </si>
  <si>
    <t>Острогубцы (кусачки)</t>
  </si>
  <si>
    <t>Калий сернокислый</t>
  </si>
  <si>
    <t>Калий сернокислый (пиро), ч.д.а.</t>
  </si>
  <si>
    <t>Калий углекислый кислый, ч.д.а.</t>
  </si>
  <si>
    <t>Калий хромовокислый, ч.д.а.</t>
  </si>
  <si>
    <t>Калий хлористый, ч.д.а.</t>
  </si>
  <si>
    <t>Калий- натрий виннокислый, 4-х водный, ч.д.а.</t>
  </si>
  <si>
    <t>Калий- натрий углекислый, ч.д.а.</t>
  </si>
  <si>
    <t>Кальций сернокислый, ч.д.а.</t>
  </si>
  <si>
    <t>Кальций углекислый, ч.д.а.</t>
  </si>
  <si>
    <t>Кальций фосфорноватистокислый, ч.д.а.</t>
  </si>
  <si>
    <t>Кобальт (II) азотнокислый, 6-водный, ч.д.а.</t>
  </si>
  <si>
    <t>Кобальт (II) сернокислый, 7-водный, ч.д.а.</t>
  </si>
  <si>
    <t>Калий углекислый, ч.д.а</t>
  </si>
  <si>
    <t>Кальций хлористый 2-х водный гранулированный, ч.д.а.</t>
  </si>
  <si>
    <t>Аммиак водный, ч.д.а</t>
  </si>
  <si>
    <t>Азотная кислота, чда</t>
  </si>
  <si>
    <t>Висмут гранулированный, ч</t>
  </si>
  <si>
    <t>Реактивы неорганические (магний - цирконий)</t>
  </si>
  <si>
    <t>Магний сернокислый, ч.д.а.</t>
  </si>
  <si>
    <t>Магний хлористый, ч.д.а.</t>
  </si>
  <si>
    <t>Марганец хлористый, ч.д.а.</t>
  </si>
  <si>
    <t>Медь (II) сернокислая, ч.д.а.</t>
  </si>
  <si>
    <t>Медь (II) углекислая основная, ч.д.а.</t>
  </si>
  <si>
    <t>Натрий азотнокислый, ч.д.а.</t>
  </si>
  <si>
    <t>Натрий вольфрамовокислый, 2-х водный, ч.д.а.</t>
  </si>
  <si>
    <t>Натрий кремнекислый мета, 9-водный, ч.д.а.</t>
  </si>
  <si>
    <t>Натрий лимоннокислый трехзамещенный, ч.д.а.</t>
  </si>
  <si>
    <t>Натрий муравьинокислый, ч.д.а.</t>
  </si>
  <si>
    <t>Натрий перекись, ч.д.а.</t>
  </si>
  <si>
    <t>Натрий сернокислый, ч.д.а.</t>
  </si>
  <si>
    <t>Натрий сернокислый, пиро, ч.д.а.</t>
  </si>
  <si>
    <t>Натрий сернокислый, 9-водный, ч.</t>
  </si>
  <si>
    <t>Натрий серноватистокислый, ч.д.а.</t>
  </si>
  <si>
    <t>Натрий углекислый, ч.д.а.</t>
  </si>
  <si>
    <t>Натрий углекислый, кислый, ч.д.а.</t>
  </si>
  <si>
    <t>Натрий уксуснокислый, 3-водный, ч.д.а.</t>
  </si>
  <si>
    <t>Натрий фосфорноватистокислый, ч.д.а.</t>
  </si>
  <si>
    <t>Натрий фосфорнокислый, двузамещенный, 12-водный, ч.д.а.</t>
  </si>
  <si>
    <t>Натрий фосфорнокислый, пиро, ч</t>
  </si>
  <si>
    <t>Натрий фтористый, ч.д.а.</t>
  </si>
  <si>
    <t>Натрий хлористый, ч.д.а.</t>
  </si>
  <si>
    <t>Олово двухлористое, двуводное, ч.д.а.</t>
  </si>
  <si>
    <t>Реактив Несслера, ч.д.а.</t>
  </si>
  <si>
    <t>Ртуть окисная желтая, ч.д.а.</t>
  </si>
  <si>
    <t>Ртуть (II) окись красная, ч.д.а.</t>
  </si>
  <si>
    <t>Рубидий хлористый, х.ч.</t>
  </si>
  <si>
    <t>Свинец (II) хромовокислый, ч.д.а.</t>
  </si>
  <si>
    <t>Сера элементарная, о.с.ч.</t>
  </si>
  <si>
    <t>Серная кислота, ч.д.а., х.ч., о.с.ч. -5-5</t>
  </si>
  <si>
    <t>Кислота соляная, ч.д.а., х.ч., о.с.ч. -7-4</t>
  </si>
  <si>
    <t>Смесь Эшка, ч.д.а.</t>
  </si>
  <si>
    <t>Стронций углекислый, ч.д.а.</t>
  </si>
  <si>
    <t>Титан (IV) окись, ч.д.а.</t>
  </si>
  <si>
    <t>Титан (III) сернокислый (15%-й раствор), ч.д.а.</t>
  </si>
  <si>
    <t>Титан треххлористый (раствор), ч.д.а.</t>
  </si>
  <si>
    <t>Фосфорная кислота, х.ч.</t>
  </si>
  <si>
    <t>Фтористоводородная кислота, х.ч.</t>
  </si>
  <si>
    <t>Хлорная кислота, ч.д.а.</t>
  </si>
  <si>
    <t>Хром (III) гидроокись, 2-водный, ч</t>
  </si>
  <si>
    <t>Цезий азотнокислый, х.ч.</t>
  </si>
  <si>
    <t>Цинк гранулированный, х.ч.</t>
  </si>
  <si>
    <t>Цинк окись, х.ч.</t>
  </si>
  <si>
    <t>Цинк хлористый безводный, ч.д.а.</t>
  </si>
  <si>
    <t>Цирконий (IV) сернокислый, ч.д.а.</t>
  </si>
  <si>
    <t>Натрий тетраборнокислый 10- ти водный, ч.д.а.</t>
  </si>
  <si>
    <t>Перекись водорода (29% водный раствор), ч.д.а.</t>
  </si>
  <si>
    <t>Магний окись, ч.д.а</t>
  </si>
  <si>
    <t>Серебро азотнокислое, ч.д.а</t>
  </si>
  <si>
    <t>Натрий сернокислый безводный, ч.д.а</t>
  </si>
  <si>
    <t>Натр едкий, х.ч</t>
  </si>
  <si>
    <t>Олово гранулированное, чда</t>
  </si>
  <si>
    <t>Свинец в палочках, ч</t>
  </si>
  <si>
    <t>Фосфор красный, о.с.ч.</t>
  </si>
  <si>
    <t>Реактивы органические (алюминон - лимонная кислота)</t>
  </si>
  <si>
    <t>Ацетон ч.д.а.</t>
  </si>
  <si>
    <t>Ализарин-комплексон</t>
  </si>
  <si>
    <t>изо- Амиловый спирт</t>
  </si>
  <si>
    <t>изо- Амиловый эфир уксусной кислоты, ч.</t>
  </si>
  <si>
    <t>Анисовый альдегид</t>
  </si>
  <si>
    <t>Арсеназо III, ч.д.а.</t>
  </si>
  <si>
    <t>Ацетилацетон, ч.д.а.</t>
  </si>
  <si>
    <t>альфа-Бензоиноксим (купон), ч.д.а.</t>
  </si>
  <si>
    <t>Бензойная кислота, ч.д.а.</t>
  </si>
  <si>
    <t>Бензол, х.ч.</t>
  </si>
  <si>
    <t>Бериллон II, ч.д.а.</t>
  </si>
  <si>
    <t>5-Бромсалициловый альдегид, ч.</t>
  </si>
  <si>
    <t>Бумага конго</t>
  </si>
  <si>
    <t>упаковка 100 книжек</t>
  </si>
  <si>
    <t>Бумага "Рифан" pH 1,8-3,6</t>
  </si>
  <si>
    <t>коробка 100 л</t>
  </si>
  <si>
    <t>Бумага индикаторная универсальная, pH 1-10</t>
  </si>
  <si>
    <t>книжка</t>
  </si>
  <si>
    <t>Бутиловый спирт, ч.д.а.</t>
  </si>
  <si>
    <t>Бутиловый эфир уксусной кислоты, х.ч.</t>
  </si>
  <si>
    <t>Валериановой кислоты гидразид, ч</t>
  </si>
  <si>
    <t>Винная кислота, ч.д.а.</t>
  </si>
  <si>
    <t>Гидразин солянокислый, ч.д.а.</t>
  </si>
  <si>
    <t>Глицерин, ч.д.а.</t>
  </si>
  <si>
    <t>Д.Глюкоза, ч.д.а.</t>
  </si>
  <si>
    <t>3,5-Дибромсалициловый альдегид, ч.</t>
  </si>
  <si>
    <t>Диметиламин азотнокислый, ч.</t>
  </si>
  <si>
    <t>Диметилглиоксиды, ч.д.а.</t>
  </si>
  <si>
    <t>2,4-Динитрофенол, индикатор, ч.д.а.</t>
  </si>
  <si>
    <t>2,4-Диоксибензальдегид, ч.</t>
  </si>
  <si>
    <t>1,5-Дифенилкарбазид, ч.</t>
  </si>
  <si>
    <t>Диэтилдитиокарбонат натрия, ч.д.а.</t>
  </si>
  <si>
    <t>Индиго- 5,5- дисульфокислоты дикалиевая соль индикатор, ч.д.а.</t>
  </si>
  <si>
    <t>Кальцеин, динатриевая соль, индикатор, ч.д.а.</t>
  </si>
  <si>
    <t>Крахмал растворимый для иодометрии, ч.</t>
  </si>
  <si>
    <t>Крезоловый красный, индикатор, ч.д.а.</t>
  </si>
  <si>
    <t>Ксиленовый оранжевый, индикатор, ч.д.а.</t>
  </si>
  <si>
    <t>м-Ксилол, ч.</t>
  </si>
  <si>
    <t>Купферон, ч.д.а.</t>
  </si>
  <si>
    <t>Кислота лимонная, ч.д.а.</t>
  </si>
  <si>
    <t>Бумага индикаторная универсальная, pH 7-14</t>
  </si>
  <si>
    <t>Бутиловый эфир уксусной кислоты бутилацетат</t>
  </si>
  <si>
    <t>Гидрохинон диацетат, ч</t>
  </si>
  <si>
    <t>Алюминон, чда</t>
  </si>
  <si>
    <t>Амиловый спирт (пентанол-1), ч</t>
  </si>
  <si>
    <t>Бумага "Конго"</t>
  </si>
  <si>
    <t>Бумага "Рифан" рН 4.0-4.5</t>
  </si>
  <si>
    <t>Бумага "Рифан" рН 5.8-7.4</t>
  </si>
  <si>
    <t>Бумага "Рифан" рН 7.4-8.8</t>
  </si>
  <si>
    <t>Бумага "Рифан" рН 8.7-10.0</t>
  </si>
  <si>
    <t>Бумага "Рифан" рН 10.0-11.6</t>
  </si>
  <si>
    <t>Бумага "Рифан" рН 12.4-13.6</t>
  </si>
  <si>
    <t>Гексан, ч</t>
  </si>
  <si>
    <t>Диантипирилметан, ч.д.а.</t>
  </si>
  <si>
    <t>о/Ксилол, ч</t>
  </si>
  <si>
    <t>Реактивы органические (магнезон - янтарная кислота)</t>
  </si>
  <si>
    <t>Магнезон II, ч.д.а.</t>
  </si>
  <si>
    <t>Малахитовый зеленый, ч.д.а.</t>
  </si>
  <si>
    <t>Метиловый красный, индикатор</t>
  </si>
  <si>
    <t>Метиловый спирт (метанол- яд), х.ч.</t>
  </si>
  <si>
    <t>Метиловый фиолетовый, индикатор, ч.д.а.</t>
  </si>
  <si>
    <t>Нитро-Р-соль, ч.д.а.</t>
  </si>
  <si>
    <t>м-Нитробензальдегид, ч.</t>
  </si>
  <si>
    <t>м-Нитробензгидразид, ч.</t>
  </si>
  <si>
    <t>2-Окси-1-нафтельдегид, ч.</t>
  </si>
  <si>
    <t>9-Оксихинолин, ч.д.а.</t>
  </si>
  <si>
    <t>Олеиновая кислота, ч</t>
  </si>
  <si>
    <t>Парафин гомогенизированный</t>
  </si>
  <si>
    <t>Резорцин комплексон, ч.</t>
  </si>
  <si>
    <t>Сахароза, ч.д.а.</t>
  </si>
  <si>
    <t>Салициловый альдегид, ч.д.а.</t>
  </si>
  <si>
    <t>Семикарбазид, ч.</t>
  </si>
  <si>
    <t>Сульфосалициловая кислота, ч.д.а.</t>
  </si>
  <si>
    <t>Тимоловый синий индикатор, ч.д.а.</t>
  </si>
  <si>
    <t>Тимолфталеин, индикатор, ч.д.а.</t>
  </si>
  <si>
    <t>Тиомочевина, ч.д.а.</t>
  </si>
  <si>
    <t>Тиосалициловая кислота, ч.</t>
  </si>
  <si>
    <t>Титановый желтый, аммонийная соль, ч.д.а.</t>
  </si>
  <si>
    <t>Трибутиловый эфир фосфорной кислоты, ч.</t>
  </si>
  <si>
    <t>Трилон Б (этилендиаминтетраацетат натрия)</t>
  </si>
  <si>
    <t>Триэталонамин, ч.</t>
  </si>
  <si>
    <t>Кислота уксусная, х.ч.</t>
  </si>
  <si>
    <t>I.фенилпирозолидон-3, ч.</t>
  </si>
  <si>
    <t>Фенол, ч.д.а.</t>
  </si>
  <si>
    <t>Фенолфталеин, индикатор, ч.д.а.</t>
  </si>
  <si>
    <t>п-Хлорбензальдегид, ч.</t>
  </si>
  <si>
    <t>Хлорбензол, ч.</t>
  </si>
  <si>
    <t>Щавелевая кислота, ч.д.а.</t>
  </si>
  <si>
    <t>Кислота янтарная, ч.д.а</t>
  </si>
  <si>
    <t>Толуол ч.д.а</t>
  </si>
  <si>
    <t>Углерод четыреххлористый, ч.д.а</t>
  </si>
  <si>
    <t>Мочевина, ч</t>
  </si>
  <si>
    <t>2- Окси- 1- нафтальдегид, ч</t>
  </si>
  <si>
    <t>изо-Пропиловый спирт, ч</t>
  </si>
  <si>
    <t>Реактив Жирара Р, ч</t>
  </si>
  <si>
    <t>Спирт этиловый технический марка А гидролизный</t>
  </si>
  <si>
    <t>Тропелин Ж (метаниловый желтый), ч.д.а.</t>
  </si>
  <si>
    <t>Стандарт-титры</t>
  </si>
  <si>
    <t>Аммоний роданистый 0,1 н</t>
  </si>
  <si>
    <t>коробка (10 ампул)</t>
  </si>
  <si>
    <t>Аммоний хлористый 0,1 н</t>
  </si>
  <si>
    <t>Барий хлористый 0,1 н</t>
  </si>
  <si>
    <t>Йод 0,01 н</t>
  </si>
  <si>
    <t>Калий марганцевокислый 0,1 н</t>
  </si>
  <si>
    <t>Калий хромовокислый 0,1 н</t>
  </si>
  <si>
    <t>Магний сернокислый 0,1 н</t>
  </si>
  <si>
    <t>Натрий двууглекислый 0,1 н</t>
  </si>
  <si>
    <t>Натрий гидрат окиси 0,1 н</t>
  </si>
  <si>
    <t>Натрий углекислый безводный 0,1 н</t>
  </si>
  <si>
    <t>Натрий щавелевокислый 0,1 н</t>
  </si>
  <si>
    <t>Кислота серная 0,1 н</t>
  </si>
  <si>
    <t>Кислота соляная 0,1 н</t>
  </si>
  <si>
    <t>Щавелевая кислота 0,1 н</t>
  </si>
  <si>
    <t>Азотная кислота 0.1н</t>
  </si>
  <si>
    <t>Натрий серноватистокислый 0,1 н</t>
  </si>
  <si>
    <t>Трубка резиновая</t>
  </si>
  <si>
    <t>Вата</t>
  </si>
  <si>
    <t>Бумага прокладочная</t>
  </si>
  <si>
    <t>Груши резиновые</t>
  </si>
  <si>
    <t>Канифоль талловая кристаллическая</t>
  </si>
  <si>
    <t>Карандаш по стеклу</t>
  </si>
  <si>
    <t>Картон коробочный марки А</t>
  </si>
  <si>
    <t>Палочки стеклянные (дрот глухой)</t>
  </si>
  <si>
    <t>Пробки резиновые</t>
  </si>
  <si>
    <t>Провод разный</t>
  </si>
  <si>
    <t>Припой оловянно-свинцовый в чушках</t>
  </si>
  <si>
    <t>Трубки тонкостенные, обычные</t>
  </si>
  <si>
    <t>Трубка крановая</t>
  </si>
  <si>
    <t>Трубка капиллярная обычная</t>
  </si>
  <si>
    <t>Фильтры обеззоленные, белая лента, диаметр 7 см</t>
  </si>
  <si>
    <t>пачка (100 шт)</t>
  </si>
  <si>
    <t>Фильтры обеззоленные, белая лента, диаметр 11 см</t>
  </si>
  <si>
    <t>Фильтры обеззоленные, белая лента, диаметр 15 см</t>
  </si>
  <si>
    <t>Фильтры обеззоленные, синяя лента, диаметр 5,5 см</t>
  </si>
  <si>
    <t>Фильтры бумажные зольные, диаметр 5,5 см</t>
  </si>
  <si>
    <t>Фильтры бумажные зольные, диаметр 7 см</t>
  </si>
  <si>
    <t>Фильтры бумажные зольные, диаметр 8 см</t>
  </si>
  <si>
    <t>Шпагат бумажный увязочный из бумаги шпагатной, влагопрочный, однониточный</t>
  </si>
  <si>
    <t>Шнур асбестовый изоляционный</t>
  </si>
  <si>
    <t>Бумага упаковочная водонепроницаемая двухслойная, Б-80</t>
  </si>
  <si>
    <t>Бумага фильтровальная лабораторная, марки ФНБ</t>
  </si>
  <si>
    <t>Шланг резиновый вакуумный</t>
  </si>
  <si>
    <t>Материалы для оформления результатов анализа (журнал, бумага, тушь, чернила и др.)</t>
  </si>
  <si>
    <t>руб</t>
  </si>
  <si>
    <t>Ерши из картона для мытья посуды</t>
  </si>
  <si>
    <t>Фильтры обеззоленные, белая лента, диаметр 5.5 см</t>
  </si>
  <si>
    <t>Фильтры обеззоленные, белая лента, диаметр 9 см</t>
  </si>
  <si>
    <t>Электроэнергия и вода и т.д.</t>
  </si>
  <si>
    <t>Вода</t>
  </si>
  <si>
    <t>Тепловая энергия на отопление, вентиляцию и горячее водоснабжение</t>
  </si>
  <si>
    <t>Тепловая энергия</t>
  </si>
  <si>
    <t>Гкал</t>
  </si>
  <si>
    <t>III</t>
  </si>
  <si>
    <t>на лабораторию</t>
  </si>
  <si>
    <t>Плоскогубцы комбинированные</t>
  </si>
  <si>
    <t>Ножницы по металлу Г-24</t>
  </si>
  <si>
    <t>Автотрансформаторы лабораторные регулировочные</t>
  </si>
  <si>
    <t>Баллоны стальные бесшовные ГОСТ 949-73</t>
  </si>
  <si>
    <t>Баня водяная лабораторная</t>
  </si>
  <si>
    <t>Баня песочная лабораторная</t>
  </si>
  <si>
    <t>Весы технические ВЛР (до 1 кг)</t>
  </si>
  <si>
    <t>Встряхиватель электромеханический</t>
  </si>
  <si>
    <t>Круглогубцы радиомеханические</t>
  </si>
  <si>
    <t>Лупа измерительная</t>
  </si>
  <si>
    <t>Ножовка</t>
  </si>
  <si>
    <t>Плоскогубцы радиотехнические</t>
  </si>
  <si>
    <t>Сита лабораторные типа 0.26</t>
  </si>
  <si>
    <t>Весы технические 2-го класса ВЛР (до 5 кг)</t>
  </si>
  <si>
    <t>Вольтметр универсальный В-7-1в</t>
  </si>
  <si>
    <t>Комплект разновеса к весам техническим ВЛР (до 5 кг)</t>
  </si>
  <si>
    <t>Насос воздушный НВР</t>
  </si>
  <si>
    <t>Ножницы</t>
  </si>
  <si>
    <t>набор</t>
  </si>
  <si>
    <t xml:space="preserve">Основных расходов по статье "Амортизация" </t>
  </si>
  <si>
    <t>Заработная плата</t>
  </si>
  <si>
    <t>Материалы</t>
  </si>
  <si>
    <t>Износ</t>
  </si>
  <si>
    <t>Амортизация</t>
  </si>
  <si>
    <t>Отчисления на обязательное медицинское страхование, %</t>
  </si>
  <si>
    <t>Комплект разновеса к весам ВЛР (до 5 кг)</t>
  </si>
  <si>
    <t>на  бригаду</t>
  </si>
  <si>
    <t>Лотки деревянные</t>
  </si>
  <si>
    <t>Пинцеты разные</t>
  </si>
  <si>
    <t>Электрод ионселективный</t>
  </si>
  <si>
    <t>Мешалка магнитная</t>
  </si>
  <si>
    <t>Наконечник платиновый к щипцам</t>
  </si>
  <si>
    <t>Полка для сушки посуды</t>
  </si>
  <si>
    <t>Сейфы железные</t>
  </si>
  <si>
    <t>Стул полумягкий</t>
  </si>
  <si>
    <t>Термометр лабораторный</t>
  </si>
  <si>
    <t>Тигли никелевые</t>
  </si>
  <si>
    <t>Тигли платиновые</t>
  </si>
  <si>
    <t>Тигли фарфоровые</t>
  </si>
  <si>
    <t>Тигли (чашки)</t>
  </si>
  <si>
    <t>Часы песочные</t>
  </si>
  <si>
    <t>Флуориметрическая приставка ФП</t>
  </si>
  <si>
    <t>Шкаф для хранения реактивов</t>
  </si>
  <si>
    <t>Шкаф книжный</t>
  </si>
  <si>
    <t>Шкаф для хранения одежды</t>
  </si>
  <si>
    <t>Шпатель платиновый</t>
  </si>
  <si>
    <t>Электропечь трубчатая</t>
  </si>
  <si>
    <t>Электроплитка лабораторная</t>
  </si>
  <si>
    <t>Манометры воздушные МВ-4</t>
  </si>
  <si>
    <t>Микрокалькулятор "Электроника-МК-56"</t>
  </si>
  <si>
    <t>Милливольметр М-2016</t>
  </si>
  <si>
    <t>Прибор комбинированный Ц 4313</t>
  </si>
  <si>
    <t>Редукторы газовые</t>
  </si>
  <si>
    <t>Стол для приборов</t>
  </si>
  <si>
    <t>Табурет винтовой</t>
  </si>
  <si>
    <t>Термопара платино-платино-родиевая</t>
  </si>
  <si>
    <t>Термопара хромель-алюмелевая</t>
  </si>
  <si>
    <t>Чашки платиновые</t>
  </si>
  <si>
    <t>Шкаф сушильный СНОЛ-3,5</t>
  </si>
  <si>
    <t>Штативы лабораторные универсальные</t>
  </si>
  <si>
    <t>Штативы для пробирок</t>
  </si>
  <si>
    <t>Электропечь муфельная МП-8</t>
  </si>
  <si>
    <t>Стол для счетной машинки</t>
  </si>
  <si>
    <t>Стол лабораторный для весов</t>
  </si>
  <si>
    <t>Стол лабораторный химический приставной</t>
  </si>
  <si>
    <t>Шкафы вытяжные для раковины</t>
  </si>
  <si>
    <t>Стабилизатор напряжения, СН-200</t>
  </si>
  <si>
    <t>IV</t>
  </si>
  <si>
    <t>Крез</t>
  </si>
  <si>
    <t>Аппарат для бидистилляции воды, БД-4</t>
  </si>
  <si>
    <t>Дистиллятор ДЭ-25</t>
  </si>
  <si>
    <t>Калориметр-нефелометр фотоэлектрический, ФЭК-60</t>
  </si>
  <si>
    <t>Комплект рН-метра-милливольтметра, рН-125</t>
  </si>
  <si>
    <t>Лампы для атомно-абсорбционного спектрофотометра ЛСП-2</t>
  </si>
  <si>
    <t>Машина пишущая</t>
  </si>
  <si>
    <t>Машина вычислительная электронная клавишная, Электроника-ДЗ</t>
  </si>
  <si>
    <t>Полярограф универасльный, ПУ-1</t>
  </si>
  <si>
    <t>Прибор для взбалтывания, 022</t>
  </si>
  <si>
    <t>Прибор для амперометрического титрования, ПАТ</t>
  </si>
  <si>
    <t>Радиометр универсальный переносной, РУП-1</t>
  </si>
  <si>
    <t>Спектрофотометр, СФ-46</t>
  </si>
  <si>
    <t>Спектрофотометр атомно-абсорбционный, С-115, в комплекте с ПЭВИ "Искра-1030" и электрическим атомизатором "Графит-2"</t>
  </si>
  <si>
    <t>Стол с полкой для реактивов</t>
  </si>
  <si>
    <t>Стол для титрования</t>
  </si>
  <si>
    <t>Фотометр фотоэлектрический пламенный, ПФМ</t>
  </si>
  <si>
    <t>Фотоколориметр КФК-2 или КФК-2М</t>
  </si>
  <si>
    <t>Холодильник компессорный напольный, ЗИЛ КШ-260</t>
  </si>
  <si>
    <t>Хроматограф ионный "Цвет-3006"</t>
  </si>
  <si>
    <t>Центрифуга лабораторная, ЦЛ-4000</t>
  </si>
  <si>
    <t>Шкаф вытяжной</t>
  </si>
  <si>
    <t>Шкаф вытяжной для лабораторной раковины</t>
  </si>
  <si>
    <t>Весы лабораторные квадратные 4-го класса, ВЛКТ- 5 кг</t>
  </si>
  <si>
    <t>Комплекс атомно-абсорбционный спектрометрический (в комплекте с "Искра- 1256"), КАС-120</t>
  </si>
  <si>
    <t>Анализатор проб горных пород на ртуть, атомно-абсорбционный, "Марат - 2"</t>
  </si>
  <si>
    <t>на бригаду</t>
  </si>
  <si>
    <t>Весы лабораторные 2-го класса, ВЛР-200 г</t>
  </si>
  <si>
    <t>Весы лабораторные 3-го класса, ВЛР-10 кг</t>
  </si>
  <si>
    <t>Дозатор, ДАЖ-115-1</t>
  </si>
  <si>
    <t>Стол весовой</t>
  </si>
  <si>
    <t>Шкаф сушильный СНОЛ</t>
  </si>
  <si>
    <t>Стол лабораторный химический островной</t>
  </si>
  <si>
    <t>коробка (100 л)</t>
  </si>
  <si>
    <t>На  1 год</t>
  </si>
  <si>
    <t>На 1 месяц</t>
  </si>
  <si>
    <t>Единица</t>
  </si>
  <si>
    <t>Наименование</t>
  </si>
  <si>
    <t>с учетом коэффициента</t>
  </si>
  <si>
    <t>Количество бригад в лаборатории</t>
  </si>
  <si>
    <t>Норма износа</t>
  </si>
  <si>
    <t>Кол-во</t>
  </si>
  <si>
    <t>К-во</t>
  </si>
  <si>
    <t>Стоимость по нормам расхода</t>
  </si>
  <si>
    <t>(на 1 год)</t>
  </si>
  <si>
    <t>Итого на 1 лабораторию</t>
  </si>
  <si>
    <t>Итого на 1 бригаду</t>
  </si>
  <si>
    <t>Стоимость по нормам</t>
  </si>
  <si>
    <t>Расчет сметной стоимости определения алюминия</t>
  </si>
  <si>
    <t>час/определение</t>
  </si>
  <si>
    <t>Статья</t>
  </si>
  <si>
    <t>Затраты, руб.</t>
  </si>
  <si>
    <t>I</t>
  </si>
  <si>
    <t>Основная</t>
  </si>
  <si>
    <t>Дополнительная</t>
  </si>
  <si>
    <t>Отчисления на страхование</t>
  </si>
  <si>
    <t>Амортизация оборудования</t>
  </si>
  <si>
    <t>Амортизация зданий (15% от оборудования)</t>
  </si>
  <si>
    <t>Шпатель</t>
  </si>
  <si>
    <t>Перчатки резиновые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</si>
  <si>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</si>
  <si>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</si>
  <si>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</si>
  <si>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</si>
  <si>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</si>
  <si>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</si>
  <si>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</si>
  <si>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</si>
  <si>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</si>
  <si>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</si>
  <si>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</si>
  <si>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</si>
  <si>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</si>
  <si>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</si>
  <si>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</si>
  <si>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</si>
  <si>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</si>
  <si>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</si>
  <si>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Наименование расходов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</si>
  <si>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</si>
  <si>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</si>
  <si>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</si>
  <si>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</si>
  <si>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</si>
  <si>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 xml:space="preserve">Основных расходов по статье "Материалы" </t>
  </si>
  <si>
    <t>по нормам расхода</t>
  </si>
  <si>
    <t>Цена</t>
  </si>
  <si>
    <t>Норма расхо-да</t>
  </si>
  <si>
    <t>шт</t>
  </si>
  <si>
    <t>кг</t>
  </si>
  <si>
    <t>Пример расчета единичной сметной расценки по ССН 7</t>
  </si>
  <si>
    <t>Физико-химические анализы</t>
  </si>
  <si>
    <t>Количество часов в месяце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</si>
  <si>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лаборатории</t>
    </r>
  </si>
  <si>
    <t>Затраты труда, чел.-мес.</t>
  </si>
  <si>
    <t>Оклад, руб.</t>
  </si>
  <si>
    <t>Старший методист</t>
  </si>
  <si>
    <t>Инженер-лаборант (препаратор)</t>
  </si>
  <si>
    <t>Техник-лаборант 1 категории (препаратор)</t>
  </si>
  <si>
    <t>техник-лаборант (оформление и выдача результатов анализа)</t>
  </si>
  <si>
    <t>Методист</t>
  </si>
  <si>
    <t xml:space="preserve">Инженер-лаборант </t>
  </si>
  <si>
    <t>Инженер-лаборант 1 категории</t>
  </si>
  <si>
    <t xml:space="preserve">Техник-лаборант 1 категории </t>
  </si>
  <si>
    <t>Инженер-лаборант 2 категории</t>
  </si>
  <si>
    <t>Техник-лаборант 2 категории</t>
  </si>
  <si>
    <t>Лаборант химического анализа 5 разряда</t>
  </si>
  <si>
    <t>Лаборант химического анализа 4 разряда</t>
  </si>
  <si>
    <t>Подсобный рабочий 1 разряда</t>
  </si>
  <si>
    <t>Препаратор 2 разряда</t>
  </si>
  <si>
    <t>Препаратор 1 разряда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</si>
</sst>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16" applyNumberFormat="1" applyFont="1" applyFill="1" applyBorder="1" applyAlignment="1" applyProtection="1">
      <alignment vertical="top" wrapText="1"/>
      <protection/>
    </xf>
    <xf numFmtId="2" fontId="0" fillId="0" borderId="1" xfId="16" applyNumberFormat="1" applyFont="1" applyFill="1" applyBorder="1" applyAlignment="1" applyProtection="1">
      <alignment horizontal="center" vertical="top" wrapText="1"/>
      <protection/>
    </xf>
    <xf numFmtId="179" fontId="0" fillId="0" borderId="1" xfId="16" applyNumberFormat="1" applyFont="1" applyFill="1" applyBorder="1" applyAlignment="1" applyProtection="1">
      <alignment vertical="top" wrapText="1"/>
      <protection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44" fontId="1" fillId="0" borderId="3" xfId="16" applyFont="1" applyFill="1" applyBorder="1" applyAlignment="1" applyProtection="1">
      <alignment horizontal="center" vertical="center" wrapText="1"/>
      <protection/>
    </xf>
    <xf numFmtId="44" fontId="1" fillId="0" borderId="4" xfId="16" applyFont="1" applyFill="1" applyBorder="1" applyAlignment="1" applyProtection="1">
      <alignment horizontal="center" vertical="center" wrapText="1"/>
      <protection/>
    </xf>
    <xf numFmtId="2" fontId="0" fillId="0" borderId="5" xfId="16" applyNumberFormat="1" applyFont="1" applyFill="1" applyBorder="1" applyAlignment="1" applyProtection="1">
      <alignment horizontal="center" vertical="top"/>
      <protection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4" fontId="1" fillId="0" borderId="5" xfId="16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2" fontId="1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3" xfId="16" applyNumberFormat="1" applyFont="1" applyFill="1" applyBorder="1" applyAlignment="1" applyProtection="1">
      <alignment horizontal="center" vertical="top"/>
      <protection/>
    </xf>
    <xf numFmtId="2" fontId="0" fillId="0" borderId="4" xfId="16" applyNumberFormat="1" applyFont="1" applyFill="1" applyBorder="1" applyAlignment="1" applyProtection="1">
      <alignment horizontal="center" vertical="top"/>
      <protection/>
    </xf>
    <xf numFmtId="44" fontId="0" fillId="0" borderId="1" xfId="16" applyFont="1" applyFill="1" applyBorder="1" applyAlignment="1" applyProtection="1">
      <alignment horizontal="left" vertical="center" wrapText="1"/>
      <protection/>
    </xf>
    <xf numFmtId="44" fontId="6" fillId="0" borderId="5" xfId="16" applyFont="1" applyFill="1" applyBorder="1" applyAlignment="1" applyProtection="1">
      <alignment horizontal="center" vertical="center"/>
      <protection/>
    </xf>
    <xf numFmtId="44" fontId="6" fillId="0" borderId="3" xfId="16" applyFont="1" applyFill="1" applyBorder="1" applyAlignment="1" applyProtection="1">
      <alignment horizontal="center" vertical="center"/>
      <protection/>
    </xf>
    <xf numFmtId="44" fontId="6" fillId="0" borderId="4" xfId="16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44" fontId="1" fillId="0" borderId="5" xfId="16" applyFont="1" applyFill="1" applyBorder="1" applyAlignment="1" applyProtection="1">
      <alignment horizontal="center" vertical="top" wrapText="1"/>
      <protection/>
    </xf>
    <xf numFmtId="44" fontId="1" fillId="0" borderId="3" xfId="16" applyFont="1" applyFill="1" applyBorder="1" applyAlignment="1" applyProtection="1">
      <alignment horizontal="center" vertical="top" wrapText="1"/>
      <protection/>
    </xf>
    <xf numFmtId="44" fontId="1" fillId="0" borderId="4" xfId="16" applyFont="1" applyFill="1" applyBorder="1" applyAlignment="1" applyProtection="1">
      <alignment horizontal="center" vertical="top" wrapText="1"/>
      <protection/>
    </xf>
    <xf numFmtId="175" fontId="0" fillId="0" borderId="1" xfId="16" applyNumberFormat="1" applyFont="1" applyFill="1" applyBorder="1" applyAlignment="1" applyProtection="1">
      <alignment horizontal="center" vertical="top"/>
      <protection/>
    </xf>
    <xf numFmtId="178" fontId="0" fillId="0" borderId="1" xfId="16" applyNumberFormat="1" applyFont="1" applyFill="1" applyBorder="1" applyAlignment="1" applyProtection="1">
      <alignment horizontal="center" vertical="top"/>
      <protection/>
    </xf>
    <xf numFmtId="44" fontId="0" fillId="0" borderId="1" xfId="16" applyFont="1" applyFill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44" fontId="0" fillId="0" borderId="6" xfId="16" applyFont="1" applyFill="1" applyBorder="1" applyAlignment="1" applyProtection="1">
      <alignment horizontal="center" vertical="top" wrapText="1"/>
      <protection/>
    </xf>
    <xf numFmtId="44" fontId="0" fillId="0" borderId="7" xfId="16" applyFont="1" applyFill="1" applyBorder="1" applyAlignment="1" applyProtection="1">
      <alignment horizontal="center" vertical="top" wrapText="1"/>
      <protection/>
    </xf>
    <xf numFmtId="44" fontId="0" fillId="0" borderId="8" xfId="16" applyFont="1" applyFill="1" applyBorder="1" applyAlignment="1" applyProtection="1">
      <alignment horizontal="center" vertical="top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4" fontId="0" fillId="0" borderId="2" xfId="16" applyNumberFormat="1" applyFont="1" applyFill="1" applyBorder="1" applyAlignment="1" applyProtection="1">
      <alignment horizontal="center" vertical="top" wrapText="1"/>
      <protection/>
    </xf>
    <xf numFmtId="174" fontId="0" fillId="0" borderId="1" xfId="16" applyNumberFormat="1" applyFont="1" applyFill="1" applyBorder="1" applyAlignment="1" applyProtection="1">
      <alignment horizontal="center" vertical="top"/>
      <protection/>
    </xf>
    <xf numFmtId="44" fontId="6" fillId="0" borderId="2" xfId="16" applyFont="1" applyFill="1" applyBorder="1" applyAlignment="1" applyProtection="1">
      <alignment horizontal="left" vertical="top" wrapText="1"/>
      <protection/>
    </xf>
    <xf numFmtId="2" fontId="0" fillId="0" borderId="1" xfId="16" applyNumberFormat="1" applyFont="1" applyFill="1" applyBorder="1" applyAlignment="1" applyProtection="1">
      <alignment horizontal="center" vertical="top"/>
      <protection/>
    </xf>
    <xf numFmtId="174" fontId="0" fillId="0" borderId="1" xfId="16" applyNumberFormat="1" applyFont="1" applyFill="1" applyBorder="1" applyAlignment="1" applyProtection="1">
      <alignment horizontal="center" vertical="top" wrapText="1"/>
      <protection/>
    </xf>
    <xf numFmtId="1" fontId="0" fillId="0" borderId="1" xfId="16" applyNumberFormat="1" applyFont="1" applyFill="1" applyBorder="1" applyAlignment="1" applyProtection="1">
      <alignment horizontal="center" vertical="top"/>
      <protection/>
    </xf>
    <xf numFmtId="44" fontId="0" fillId="0" borderId="5" xfId="16" applyFont="1" applyFill="1" applyBorder="1" applyAlignment="1" applyProtection="1">
      <alignment horizontal="center" vertical="top"/>
      <protection/>
    </xf>
    <xf numFmtId="44" fontId="0" fillId="0" borderId="3" xfId="16" applyFont="1" applyFill="1" applyBorder="1" applyAlignment="1" applyProtection="1">
      <alignment horizontal="center" vertical="top"/>
      <protection/>
    </xf>
    <xf numFmtId="44" fontId="0" fillId="0" borderId="4" xfId="16" applyFont="1" applyFill="1" applyBorder="1" applyAlignment="1" applyProtection="1">
      <alignment horizontal="center" vertical="top"/>
      <protection/>
    </xf>
    <xf numFmtId="2" fontId="0" fillId="0" borderId="2" xfId="16" applyNumberFormat="1" applyFont="1" applyFill="1" applyBorder="1" applyAlignment="1" applyProtection="1">
      <alignment horizontal="center" vertical="top"/>
      <protection/>
    </xf>
    <xf numFmtId="44" fontId="0" fillId="0" borderId="5" xfId="16" applyFont="1" applyFill="1" applyBorder="1" applyAlignment="1" applyProtection="1">
      <alignment horizontal="center" vertical="top" wrapText="1"/>
      <protection/>
    </xf>
    <xf numFmtId="44" fontId="0" fillId="0" borderId="3" xfId="16" applyFont="1" applyFill="1" applyBorder="1" applyAlignment="1" applyProtection="1">
      <alignment horizontal="center" vertical="top" wrapText="1"/>
      <protection/>
    </xf>
    <xf numFmtId="44" fontId="0" fillId="0" borderId="4" xfId="16" applyFont="1" applyFill="1" applyBorder="1" applyAlignment="1" applyProtection="1">
      <alignment horizontal="center" vertical="top" wrapText="1"/>
      <protection/>
    </xf>
    <xf numFmtId="44" fontId="0" fillId="0" borderId="1" xfId="16" applyFont="1" applyFill="1" applyBorder="1" applyAlignment="1" applyProtection="1">
      <alignment horizontal="center" vertical="top"/>
      <protection/>
    </xf>
    <xf numFmtId="44" fontId="0" fillId="0" borderId="5" xfId="16" applyFont="1" applyFill="1" applyBorder="1" applyAlignment="1" applyProtection="1">
      <alignment horizontal="center" vertical="center" wrapText="1"/>
      <protection/>
    </xf>
    <xf numFmtId="44" fontId="0" fillId="0" borderId="3" xfId="16" applyFont="1" applyFill="1" applyBorder="1" applyAlignment="1" applyProtection="1">
      <alignment horizontal="center" vertical="center" wrapText="1"/>
      <protection/>
    </xf>
    <xf numFmtId="44" fontId="0" fillId="0" borderId="4" xfId="16" applyFont="1" applyFill="1" applyBorder="1" applyAlignment="1" applyProtection="1">
      <alignment horizontal="center" vertical="center" wrapText="1"/>
      <protection/>
    </xf>
    <xf numFmtId="44" fontId="0" fillId="0" borderId="1" xfId="16" applyFont="1" applyFill="1" applyBorder="1" applyAlignment="1" applyProtection="1">
      <alignment horizontal="center" vertical="top" wrapText="1"/>
      <protection/>
    </xf>
    <xf numFmtId="44" fontId="6" fillId="0" borderId="1" xfId="16" applyFont="1" applyFill="1" applyBorder="1" applyAlignment="1" applyProtection="1">
      <alignment horizontal="center" vertical="top"/>
      <protection/>
    </xf>
    <xf numFmtId="44" fontId="0" fillId="0" borderId="1" xfId="16" applyFont="1" applyFill="1" applyBorder="1" applyAlignment="1" applyProtection="1">
      <alignment horizontal="center" vertical="top"/>
      <protection/>
    </xf>
    <xf numFmtId="44" fontId="5" fillId="0" borderId="1" xfId="16" applyFont="1" applyFill="1" applyBorder="1" applyAlignment="1" applyProtection="1">
      <alignment horizontal="left" vertical="top" wrapText="1"/>
      <protection/>
    </xf>
    <xf numFmtId="44" fontId="0" fillId="0" borderId="2" xfId="16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52"/>
  <sheetViews>
    <sheetView tabSelected="1" workbookViewId="0" topLeftCell="A1">
      <selection activeCell="Z5" sqref="Z5"/>
    </sheetView>
  </sheetViews>
  <sheetFormatPr defaultColWidth="9.00390625" defaultRowHeight="12.75"/>
  <cols>
    <col min="1" max="13" width="3.75390625" style="0" customWidth="1"/>
    <col min="14" max="14" width="5.375" style="0" customWidth="1"/>
    <col min="15" max="18" width="3.75390625" style="0" customWidth="1"/>
    <col min="19" max="19" width="6.625" style="0" customWidth="1"/>
    <col min="20" max="16384" width="3.75390625" style="0" customWidth="1"/>
  </cols>
  <sheetData>
    <row r="1" spans="1:23" ht="15.75">
      <c r="A1" s="103" t="s">
        <v>591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12.75">
      <c r="A2" s="104" t="s">
        <v>592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27" customHeight="1">
      <c r="A3" s="51" t="s">
        <v>561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05" t="s">
        <v>562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 t="s">
        <v>563</v>
      </c>
      <c r="T5" s="105"/>
      <c r="U5" s="105"/>
      <c r="V5" s="105"/>
      <c r="W5" s="105"/>
    </row>
    <row r="6" spans="1:23" ht="12.75">
      <c r="A6" s="106" t="s">
        <v>564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  <c r="S6" s="109">
        <v>1</v>
      </c>
      <c r="T6" s="109"/>
      <c r="U6" s="109"/>
      <c r="V6" s="109"/>
      <c r="W6" s="109"/>
    </row>
    <row r="7" spans="1:23" ht="12.75">
      <c r="A7" s="74" t="s">
        <v>566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10">
        <v>0.079</v>
      </c>
      <c r="T7" s="110"/>
      <c r="U7" s="110"/>
      <c r="V7" s="110"/>
      <c r="W7" s="110"/>
    </row>
    <row r="8" spans="1:23" ht="12.75">
      <c r="A8" s="74" t="s">
        <v>567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110">
        <v>0.37</v>
      </c>
      <c r="T8" s="110"/>
      <c r="U8" s="110"/>
      <c r="V8" s="110"/>
      <c r="W8" s="110"/>
    </row>
    <row r="9" spans="1:23" ht="12.75">
      <c r="A9" s="74" t="s">
        <v>457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110">
        <v>0</v>
      </c>
      <c r="T9" s="110"/>
      <c r="U9" s="110"/>
      <c r="V9" s="110"/>
      <c r="W9" s="110"/>
    </row>
    <row r="10" spans="1:23" ht="12.75">
      <c r="A10" s="74" t="s">
        <v>568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27"/>
      <c r="T10" s="27"/>
      <c r="U10" s="27"/>
      <c r="V10" s="27"/>
      <c r="W10" s="27"/>
    </row>
    <row r="11" spans="1:23" ht="12.75">
      <c r="A11" s="74" t="s">
        <v>569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111">
        <v>1.077</v>
      </c>
      <c r="T11" s="111"/>
      <c r="U11" s="111"/>
      <c r="V11" s="111"/>
      <c r="W11" s="111"/>
    </row>
    <row r="12" spans="1:23" ht="12.75">
      <c r="A12" s="74" t="s">
        <v>570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111">
        <v>1.024</v>
      </c>
      <c r="T12" s="111"/>
      <c r="U12" s="111"/>
      <c r="V12" s="111"/>
      <c r="W12" s="111"/>
    </row>
    <row r="13" spans="1:23" ht="12.75">
      <c r="A13" s="74" t="s">
        <v>571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110">
        <v>0.288</v>
      </c>
      <c r="T13" s="110"/>
      <c r="U13" s="110"/>
      <c r="V13" s="110"/>
      <c r="W13" s="110"/>
    </row>
    <row r="14" spans="1:23" ht="12.75">
      <c r="A14" s="74" t="s">
        <v>572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110">
        <v>0.14</v>
      </c>
      <c r="T14" s="110"/>
      <c r="U14" s="110"/>
      <c r="V14" s="110"/>
      <c r="W14" s="110"/>
    </row>
    <row r="15" spans="1:23" ht="12.75">
      <c r="A15" s="74" t="s">
        <v>593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27">
        <v>168.91</v>
      </c>
      <c r="T15" s="27"/>
      <c r="U15" s="27"/>
      <c r="V15" s="27"/>
      <c r="W15" s="27"/>
    </row>
    <row r="16" spans="1:23" ht="12.75">
      <c r="A16" s="74" t="s">
        <v>540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27">
        <v>33</v>
      </c>
      <c r="T16" s="27"/>
      <c r="U16" s="27"/>
      <c r="V16" s="27"/>
      <c r="W16" s="27"/>
    </row>
    <row r="18" spans="1:23" ht="12.75">
      <c r="A18" s="51" t="s">
        <v>573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2.75">
      <c r="A19" s="51" t="s">
        <v>574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2.75" hidden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2.75">
      <c r="A21" s="51" t="s">
        <v>103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78" t="s">
        <v>575</v>
      </c>
      <c r="B23" s="114" t="s">
        <v>579</v>
      </c>
      <c r="C23" s="115"/>
      <c r="D23" s="115"/>
      <c r="E23" s="115"/>
      <c r="F23" s="115"/>
      <c r="G23" s="115"/>
      <c r="H23" s="115"/>
      <c r="I23" s="115"/>
      <c r="J23" s="116"/>
      <c r="K23" s="114" t="s">
        <v>595</v>
      </c>
      <c r="L23" s="115"/>
      <c r="M23" s="115"/>
      <c r="N23" s="116"/>
      <c r="O23" s="114" t="s">
        <v>596</v>
      </c>
      <c r="P23" s="115"/>
      <c r="Q23" s="116"/>
      <c r="R23" s="122" t="s">
        <v>578</v>
      </c>
      <c r="S23" s="123"/>
      <c r="T23" s="123"/>
      <c r="U23" s="123"/>
      <c r="V23" s="123"/>
      <c r="W23" s="124"/>
    </row>
    <row r="24" spans="1:23" ht="12.75">
      <c r="A24" s="112"/>
      <c r="B24" s="79"/>
      <c r="C24" s="117"/>
      <c r="D24" s="117"/>
      <c r="E24" s="117"/>
      <c r="F24" s="117"/>
      <c r="G24" s="117"/>
      <c r="H24" s="117"/>
      <c r="I24" s="117"/>
      <c r="J24" s="118"/>
      <c r="K24" s="79"/>
      <c r="L24" s="117"/>
      <c r="M24" s="117"/>
      <c r="N24" s="118"/>
      <c r="O24" s="79"/>
      <c r="P24" s="117"/>
      <c r="Q24" s="118"/>
      <c r="R24" s="114" t="s">
        <v>576</v>
      </c>
      <c r="S24" s="115"/>
      <c r="T24" s="116"/>
      <c r="U24" s="114" t="s">
        <v>577</v>
      </c>
      <c r="V24" s="115"/>
      <c r="W24" s="116"/>
    </row>
    <row r="25" spans="1:23" ht="24.75" customHeight="1">
      <c r="A25" s="113"/>
      <c r="B25" s="119"/>
      <c r="C25" s="120"/>
      <c r="D25" s="120"/>
      <c r="E25" s="120"/>
      <c r="F25" s="120"/>
      <c r="G25" s="120"/>
      <c r="H25" s="120"/>
      <c r="I25" s="120"/>
      <c r="J25" s="121"/>
      <c r="K25" s="119"/>
      <c r="L25" s="120"/>
      <c r="M25" s="120"/>
      <c r="N25" s="121"/>
      <c r="O25" s="119"/>
      <c r="P25" s="120"/>
      <c r="Q25" s="121"/>
      <c r="R25" s="119"/>
      <c r="S25" s="120"/>
      <c r="T25" s="121"/>
      <c r="U25" s="119"/>
      <c r="V25" s="120"/>
      <c r="W25" s="121"/>
    </row>
    <row r="26" spans="1:23" ht="12.75">
      <c r="A26" s="5">
        <v>1</v>
      </c>
      <c r="B26" s="125">
        <v>2</v>
      </c>
      <c r="C26" s="125"/>
      <c r="D26" s="125"/>
      <c r="E26" s="125"/>
      <c r="F26" s="125"/>
      <c r="G26" s="125"/>
      <c r="H26" s="125"/>
      <c r="I26" s="125"/>
      <c r="J26" s="125"/>
      <c r="K26" s="125">
        <v>3</v>
      </c>
      <c r="L26" s="125"/>
      <c r="M26" s="125"/>
      <c r="N26" s="125"/>
      <c r="O26" s="125">
        <v>4</v>
      </c>
      <c r="P26" s="125"/>
      <c r="Q26" s="125"/>
      <c r="R26" s="125">
        <v>5</v>
      </c>
      <c r="S26" s="125"/>
      <c r="T26" s="125"/>
      <c r="U26" s="125">
        <v>6</v>
      </c>
      <c r="V26" s="125"/>
      <c r="W26" s="125"/>
    </row>
    <row r="27" spans="1:23" ht="24" customHeight="1">
      <c r="A27" s="126">
        <v>1</v>
      </c>
      <c r="B27" s="129" t="s">
        <v>594</v>
      </c>
      <c r="C27" s="107"/>
      <c r="D27" s="107"/>
      <c r="E27" s="107"/>
      <c r="F27" s="107"/>
      <c r="G27" s="107"/>
      <c r="H27" s="107"/>
      <c r="I27" s="107"/>
      <c r="J27" s="108"/>
      <c r="K27" s="130">
        <v>0.03</v>
      </c>
      <c r="L27" s="130"/>
      <c r="M27" s="130"/>
      <c r="N27" s="130"/>
      <c r="O27" s="130">
        <f>33.15*168.91</f>
        <v>5599.3665</v>
      </c>
      <c r="P27" s="130"/>
      <c r="Q27" s="130"/>
      <c r="R27" s="130">
        <f aca="true" t="shared" si="0" ref="R27:R42">K27*O27</f>
        <v>167.980995</v>
      </c>
      <c r="S27" s="130"/>
      <c r="T27" s="130"/>
      <c r="U27" s="130">
        <f>R27</f>
        <v>167.980995</v>
      </c>
      <c r="V27" s="130"/>
      <c r="W27" s="130"/>
    </row>
    <row r="28" spans="1:23" ht="12.75">
      <c r="A28" s="127"/>
      <c r="B28" s="74" t="s">
        <v>597</v>
      </c>
      <c r="C28" s="74"/>
      <c r="D28" s="74"/>
      <c r="E28" s="74"/>
      <c r="F28" s="74"/>
      <c r="G28" s="74"/>
      <c r="H28" s="74"/>
      <c r="I28" s="74"/>
      <c r="J28" s="74"/>
      <c r="K28" s="109">
        <v>0.03</v>
      </c>
      <c r="L28" s="109"/>
      <c r="M28" s="109"/>
      <c r="N28" s="109"/>
      <c r="O28" s="109">
        <f>22.91*168.91</f>
        <v>3869.7281</v>
      </c>
      <c r="P28" s="109"/>
      <c r="Q28" s="109"/>
      <c r="R28" s="130">
        <f t="shared" si="0"/>
        <v>116.09184299999998</v>
      </c>
      <c r="S28" s="130"/>
      <c r="T28" s="130"/>
      <c r="U28" s="130">
        <f aca="true" t="shared" si="1" ref="U28:U42">R28</f>
        <v>116.09184299999998</v>
      </c>
      <c r="V28" s="130"/>
      <c r="W28" s="130"/>
    </row>
    <row r="29" spans="1:23" ht="12.75">
      <c r="A29" s="127"/>
      <c r="B29" s="74" t="s">
        <v>598</v>
      </c>
      <c r="C29" s="74"/>
      <c r="D29" s="74"/>
      <c r="E29" s="74"/>
      <c r="F29" s="74"/>
      <c r="G29" s="74"/>
      <c r="H29" s="74"/>
      <c r="I29" s="74"/>
      <c r="J29" s="74"/>
      <c r="K29" s="109">
        <v>0.03</v>
      </c>
      <c r="L29" s="109"/>
      <c r="M29" s="109"/>
      <c r="N29" s="109"/>
      <c r="O29" s="109">
        <f>20.26*168.91</f>
        <v>3422.1166000000003</v>
      </c>
      <c r="P29" s="109"/>
      <c r="Q29" s="109"/>
      <c r="R29" s="130">
        <f t="shared" si="0"/>
        <v>102.663498</v>
      </c>
      <c r="S29" s="130"/>
      <c r="T29" s="130"/>
      <c r="U29" s="130">
        <f t="shared" si="1"/>
        <v>102.663498</v>
      </c>
      <c r="V29" s="130"/>
      <c r="W29" s="130"/>
    </row>
    <row r="30" spans="1:23" ht="27" customHeight="1">
      <c r="A30" s="127"/>
      <c r="B30" s="74" t="s">
        <v>599</v>
      </c>
      <c r="C30" s="74"/>
      <c r="D30" s="74"/>
      <c r="E30" s="74"/>
      <c r="F30" s="74"/>
      <c r="G30" s="74"/>
      <c r="H30" s="74"/>
      <c r="I30" s="74"/>
      <c r="J30" s="74"/>
      <c r="K30" s="109">
        <v>0.03</v>
      </c>
      <c r="L30" s="109"/>
      <c r="M30" s="109"/>
      <c r="N30" s="109"/>
      <c r="O30" s="109">
        <f>20.23*168.91</f>
        <v>3417.0493</v>
      </c>
      <c r="P30" s="109"/>
      <c r="Q30" s="109"/>
      <c r="R30" s="130">
        <f t="shared" si="0"/>
        <v>102.511479</v>
      </c>
      <c r="S30" s="130"/>
      <c r="T30" s="130"/>
      <c r="U30" s="130">
        <f t="shared" si="1"/>
        <v>102.511479</v>
      </c>
      <c r="V30" s="130"/>
      <c r="W30" s="130"/>
    </row>
    <row r="31" spans="1:23" ht="12.75">
      <c r="A31" s="127"/>
      <c r="B31" s="74" t="s">
        <v>600</v>
      </c>
      <c r="C31" s="74"/>
      <c r="D31" s="74"/>
      <c r="E31" s="74"/>
      <c r="F31" s="74"/>
      <c r="G31" s="74"/>
      <c r="H31" s="74"/>
      <c r="I31" s="74"/>
      <c r="J31" s="74"/>
      <c r="K31" s="109">
        <v>0.03</v>
      </c>
      <c r="L31" s="109"/>
      <c r="M31" s="109"/>
      <c r="N31" s="109"/>
      <c r="O31" s="109">
        <f>18*168.91</f>
        <v>3040.38</v>
      </c>
      <c r="P31" s="109"/>
      <c r="Q31" s="109"/>
      <c r="R31" s="130">
        <f t="shared" si="0"/>
        <v>91.2114</v>
      </c>
      <c r="S31" s="130"/>
      <c r="T31" s="130"/>
      <c r="U31" s="130">
        <f t="shared" si="1"/>
        <v>91.2114</v>
      </c>
      <c r="V31" s="130"/>
      <c r="W31" s="130"/>
    </row>
    <row r="32" spans="1:23" ht="12.75">
      <c r="A32" s="127"/>
      <c r="B32" s="74" t="s">
        <v>601</v>
      </c>
      <c r="C32" s="74"/>
      <c r="D32" s="74"/>
      <c r="E32" s="74"/>
      <c r="F32" s="74"/>
      <c r="G32" s="74"/>
      <c r="H32" s="74"/>
      <c r="I32" s="74"/>
      <c r="J32" s="74"/>
      <c r="K32" s="109">
        <v>0.09</v>
      </c>
      <c r="L32" s="109"/>
      <c r="M32" s="109"/>
      <c r="N32" s="109"/>
      <c r="O32" s="109">
        <f>20.23*168.91</f>
        <v>3417.0493</v>
      </c>
      <c r="P32" s="109"/>
      <c r="Q32" s="109"/>
      <c r="R32" s="130">
        <f t="shared" si="0"/>
        <v>307.534437</v>
      </c>
      <c r="S32" s="130"/>
      <c r="T32" s="130"/>
      <c r="U32" s="130">
        <f t="shared" si="1"/>
        <v>307.534437</v>
      </c>
      <c r="V32" s="130"/>
      <c r="W32" s="130"/>
    </row>
    <row r="33" spans="1:23" ht="12.75">
      <c r="A33" s="127"/>
      <c r="B33" s="74" t="s">
        <v>602</v>
      </c>
      <c r="C33" s="74"/>
      <c r="D33" s="74"/>
      <c r="E33" s="74"/>
      <c r="F33" s="74"/>
      <c r="G33" s="74"/>
      <c r="H33" s="74"/>
      <c r="I33" s="74"/>
      <c r="J33" s="74"/>
      <c r="K33" s="109">
        <v>0.3</v>
      </c>
      <c r="L33" s="109"/>
      <c r="M33" s="109"/>
      <c r="N33" s="109"/>
      <c r="O33" s="109">
        <f>22.91*168.91</f>
        <v>3869.7281</v>
      </c>
      <c r="P33" s="109"/>
      <c r="Q33" s="109"/>
      <c r="R33" s="130">
        <f t="shared" si="0"/>
        <v>1160.91843</v>
      </c>
      <c r="S33" s="130"/>
      <c r="T33" s="130"/>
      <c r="U33" s="130">
        <f t="shared" si="1"/>
        <v>1160.91843</v>
      </c>
      <c r="V33" s="130"/>
      <c r="W33" s="130"/>
    </row>
    <row r="34" spans="1:23" ht="12.75">
      <c r="A34" s="127"/>
      <c r="B34" s="74" t="s">
        <v>603</v>
      </c>
      <c r="C34" s="74"/>
      <c r="D34" s="74"/>
      <c r="E34" s="74"/>
      <c r="F34" s="74"/>
      <c r="G34" s="74"/>
      <c r="H34" s="74"/>
      <c r="I34" s="74"/>
      <c r="J34" s="74"/>
      <c r="K34" s="109">
        <v>0.03</v>
      </c>
      <c r="L34" s="109"/>
      <c r="M34" s="109"/>
      <c r="N34" s="109"/>
      <c r="O34" s="109">
        <f>25.94*168.91</f>
        <v>4381.5254</v>
      </c>
      <c r="P34" s="109"/>
      <c r="Q34" s="109"/>
      <c r="R34" s="130">
        <f t="shared" si="0"/>
        <v>131.445762</v>
      </c>
      <c r="S34" s="130"/>
      <c r="T34" s="130"/>
      <c r="U34" s="130">
        <f t="shared" si="1"/>
        <v>131.445762</v>
      </c>
      <c r="V34" s="130"/>
      <c r="W34" s="130"/>
    </row>
    <row r="35" spans="1:23" ht="12.75">
      <c r="A35" s="127"/>
      <c r="B35" s="74" t="s">
        <v>604</v>
      </c>
      <c r="C35" s="74"/>
      <c r="D35" s="74"/>
      <c r="E35" s="74"/>
      <c r="F35" s="74"/>
      <c r="G35" s="74"/>
      <c r="H35" s="74"/>
      <c r="I35" s="74"/>
      <c r="J35" s="74"/>
      <c r="K35" s="109">
        <v>0.06</v>
      </c>
      <c r="L35" s="109"/>
      <c r="M35" s="109"/>
      <c r="N35" s="109"/>
      <c r="O35" s="109">
        <f>20.23*168.91</f>
        <v>3417.0493</v>
      </c>
      <c r="P35" s="109"/>
      <c r="Q35" s="109"/>
      <c r="R35" s="130">
        <f t="shared" si="0"/>
        <v>205.022958</v>
      </c>
      <c r="S35" s="130"/>
      <c r="T35" s="130"/>
      <c r="U35" s="130">
        <f t="shared" si="1"/>
        <v>205.022958</v>
      </c>
      <c r="V35" s="130"/>
      <c r="W35" s="130"/>
    </row>
    <row r="36" spans="1:23" ht="12.75">
      <c r="A36" s="127"/>
      <c r="B36" s="131" t="s">
        <v>605</v>
      </c>
      <c r="C36" s="131"/>
      <c r="D36" s="131"/>
      <c r="E36" s="131"/>
      <c r="F36" s="131"/>
      <c r="G36" s="131"/>
      <c r="H36" s="131"/>
      <c r="I36" s="131"/>
      <c r="J36" s="131"/>
      <c r="K36" s="132">
        <v>0.03</v>
      </c>
      <c r="L36" s="132"/>
      <c r="M36" s="132"/>
      <c r="N36" s="132"/>
      <c r="O36" s="132">
        <f>22.91*168.91</f>
        <v>3869.7281</v>
      </c>
      <c r="P36" s="132"/>
      <c r="Q36" s="132"/>
      <c r="R36" s="130">
        <f t="shared" si="0"/>
        <v>116.09184299999998</v>
      </c>
      <c r="S36" s="130"/>
      <c r="T36" s="130"/>
      <c r="U36" s="130">
        <f t="shared" si="1"/>
        <v>116.09184299999998</v>
      </c>
      <c r="V36" s="130"/>
      <c r="W36" s="130"/>
    </row>
    <row r="37" spans="1:23" ht="12.75">
      <c r="A37" s="127"/>
      <c r="B37" s="74" t="s">
        <v>606</v>
      </c>
      <c r="C37" s="74"/>
      <c r="D37" s="74"/>
      <c r="E37" s="74"/>
      <c r="F37" s="74"/>
      <c r="G37" s="74"/>
      <c r="H37" s="74"/>
      <c r="I37" s="74"/>
      <c r="J37" s="74"/>
      <c r="K37" s="109">
        <v>0.12</v>
      </c>
      <c r="L37" s="109"/>
      <c r="M37" s="109"/>
      <c r="N37" s="109"/>
      <c r="O37" s="109">
        <f>20.23*168.91</f>
        <v>3417.0493</v>
      </c>
      <c r="P37" s="109"/>
      <c r="Q37" s="109"/>
      <c r="R37" s="130">
        <f t="shared" si="0"/>
        <v>410.045916</v>
      </c>
      <c r="S37" s="130"/>
      <c r="T37" s="130"/>
      <c r="U37" s="130">
        <f t="shared" si="1"/>
        <v>410.045916</v>
      </c>
      <c r="V37" s="130"/>
      <c r="W37" s="130"/>
    </row>
    <row r="38" spans="1:23" ht="26.25" customHeight="1">
      <c r="A38" s="127"/>
      <c r="B38" s="74" t="s">
        <v>607</v>
      </c>
      <c r="C38" s="74"/>
      <c r="D38" s="74"/>
      <c r="E38" s="74"/>
      <c r="F38" s="74"/>
      <c r="G38" s="74"/>
      <c r="H38" s="74"/>
      <c r="I38" s="74"/>
      <c r="J38" s="74"/>
      <c r="K38" s="109">
        <v>0.15</v>
      </c>
      <c r="L38" s="109"/>
      <c r="M38" s="109"/>
      <c r="N38" s="109"/>
      <c r="O38" s="109">
        <f>18*168.91</f>
        <v>3040.38</v>
      </c>
      <c r="P38" s="109"/>
      <c r="Q38" s="109"/>
      <c r="R38" s="130">
        <f t="shared" si="0"/>
        <v>456.057</v>
      </c>
      <c r="S38" s="130"/>
      <c r="T38" s="130"/>
      <c r="U38" s="130">
        <f t="shared" si="1"/>
        <v>456.057</v>
      </c>
      <c r="V38" s="130"/>
      <c r="W38" s="130"/>
    </row>
    <row r="39" spans="1:23" ht="26.25" customHeight="1">
      <c r="A39" s="127"/>
      <c r="B39" s="74" t="s">
        <v>608</v>
      </c>
      <c r="C39" s="74"/>
      <c r="D39" s="74"/>
      <c r="E39" s="74"/>
      <c r="F39" s="74"/>
      <c r="G39" s="74"/>
      <c r="H39" s="74"/>
      <c r="I39" s="74"/>
      <c r="J39" s="74"/>
      <c r="K39" s="109">
        <v>0.3</v>
      </c>
      <c r="L39" s="109"/>
      <c r="M39" s="109"/>
      <c r="N39" s="109"/>
      <c r="O39" s="109">
        <f>O38</f>
        <v>3040.38</v>
      </c>
      <c r="P39" s="109"/>
      <c r="Q39" s="109"/>
      <c r="R39" s="130">
        <f t="shared" si="0"/>
        <v>912.114</v>
      </c>
      <c r="S39" s="130"/>
      <c r="T39" s="130"/>
      <c r="U39" s="130">
        <f t="shared" si="1"/>
        <v>912.114</v>
      </c>
      <c r="V39" s="130"/>
      <c r="W39" s="130"/>
    </row>
    <row r="40" spans="1:23" ht="12.75">
      <c r="A40" s="127"/>
      <c r="B40" s="74" t="s">
        <v>609</v>
      </c>
      <c r="C40" s="74"/>
      <c r="D40" s="74"/>
      <c r="E40" s="74"/>
      <c r="F40" s="74"/>
      <c r="G40" s="74"/>
      <c r="H40" s="74"/>
      <c r="I40" s="74"/>
      <c r="J40" s="74"/>
      <c r="K40" s="109">
        <v>0.06</v>
      </c>
      <c r="L40" s="109"/>
      <c r="M40" s="109"/>
      <c r="N40" s="109"/>
      <c r="O40" s="109">
        <f>9.67*168.91</f>
        <v>1633.3597</v>
      </c>
      <c r="P40" s="109"/>
      <c r="Q40" s="109"/>
      <c r="R40" s="130">
        <f t="shared" si="0"/>
        <v>98.001582</v>
      </c>
      <c r="S40" s="130"/>
      <c r="T40" s="130"/>
      <c r="U40" s="130">
        <f t="shared" si="1"/>
        <v>98.001582</v>
      </c>
      <c r="V40" s="130"/>
      <c r="W40" s="130"/>
    </row>
    <row r="41" spans="1:23" ht="12.75">
      <c r="A41" s="127"/>
      <c r="B41" s="74" t="s">
        <v>610</v>
      </c>
      <c r="C41" s="74"/>
      <c r="D41" s="74"/>
      <c r="E41" s="74"/>
      <c r="F41" s="74"/>
      <c r="G41" s="74"/>
      <c r="H41" s="74"/>
      <c r="I41" s="74"/>
      <c r="J41" s="74"/>
      <c r="K41" s="109">
        <v>0.03</v>
      </c>
      <c r="L41" s="109"/>
      <c r="M41" s="109"/>
      <c r="N41" s="109"/>
      <c r="O41" s="109">
        <f>11.74*168.91</f>
        <v>1983.0034</v>
      </c>
      <c r="P41" s="109"/>
      <c r="Q41" s="109"/>
      <c r="R41" s="130">
        <f t="shared" si="0"/>
        <v>59.490102</v>
      </c>
      <c r="S41" s="130"/>
      <c r="T41" s="130"/>
      <c r="U41" s="130">
        <f t="shared" si="1"/>
        <v>59.490102</v>
      </c>
      <c r="V41" s="130"/>
      <c r="W41" s="130"/>
    </row>
    <row r="42" spans="1:23" ht="12.75">
      <c r="A42" s="128"/>
      <c r="B42" s="74" t="s">
        <v>611</v>
      </c>
      <c r="C42" s="74"/>
      <c r="D42" s="74"/>
      <c r="E42" s="74"/>
      <c r="F42" s="74"/>
      <c r="G42" s="74"/>
      <c r="H42" s="74"/>
      <c r="I42" s="74"/>
      <c r="J42" s="74"/>
      <c r="K42" s="132">
        <v>0.03</v>
      </c>
      <c r="L42" s="132"/>
      <c r="M42" s="132"/>
      <c r="N42" s="132"/>
      <c r="O42" s="132">
        <f>10.44*168.91</f>
        <v>1763.4204</v>
      </c>
      <c r="P42" s="132"/>
      <c r="Q42" s="132"/>
      <c r="R42" s="130">
        <f t="shared" si="0"/>
        <v>52.902612</v>
      </c>
      <c r="S42" s="130"/>
      <c r="T42" s="130"/>
      <c r="U42" s="130">
        <f t="shared" si="1"/>
        <v>52.902612</v>
      </c>
      <c r="V42" s="130"/>
      <c r="W42" s="130"/>
    </row>
    <row r="43" spans="1:23" ht="12.75">
      <c r="A43" s="4"/>
      <c r="B43" s="134" t="s">
        <v>580</v>
      </c>
      <c r="C43" s="134"/>
      <c r="D43" s="134"/>
      <c r="E43" s="134"/>
      <c r="F43" s="134"/>
      <c r="G43" s="134"/>
      <c r="H43" s="134"/>
      <c r="I43" s="134"/>
      <c r="J43" s="134"/>
      <c r="K43" s="133">
        <f>SUM(K27:N42)</f>
        <v>1.3500000000000003</v>
      </c>
      <c r="L43" s="105"/>
      <c r="M43" s="105"/>
      <c r="N43" s="105"/>
      <c r="O43" s="105" t="s">
        <v>584</v>
      </c>
      <c r="P43" s="105"/>
      <c r="Q43" s="105"/>
      <c r="R43" s="133">
        <f>SUM(R27:T42)</f>
        <v>4490.083856999999</v>
      </c>
      <c r="S43" s="105"/>
      <c r="T43" s="105"/>
      <c r="U43" s="133">
        <f>SUM(U27:W42)</f>
        <v>4490.083856999999</v>
      </c>
      <c r="V43" s="105"/>
      <c r="W43" s="105"/>
    </row>
    <row r="44" spans="1:23" ht="12.75">
      <c r="A44" s="3">
        <v>2</v>
      </c>
      <c r="B44" s="74" t="s">
        <v>565</v>
      </c>
      <c r="C44" s="74"/>
      <c r="D44" s="74"/>
      <c r="E44" s="74"/>
      <c r="F44" s="74"/>
      <c r="G44" s="74"/>
      <c r="H44" s="74"/>
      <c r="I44" s="74"/>
      <c r="J44" s="74"/>
      <c r="K44" s="27" t="s">
        <v>584</v>
      </c>
      <c r="L44" s="27"/>
      <c r="M44" s="27"/>
      <c r="N44" s="27"/>
      <c r="O44" s="27" t="s">
        <v>584</v>
      </c>
      <c r="P44" s="27"/>
      <c r="Q44" s="27"/>
      <c r="R44" s="109">
        <f>R43*$S$7</f>
        <v>354.7166247029999</v>
      </c>
      <c r="S44" s="109"/>
      <c r="T44" s="109"/>
      <c r="U44" s="109">
        <f>U43*$S$7</f>
        <v>354.7166247029999</v>
      </c>
      <c r="V44" s="109"/>
      <c r="W44" s="109"/>
    </row>
    <row r="45" spans="1:23" ht="12.75">
      <c r="A45" s="4"/>
      <c r="B45" s="134" t="s">
        <v>581</v>
      </c>
      <c r="C45" s="134"/>
      <c r="D45" s="134"/>
      <c r="E45" s="134"/>
      <c r="F45" s="134"/>
      <c r="G45" s="134"/>
      <c r="H45" s="134"/>
      <c r="I45" s="134"/>
      <c r="J45" s="134"/>
      <c r="K45" s="105" t="s">
        <v>584</v>
      </c>
      <c r="L45" s="105"/>
      <c r="M45" s="105"/>
      <c r="N45" s="105"/>
      <c r="O45" s="105" t="s">
        <v>584</v>
      </c>
      <c r="P45" s="105"/>
      <c r="Q45" s="105"/>
      <c r="R45" s="133">
        <f>R43+R44</f>
        <v>4844.800481702999</v>
      </c>
      <c r="S45" s="105"/>
      <c r="T45" s="105"/>
      <c r="U45" s="133">
        <f>U43+U44</f>
        <v>4844.800481702999</v>
      </c>
      <c r="V45" s="105"/>
      <c r="W45" s="105"/>
    </row>
    <row r="46" spans="1:23" ht="26.25" customHeight="1">
      <c r="A46" s="3">
        <v>3</v>
      </c>
      <c r="B46" s="74" t="s">
        <v>582</v>
      </c>
      <c r="C46" s="74"/>
      <c r="D46" s="74"/>
      <c r="E46" s="74"/>
      <c r="F46" s="74"/>
      <c r="G46" s="74"/>
      <c r="H46" s="74"/>
      <c r="I46" s="74"/>
      <c r="J46" s="74"/>
      <c r="K46" s="27" t="s">
        <v>584</v>
      </c>
      <c r="L46" s="27"/>
      <c r="M46" s="27"/>
      <c r="N46" s="27"/>
      <c r="O46" s="27" t="s">
        <v>584</v>
      </c>
      <c r="P46" s="27"/>
      <c r="Q46" s="27"/>
      <c r="R46" s="109">
        <f>R45*$S$8</f>
        <v>1792.5761782301095</v>
      </c>
      <c r="S46" s="109"/>
      <c r="T46" s="109"/>
      <c r="U46" s="109">
        <f>U45*$S$8</f>
        <v>1792.5761782301095</v>
      </c>
      <c r="V46" s="109"/>
      <c r="W46" s="109"/>
    </row>
    <row r="47" spans="1:23" ht="12.75" hidden="1">
      <c r="A47" s="3"/>
      <c r="B47" s="74"/>
      <c r="C47" s="74"/>
      <c r="D47" s="74"/>
      <c r="E47" s="74"/>
      <c r="F47" s="74"/>
      <c r="G47" s="74"/>
      <c r="H47" s="74"/>
      <c r="I47" s="74"/>
      <c r="J47" s="74"/>
      <c r="K47" s="27"/>
      <c r="L47" s="27"/>
      <c r="M47" s="27"/>
      <c r="N47" s="27"/>
      <c r="O47" s="27"/>
      <c r="P47" s="27"/>
      <c r="Q47" s="27"/>
      <c r="R47" s="109"/>
      <c r="S47" s="109"/>
      <c r="T47" s="109"/>
      <c r="U47" s="109"/>
      <c r="V47" s="109"/>
      <c r="W47" s="109"/>
    </row>
    <row r="48" spans="1:23" ht="12.75">
      <c r="A48" s="4"/>
      <c r="B48" s="134" t="s">
        <v>583</v>
      </c>
      <c r="C48" s="134"/>
      <c r="D48" s="134"/>
      <c r="E48" s="134"/>
      <c r="F48" s="134"/>
      <c r="G48" s="134"/>
      <c r="H48" s="134"/>
      <c r="I48" s="134"/>
      <c r="J48" s="134"/>
      <c r="K48" s="105" t="s">
        <v>584</v>
      </c>
      <c r="L48" s="105"/>
      <c r="M48" s="105"/>
      <c r="N48" s="105"/>
      <c r="O48" s="105"/>
      <c r="P48" s="105"/>
      <c r="Q48" s="105"/>
      <c r="R48" s="133">
        <f>R45+R46+R47</f>
        <v>6637.376659933108</v>
      </c>
      <c r="S48" s="105"/>
      <c r="T48" s="105"/>
      <c r="U48" s="133">
        <f>U45+U46+U47</f>
        <v>6637.376659933108</v>
      </c>
      <c r="V48" s="105"/>
      <c r="W48" s="105"/>
    </row>
    <row r="50" spans="1:26" ht="12.75">
      <c r="A50" s="51" t="s">
        <v>573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7" ht="12.75">
      <c r="A51" s="51" t="s">
        <v>585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8"/>
    </row>
    <row r="52" spans="1:2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2.75">
      <c r="A53" s="27" t="s">
        <v>575</v>
      </c>
      <c r="B53" s="27" t="s">
        <v>538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 t="s">
        <v>537</v>
      </c>
      <c r="O53" s="27"/>
      <c r="P53" s="27"/>
      <c r="Q53" s="27" t="s">
        <v>587</v>
      </c>
      <c r="R53" s="27"/>
      <c r="S53" s="27" t="s">
        <v>588</v>
      </c>
      <c r="T53" s="27"/>
      <c r="U53" s="39" t="s">
        <v>578</v>
      </c>
      <c r="V53" s="39"/>
      <c r="W53" s="39"/>
      <c r="X53" s="39"/>
      <c r="Y53" s="39"/>
      <c r="Z53" s="39"/>
      <c r="AA53" s="8"/>
    </row>
    <row r="54" spans="1:27" ht="42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9" t="s">
        <v>586</v>
      </c>
      <c r="V54" s="80"/>
      <c r="W54" s="80"/>
      <c r="X54" s="27" t="s">
        <v>539</v>
      </c>
      <c r="Y54" s="27"/>
      <c r="Z54" s="27"/>
      <c r="AA54" s="8"/>
    </row>
    <row r="55" spans="1:26" ht="12.75">
      <c r="A55" s="53" t="s">
        <v>535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2.75" customHeight="1">
      <c r="A56" s="15"/>
      <c r="B56" s="83" t="s">
        <v>34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102"/>
      <c r="O56" s="102"/>
      <c r="P56" s="102"/>
      <c r="Q56" s="90"/>
      <c r="R56" s="90"/>
      <c r="S56" s="81"/>
      <c r="T56" s="81"/>
      <c r="U56" s="39"/>
      <c r="V56" s="39"/>
      <c r="W56" s="39"/>
      <c r="X56" s="39"/>
      <c r="Y56" s="39"/>
      <c r="Z56" s="39"/>
    </row>
    <row r="57" spans="1:26" ht="12.75">
      <c r="A57" s="9">
        <v>1</v>
      </c>
      <c r="B57" s="72" t="s">
        <v>35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100" t="s">
        <v>589</v>
      </c>
      <c r="O57" s="100"/>
      <c r="P57" s="100"/>
      <c r="Q57" s="84">
        <v>70</v>
      </c>
      <c r="R57" s="84"/>
      <c r="S57" s="82">
        <v>0.1</v>
      </c>
      <c r="T57" s="82"/>
      <c r="U57" s="66">
        <f>Q57*S57</f>
        <v>7</v>
      </c>
      <c r="V57" s="66"/>
      <c r="W57" s="66"/>
      <c r="X57" s="66">
        <f>U57</f>
        <v>7</v>
      </c>
      <c r="Y57" s="66"/>
      <c r="Z57" s="66"/>
    </row>
    <row r="58" spans="1:26" ht="12.75">
      <c r="A58" s="9">
        <v>2</v>
      </c>
      <c r="B58" s="72" t="s">
        <v>36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100" t="s">
        <v>589</v>
      </c>
      <c r="O58" s="100"/>
      <c r="P58" s="100"/>
      <c r="Q58" s="84">
        <v>90</v>
      </c>
      <c r="R58" s="84"/>
      <c r="S58" s="82">
        <v>0.1</v>
      </c>
      <c r="T58" s="82"/>
      <c r="U58" s="66">
        <f aca="true" t="shared" si="2" ref="U58:U121">Q58*S58</f>
        <v>9</v>
      </c>
      <c r="V58" s="66"/>
      <c r="W58" s="66"/>
      <c r="X58" s="66">
        <f aca="true" t="shared" si="3" ref="X58:X72">U58</f>
        <v>9</v>
      </c>
      <c r="Y58" s="66"/>
      <c r="Z58" s="66"/>
    </row>
    <row r="59" spans="1:26" ht="12.75">
      <c r="A59" s="9">
        <v>3</v>
      </c>
      <c r="B59" s="72" t="s">
        <v>37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100" t="s">
        <v>589</v>
      </c>
      <c r="O59" s="100"/>
      <c r="P59" s="100"/>
      <c r="Q59" s="84">
        <v>120</v>
      </c>
      <c r="R59" s="84"/>
      <c r="S59" s="82">
        <v>0.4</v>
      </c>
      <c r="T59" s="82"/>
      <c r="U59" s="66">
        <f t="shared" si="2"/>
        <v>48</v>
      </c>
      <c r="V59" s="66"/>
      <c r="W59" s="66"/>
      <c r="X59" s="66">
        <f t="shared" si="3"/>
        <v>48</v>
      </c>
      <c r="Y59" s="66"/>
      <c r="Z59" s="66"/>
    </row>
    <row r="60" spans="1:26" ht="12.75">
      <c r="A60" s="9">
        <v>4</v>
      </c>
      <c r="B60" s="72" t="s">
        <v>38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100" t="s">
        <v>589</v>
      </c>
      <c r="O60" s="100"/>
      <c r="P60" s="100"/>
      <c r="Q60" s="84">
        <v>6</v>
      </c>
      <c r="R60" s="84"/>
      <c r="S60" s="82">
        <v>0.5</v>
      </c>
      <c r="T60" s="82"/>
      <c r="U60" s="66">
        <f t="shared" si="2"/>
        <v>3</v>
      </c>
      <c r="V60" s="66"/>
      <c r="W60" s="66"/>
      <c r="X60" s="66">
        <f t="shared" si="3"/>
        <v>3</v>
      </c>
      <c r="Y60" s="66"/>
      <c r="Z60" s="66"/>
    </row>
    <row r="61" spans="1:26" ht="12.75">
      <c r="A61" s="9">
        <v>5</v>
      </c>
      <c r="B61" s="72" t="s">
        <v>39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100" t="s">
        <v>589</v>
      </c>
      <c r="O61" s="100"/>
      <c r="P61" s="100"/>
      <c r="Q61" s="84">
        <v>6</v>
      </c>
      <c r="R61" s="84"/>
      <c r="S61" s="82">
        <v>1.2</v>
      </c>
      <c r="T61" s="82"/>
      <c r="U61" s="66">
        <f t="shared" si="2"/>
        <v>7.199999999999999</v>
      </c>
      <c r="V61" s="66"/>
      <c r="W61" s="66"/>
      <c r="X61" s="66">
        <f t="shared" si="3"/>
        <v>7.199999999999999</v>
      </c>
      <c r="Y61" s="66"/>
      <c r="Z61" s="66"/>
    </row>
    <row r="62" spans="1:26" ht="12.75">
      <c r="A62" s="9">
        <v>6</v>
      </c>
      <c r="B62" s="72" t="s">
        <v>40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100" t="s">
        <v>589</v>
      </c>
      <c r="O62" s="100"/>
      <c r="P62" s="100"/>
      <c r="Q62" s="84">
        <v>14</v>
      </c>
      <c r="R62" s="84"/>
      <c r="S62" s="82">
        <v>0.5</v>
      </c>
      <c r="T62" s="82"/>
      <c r="U62" s="66">
        <f t="shared" si="2"/>
        <v>7</v>
      </c>
      <c r="V62" s="66"/>
      <c r="W62" s="66"/>
      <c r="X62" s="66">
        <f t="shared" si="3"/>
        <v>7</v>
      </c>
      <c r="Y62" s="66"/>
      <c r="Z62" s="66"/>
    </row>
    <row r="63" spans="1:26" ht="12.75">
      <c r="A63" s="9">
        <v>7</v>
      </c>
      <c r="B63" s="72" t="s">
        <v>41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00" t="s">
        <v>589</v>
      </c>
      <c r="O63" s="100"/>
      <c r="P63" s="100"/>
      <c r="Q63" s="84">
        <v>18</v>
      </c>
      <c r="R63" s="84"/>
      <c r="S63" s="82">
        <v>0.8</v>
      </c>
      <c r="T63" s="82"/>
      <c r="U63" s="66">
        <f t="shared" si="2"/>
        <v>14.4</v>
      </c>
      <c r="V63" s="66"/>
      <c r="W63" s="66"/>
      <c r="X63" s="66">
        <f t="shared" si="3"/>
        <v>14.4</v>
      </c>
      <c r="Y63" s="66"/>
      <c r="Z63" s="66"/>
    </row>
    <row r="64" spans="1:26" ht="12.75">
      <c r="A64" s="9">
        <v>8</v>
      </c>
      <c r="B64" s="72" t="s">
        <v>42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100" t="s">
        <v>589</v>
      </c>
      <c r="O64" s="100"/>
      <c r="P64" s="100"/>
      <c r="Q64" s="84">
        <v>22</v>
      </c>
      <c r="R64" s="84"/>
      <c r="S64" s="82">
        <v>1</v>
      </c>
      <c r="T64" s="82"/>
      <c r="U64" s="66">
        <f t="shared" si="2"/>
        <v>22</v>
      </c>
      <c r="V64" s="66"/>
      <c r="W64" s="66"/>
      <c r="X64" s="66">
        <f t="shared" si="3"/>
        <v>22</v>
      </c>
      <c r="Y64" s="66"/>
      <c r="Z64" s="66"/>
    </row>
    <row r="65" spans="1:26" ht="12.75">
      <c r="A65" s="9">
        <v>9</v>
      </c>
      <c r="B65" s="72" t="s">
        <v>43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100" t="s">
        <v>589</v>
      </c>
      <c r="O65" s="100"/>
      <c r="P65" s="100"/>
      <c r="Q65" s="84">
        <v>27</v>
      </c>
      <c r="R65" s="84"/>
      <c r="S65" s="82">
        <v>1</v>
      </c>
      <c r="T65" s="82"/>
      <c r="U65" s="66">
        <f t="shared" si="2"/>
        <v>27</v>
      </c>
      <c r="V65" s="66"/>
      <c r="W65" s="66"/>
      <c r="X65" s="66">
        <f t="shared" si="3"/>
        <v>27</v>
      </c>
      <c r="Y65" s="66"/>
      <c r="Z65" s="66"/>
    </row>
    <row r="66" spans="1:26" ht="12.75">
      <c r="A66" s="9">
        <v>10</v>
      </c>
      <c r="B66" s="72" t="s">
        <v>44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100" t="s">
        <v>589</v>
      </c>
      <c r="O66" s="100"/>
      <c r="P66" s="100"/>
      <c r="Q66" s="84">
        <v>5</v>
      </c>
      <c r="R66" s="84"/>
      <c r="S66" s="82">
        <v>1</v>
      </c>
      <c r="T66" s="82"/>
      <c r="U66" s="66">
        <f t="shared" si="2"/>
        <v>5</v>
      </c>
      <c r="V66" s="66"/>
      <c r="W66" s="66"/>
      <c r="X66" s="66">
        <f t="shared" si="3"/>
        <v>5</v>
      </c>
      <c r="Y66" s="66"/>
      <c r="Z66" s="66"/>
    </row>
    <row r="67" spans="1:26" ht="12.75">
      <c r="A67" s="9">
        <v>11</v>
      </c>
      <c r="B67" s="72" t="s">
        <v>45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100" t="s">
        <v>589</v>
      </c>
      <c r="O67" s="100"/>
      <c r="P67" s="100"/>
      <c r="Q67" s="84">
        <v>7</v>
      </c>
      <c r="R67" s="84"/>
      <c r="S67" s="82">
        <v>2</v>
      </c>
      <c r="T67" s="82"/>
      <c r="U67" s="66">
        <f t="shared" si="2"/>
        <v>14</v>
      </c>
      <c r="V67" s="66"/>
      <c r="W67" s="66"/>
      <c r="X67" s="66">
        <f t="shared" si="3"/>
        <v>14</v>
      </c>
      <c r="Y67" s="66"/>
      <c r="Z67" s="66"/>
    </row>
    <row r="68" spans="1:26" ht="12.75">
      <c r="A68" s="9">
        <v>12</v>
      </c>
      <c r="B68" s="72" t="s">
        <v>46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100" t="s">
        <v>589</v>
      </c>
      <c r="O68" s="100"/>
      <c r="P68" s="100"/>
      <c r="Q68" s="84">
        <v>7</v>
      </c>
      <c r="R68" s="84"/>
      <c r="S68" s="82">
        <v>3</v>
      </c>
      <c r="T68" s="82"/>
      <c r="U68" s="66">
        <f t="shared" si="2"/>
        <v>21</v>
      </c>
      <c r="V68" s="66"/>
      <c r="W68" s="66"/>
      <c r="X68" s="66">
        <f t="shared" si="3"/>
        <v>21</v>
      </c>
      <c r="Y68" s="66"/>
      <c r="Z68" s="66"/>
    </row>
    <row r="69" spans="1:26" ht="12.75">
      <c r="A69" s="9">
        <v>13</v>
      </c>
      <c r="B69" s="72" t="s">
        <v>47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100" t="s">
        <v>589</v>
      </c>
      <c r="O69" s="100"/>
      <c r="P69" s="100"/>
      <c r="Q69" s="84">
        <v>10</v>
      </c>
      <c r="R69" s="84"/>
      <c r="S69" s="82">
        <v>2</v>
      </c>
      <c r="T69" s="82"/>
      <c r="U69" s="66">
        <f t="shared" si="2"/>
        <v>20</v>
      </c>
      <c r="V69" s="66"/>
      <c r="W69" s="66"/>
      <c r="X69" s="66">
        <f t="shared" si="3"/>
        <v>20</v>
      </c>
      <c r="Y69" s="66"/>
      <c r="Z69" s="66"/>
    </row>
    <row r="70" spans="1:26" ht="12.75">
      <c r="A70" s="9">
        <v>14</v>
      </c>
      <c r="B70" s="72" t="s">
        <v>48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100" t="s">
        <v>589</v>
      </c>
      <c r="O70" s="100"/>
      <c r="P70" s="100"/>
      <c r="Q70" s="84">
        <v>12</v>
      </c>
      <c r="R70" s="84"/>
      <c r="S70" s="82">
        <v>1</v>
      </c>
      <c r="T70" s="82"/>
      <c r="U70" s="66">
        <f t="shared" si="2"/>
        <v>12</v>
      </c>
      <c r="V70" s="66"/>
      <c r="W70" s="66"/>
      <c r="X70" s="66">
        <f t="shared" si="3"/>
        <v>12</v>
      </c>
      <c r="Y70" s="66"/>
      <c r="Z70" s="66"/>
    </row>
    <row r="71" spans="1:26" ht="12.75">
      <c r="A71" s="9">
        <v>15</v>
      </c>
      <c r="B71" s="72" t="s">
        <v>49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100" t="s">
        <v>589</v>
      </c>
      <c r="O71" s="100"/>
      <c r="P71" s="100"/>
      <c r="Q71" s="84">
        <v>4.8</v>
      </c>
      <c r="R71" s="84"/>
      <c r="S71" s="82">
        <v>1</v>
      </c>
      <c r="T71" s="82"/>
      <c r="U71" s="66">
        <f t="shared" si="2"/>
        <v>4.8</v>
      </c>
      <c r="V71" s="66"/>
      <c r="W71" s="66"/>
      <c r="X71" s="66">
        <f t="shared" si="3"/>
        <v>4.8</v>
      </c>
      <c r="Y71" s="66"/>
      <c r="Z71" s="66"/>
    </row>
    <row r="72" spans="1:26" ht="12.75">
      <c r="A72" s="9">
        <v>16</v>
      </c>
      <c r="B72" s="72" t="s">
        <v>50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100" t="s">
        <v>589</v>
      </c>
      <c r="O72" s="100"/>
      <c r="P72" s="100"/>
      <c r="Q72" s="84">
        <v>5.1</v>
      </c>
      <c r="R72" s="84"/>
      <c r="S72" s="82">
        <v>2</v>
      </c>
      <c r="T72" s="82"/>
      <c r="U72" s="66">
        <f t="shared" si="2"/>
        <v>10.2</v>
      </c>
      <c r="V72" s="66"/>
      <c r="W72" s="66"/>
      <c r="X72" s="66">
        <f t="shared" si="3"/>
        <v>10.2</v>
      </c>
      <c r="Y72" s="66"/>
      <c r="Z72" s="66"/>
    </row>
    <row r="73" spans="1:26" ht="12.75">
      <c r="A73" s="9">
        <v>17</v>
      </c>
      <c r="B73" s="72" t="s">
        <v>51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100" t="s">
        <v>589</v>
      </c>
      <c r="O73" s="100"/>
      <c r="P73" s="100"/>
      <c r="Q73" s="84">
        <v>6</v>
      </c>
      <c r="R73" s="84"/>
      <c r="S73" s="82">
        <v>3</v>
      </c>
      <c r="T73" s="82"/>
      <c r="U73" s="66">
        <f t="shared" si="2"/>
        <v>18</v>
      </c>
      <c r="V73" s="66"/>
      <c r="W73" s="66"/>
      <c r="X73" s="66">
        <f>U73</f>
        <v>18</v>
      </c>
      <c r="Y73" s="66"/>
      <c r="Z73" s="66"/>
    </row>
    <row r="74" spans="1:26" ht="12.75">
      <c r="A74" s="9">
        <v>18</v>
      </c>
      <c r="B74" s="72" t="s">
        <v>52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100" t="s">
        <v>589</v>
      </c>
      <c r="O74" s="100"/>
      <c r="P74" s="100"/>
      <c r="Q74" s="84">
        <v>175</v>
      </c>
      <c r="R74" s="84"/>
      <c r="S74" s="82">
        <v>0.2</v>
      </c>
      <c r="T74" s="82"/>
      <c r="U74" s="66">
        <f t="shared" si="2"/>
        <v>35</v>
      </c>
      <c r="V74" s="66"/>
      <c r="W74" s="66"/>
      <c r="X74" s="66">
        <f aca="true" t="shared" si="4" ref="X74:X80">U74</f>
        <v>35</v>
      </c>
      <c r="Y74" s="66"/>
      <c r="Z74" s="66"/>
    </row>
    <row r="75" spans="1:26" ht="12.75">
      <c r="A75" s="9">
        <v>19</v>
      </c>
      <c r="B75" s="72" t="s">
        <v>53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100" t="s">
        <v>589</v>
      </c>
      <c r="O75" s="100"/>
      <c r="P75" s="100"/>
      <c r="Q75" s="84">
        <v>37</v>
      </c>
      <c r="R75" s="84"/>
      <c r="S75" s="82">
        <v>0.4</v>
      </c>
      <c r="T75" s="82"/>
      <c r="U75" s="66">
        <f t="shared" si="2"/>
        <v>14.8</v>
      </c>
      <c r="V75" s="66"/>
      <c r="W75" s="66"/>
      <c r="X75" s="66">
        <f t="shared" si="4"/>
        <v>14.8</v>
      </c>
      <c r="Y75" s="66"/>
      <c r="Z75" s="66"/>
    </row>
    <row r="76" spans="1:26" ht="24.75" customHeight="1">
      <c r="A76" s="9">
        <v>20</v>
      </c>
      <c r="B76" s="61" t="s">
        <v>54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100" t="s">
        <v>589</v>
      </c>
      <c r="O76" s="100"/>
      <c r="P76" s="100"/>
      <c r="Q76" s="84">
        <v>40</v>
      </c>
      <c r="R76" s="84"/>
      <c r="S76" s="82">
        <v>0.3</v>
      </c>
      <c r="T76" s="82"/>
      <c r="U76" s="66">
        <f t="shared" si="2"/>
        <v>12</v>
      </c>
      <c r="V76" s="66"/>
      <c r="W76" s="66"/>
      <c r="X76" s="66">
        <f t="shared" si="4"/>
        <v>12</v>
      </c>
      <c r="Y76" s="66"/>
      <c r="Z76" s="66"/>
    </row>
    <row r="77" spans="1:26" ht="12.75">
      <c r="A77" s="9">
        <v>21</v>
      </c>
      <c r="B77" s="72" t="s">
        <v>55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100" t="s">
        <v>589</v>
      </c>
      <c r="O77" s="100"/>
      <c r="P77" s="100"/>
      <c r="Q77" s="84">
        <v>118.3</v>
      </c>
      <c r="R77" s="84"/>
      <c r="S77" s="82">
        <v>0.1</v>
      </c>
      <c r="T77" s="82"/>
      <c r="U77" s="66">
        <f t="shared" si="2"/>
        <v>11.83</v>
      </c>
      <c r="V77" s="66"/>
      <c r="W77" s="66"/>
      <c r="X77" s="66">
        <f t="shared" si="4"/>
        <v>11.83</v>
      </c>
      <c r="Y77" s="66"/>
      <c r="Z77" s="66"/>
    </row>
    <row r="78" spans="1:26" ht="12.75">
      <c r="A78" s="9">
        <v>22</v>
      </c>
      <c r="B78" s="72" t="s">
        <v>56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100" t="s">
        <v>589</v>
      </c>
      <c r="O78" s="100"/>
      <c r="P78" s="100"/>
      <c r="Q78" s="84">
        <v>15</v>
      </c>
      <c r="R78" s="84"/>
      <c r="S78" s="82">
        <v>6</v>
      </c>
      <c r="T78" s="82"/>
      <c r="U78" s="66">
        <f t="shared" si="2"/>
        <v>90</v>
      </c>
      <c r="V78" s="66"/>
      <c r="W78" s="66"/>
      <c r="X78" s="66">
        <f t="shared" si="4"/>
        <v>90</v>
      </c>
      <c r="Y78" s="66"/>
      <c r="Z78" s="66"/>
    </row>
    <row r="79" spans="1:26" ht="12.75">
      <c r="A79" s="9">
        <v>23</v>
      </c>
      <c r="B79" s="72" t="s">
        <v>57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100" t="s">
        <v>589</v>
      </c>
      <c r="O79" s="100"/>
      <c r="P79" s="100"/>
      <c r="Q79" s="84">
        <v>18</v>
      </c>
      <c r="R79" s="84"/>
      <c r="S79" s="82">
        <v>8</v>
      </c>
      <c r="T79" s="82"/>
      <c r="U79" s="66">
        <f t="shared" si="2"/>
        <v>144</v>
      </c>
      <c r="V79" s="66"/>
      <c r="W79" s="66"/>
      <c r="X79" s="66">
        <f t="shared" si="4"/>
        <v>144</v>
      </c>
      <c r="Y79" s="66"/>
      <c r="Z79" s="66"/>
    </row>
    <row r="80" spans="1:26" ht="12.75">
      <c r="A80" s="9">
        <v>24</v>
      </c>
      <c r="B80" s="72" t="s">
        <v>58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100" t="s">
        <v>589</v>
      </c>
      <c r="O80" s="100"/>
      <c r="P80" s="100"/>
      <c r="Q80" s="84">
        <v>20</v>
      </c>
      <c r="R80" s="84"/>
      <c r="S80" s="82">
        <v>4</v>
      </c>
      <c r="T80" s="82"/>
      <c r="U80" s="66">
        <f t="shared" si="2"/>
        <v>80</v>
      </c>
      <c r="V80" s="66"/>
      <c r="W80" s="66"/>
      <c r="X80" s="66">
        <f t="shared" si="4"/>
        <v>80</v>
      </c>
      <c r="Y80" s="66"/>
      <c r="Z80" s="66"/>
    </row>
    <row r="81" spans="1:26" ht="12.75">
      <c r="A81" s="9">
        <v>25</v>
      </c>
      <c r="B81" s="72" t="s">
        <v>59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100" t="s">
        <v>589</v>
      </c>
      <c r="O81" s="100"/>
      <c r="P81" s="100"/>
      <c r="Q81" s="84">
        <v>22</v>
      </c>
      <c r="R81" s="84"/>
      <c r="S81" s="82">
        <v>7</v>
      </c>
      <c r="T81" s="82"/>
      <c r="U81" s="66">
        <f t="shared" si="2"/>
        <v>154</v>
      </c>
      <c r="V81" s="66"/>
      <c r="W81" s="66"/>
      <c r="X81" s="66">
        <f>U81</f>
        <v>154</v>
      </c>
      <c r="Y81" s="66"/>
      <c r="Z81" s="66"/>
    </row>
    <row r="82" spans="1:26" ht="12.75">
      <c r="A82" s="9">
        <v>26</v>
      </c>
      <c r="B82" s="72" t="s">
        <v>60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100" t="s">
        <v>589</v>
      </c>
      <c r="O82" s="100"/>
      <c r="P82" s="100"/>
      <c r="Q82" s="84">
        <v>24</v>
      </c>
      <c r="R82" s="84"/>
      <c r="S82" s="82">
        <v>3</v>
      </c>
      <c r="T82" s="82"/>
      <c r="U82" s="66">
        <f t="shared" si="2"/>
        <v>72</v>
      </c>
      <c r="V82" s="66"/>
      <c r="W82" s="66"/>
      <c r="X82" s="66">
        <f aca="true" t="shared" si="5" ref="X82:X93">U82</f>
        <v>72</v>
      </c>
      <c r="Y82" s="66"/>
      <c r="Z82" s="66"/>
    </row>
    <row r="83" spans="1:26" ht="12.75">
      <c r="A83" s="9">
        <v>27</v>
      </c>
      <c r="B83" s="72" t="s">
        <v>61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100" t="s">
        <v>589</v>
      </c>
      <c r="O83" s="100"/>
      <c r="P83" s="100"/>
      <c r="Q83" s="84">
        <v>36</v>
      </c>
      <c r="R83" s="84"/>
      <c r="S83" s="82">
        <v>2</v>
      </c>
      <c r="T83" s="82"/>
      <c r="U83" s="66">
        <f t="shared" si="2"/>
        <v>72</v>
      </c>
      <c r="V83" s="66"/>
      <c r="W83" s="66"/>
      <c r="X83" s="66">
        <f t="shared" si="5"/>
        <v>72</v>
      </c>
      <c r="Y83" s="66"/>
      <c r="Z83" s="66"/>
    </row>
    <row r="84" spans="1:26" ht="12.75">
      <c r="A84" s="9">
        <v>28</v>
      </c>
      <c r="B84" s="72" t="s">
        <v>62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100" t="s">
        <v>589</v>
      </c>
      <c r="O84" s="100"/>
      <c r="P84" s="100"/>
      <c r="Q84" s="84">
        <v>18</v>
      </c>
      <c r="R84" s="84"/>
      <c r="S84" s="82">
        <v>5</v>
      </c>
      <c r="T84" s="82"/>
      <c r="U84" s="66">
        <f t="shared" si="2"/>
        <v>90</v>
      </c>
      <c r="V84" s="66"/>
      <c r="W84" s="66"/>
      <c r="X84" s="66">
        <f t="shared" si="5"/>
        <v>90</v>
      </c>
      <c r="Y84" s="66"/>
      <c r="Z84" s="66"/>
    </row>
    <row r="85" spans="1:26" ht="12.75">
      <c r="A85" s="9">
        <v>29</v>
      </c>
      <c r="B85" s="72" t="s">
        <v>63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100" t="s">
        <v>589</v>
      </c>
      <c r="O85" s="100"/>
      <c r="P85" s="100"/>
      <c r="Q85" s="84">
        <v>20</v>
      </c>
      <c r="R85" s="84"/>
      <c r="S85" s="82">
        <v>3</v>
      </c>
      <c r="T85" s="82"/>
      <c r="U85" s="66">
        <f t="shared" si="2"/>
        <v>60</v>
      </c>
      <c r="V85" s="66"/>
      <c r="W85" s="66"/>
      <c r="X85" s="66">
        <f t="shared" si="5"/>
        <v>60</v>
      </c>
      <c r="Y85" s="66"/>
      <c r="Z85" s="66"/>
    </row>
    <row r="86" spans="1:26" ht="12.75">
      <c r="A86" s="9">
        <v>30</v>
      </c>
      <c r="B86" s="72" t="s">
        <v>64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100" t="s">
        <v>589</v>
      </c>
      <c r="O86" s="100"/>
      <c r="P86" s="100"/>
      <c r="Q86" s="84">
        <v>22</v>
      </c>
      <c r="R86" s="84"/>
      <c r="S86" s="82">
        <v>2</v>
      </c>
      <c r="T86" s="82"/>
      <c r="U86" s="66">
        <f t="shared" si="2"/>
        <v>44</v>
      </c>
      <c r="V86" s="66"/>
      <c r="W86" s="66"/>
      <c r="X86" s="66">
        <f t="shared" si="5"/>
        <v>44</v>
      </c>
      <c r="Y86" s="66"/>
      <c r="Z86" s="66"/>
    </row>
    <row r="87" spans="1:26" ht="12.75">
      <c r="A87" s="9">
        <v>31</v>
      </c>
      <c r="B87" s="72" t="s">
        <v>65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100" t="s">
        <v>589</v>
      </c>
      <c r="O87" s="100"/>
      <c r="P87" s="100"/>
      <c r="Q87" s="84">
        <v>24</v>
      </c>
      <c r="R87" s="84"/>
      <c r="S87" s="82">
        <v>3</v>
      </c>
      <c r="T87" s="82"/>
      <c r="U87" s="66">
        <f t="shared" si="2"/>
        <v>72</v>
      </c>
      <c r="V87" s="66"/>
      <c r="W87" s="66"/>
      <c r="X87" s="66">
        <f t="shared" si="5"/>
        <v>72</v>
      </c>
      <c r="Y87" s="66"/>
      <c r="Z87" s="66"/>
    </row>
    <row r="88" spans="1:26" ht="13.5" customHeight="1">
      <c r="A88" s="9">
        <v>32</v>
      </c>
      <c r="B88" s="72" t="s">
        <v>66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100" t="s">
        <v>589</v>
      </c>
      <c r="O88" s="100"/>
      <c r="P88" s="100"/>
      <c r="Q88" s="84">
        <v>15</v>
      </c>
      <c r="R88" s="84"/>
      <c r="S88" s="82">
        <v>1</v>
      </c>
      <c r="T88" s="82"/>
      <c r="U88" s="66">
        <f t="shared" si="2"/>
        <v>15</v>
      </c>
      <c r="V88" s="66"/>
      <c r="W88" s="66"/>
      <c r="X88" s="66">
        <f t="shared" si="5"/>
        <v>15</v>
      </c>
      <c r="Y88" s="66"/>
      <c r="Z88" s="66"/>
    </row>
    <row r="89" spans="1:26" ht="12.75">
      <c r="A89" s="9">
        <v>33</v>
      </c>
      <c r="B89" s="72" t="s">
        <v>67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100" t="s">
        <v>589</v>
      </c>
      <c r="O89" s="100"/>
      <c r="P89" s="100"/>
      <c r="Q89" s="84">
        <v>17</v>
      </c>
      <c r="R89" s="84"/>
      <c r="S89" s="82">
        <v>2</v>
      </c>
      <c r="T89" s="82"/>
      <c r="U89" s="66">
        <f t="shared" si="2"/>
        <v>34</v>
      </c>
      <c r="V89" s="66"/>
      <c r="W89" s="66"/>
      <c r="X89" s="66">
        <f t="shared" si="5"/>
        <v>34</v>
      </c>
      <c r="Y89" s="66"/>
      <c r="Z89" s="66"/>
    </row>
    <row r="90" spans="1:26" ht="12.75">
      <c r="A90" s="9">
        <v>34</v>
      </c>
      <c r="B90" s="72" t="s">
        <v>68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100" t="s">
        <v>589</v>
      </c>
      <c r="O90" s="100"/>
      <c r="P90" s="100"/>
      <c r="Q90" s="84">
        <v>19</v>
      </c>
      <c r="R90" s="84"/>
      <c r="S90" s="82">
        <v>2</v>
      </c>
      <c r="T90" s="82"/>
      <c r="U90" s="66">
        <f t="shared" si="2"/>
        <v>38</v>
      </c>
      <c r="V90" s="66"/>
      <c r="W90" s="66"/>
      <c r="X90" s="66">
        <f t="shared" si="5"/>
        <v>38</v>
      </c>
      <c r="Y90" s="66"/>
      <c r="Z90" s="66"/>
    </row>
    <row r="91" spans="1:26" ht="24" customHeight="1">
      <c r="A91" s="9">
        <v>35</v>
      </c>
      <c r="B91" s="72" t="s">
        <v>69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100" t="s">
        <v>589</v>
      </c>
      <c r="O91" s="100"/>
      <c r="P91" s="100"/>
      <c r="Q91" s="84">
        <v>25</v>
      </c>
      <c r="R91" s="84"/>
      <c r="S91" s="82">
        <v>0.5</v>
      </c>
      <c r="T91" s="82"/>
      <c r="U91" s="66">
        <f t="shared" si="2"/>
        <v>12.5</v>
      </c>
      <c r="V91" s="66"/>
      <c r="W91" s="66"/>
      <c r="X91" s="66">
        <f t="shared" si="5"/>
        <v>12.5</v>
      </c>
      <c r="Y91" s="66"/>
      <c r="Z91" s="66"/>
    </row>
    <row r="92" spans="1:26" ht="24.75" customHeight="1">
      <c r="A92" s="9">
        <v>36</v>
      </c>
      <c r="B92" s="72" t="s">
        <v>70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100" t="s">
        <v>589</v>
      </c>
      <c r="O92" s="100"/>
      <c r="P92" s="100"/>
      <c r="Q92" s="84">
        <v>3580</v>
      </c>
      <c r="R92" s="84"/>
      <c r="S92" s="82">
        <v>0.7</v>
      </c>
      <c r="T92" s="82"/>
      <c r="U92" s="66">
        <f t="shared" si="2"/>
        <v>2506</v>
      </c>
      <c r="V92" s="66"/>
      <c r="W92" s="66"/>
      <c r="X92" s="66">
        <f t="shared" si="5"/>
        <v>2506</v>
      </c>
      <c r="Y92" s="66"/>
      <c r="Z92" s="66"/>
    </row>
    <row r="93" spans="1:26" ht="12.75">
      <c r="A93" s="9">
        <v>37</v>
      </c>
      <c r="B93" s="72" t="s">
        <v>71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100" t="s">
        <v>589</v>
      </c>
      <c r="O93" s="100"/>
      <c r="P93" s="100"/>
      <c r="Q93" s="84">
        <v>70</v>
      </c>
      <c r="R93" s="84"/>
      <c r="S93" s="82">
        <v>0.3</v>
      </c>
      <c r="T93" s="82"/>
      <c r="U93" s="66">
        <f t="shared" si="2"/>
        <v>21</v>
      </c>
      <c r="V93" s="66"/>
      <c r="W93" s="66"/>
      <c r="X93" s="66">
        <f t="shared" si="5"/>
        <v>21</v>
      </c>
      <c r="Y93" s="66"/>
      <c r="Z93" s="66"/>
    </row>
    <row r="94" spans="1:26" ht="12.75">
      <c r="A94" s="9">
        <v>38</v>
      </c>
      <c r="B94" s="72" t="s">
        <v>72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100" t="s">
        <v>589</v>
      </c>
      <c r="O94" s="100"/>
      <c r="P94" s="100"/>
      <c r="Q94" s="84">
        <v>30</v>
      </c>
      <c r="R94" s="84"/>
      <c r="S94" s="82">
        <v>0.4</v>
      </c>
      <c r="T94" s="82"/>
      <c r="U94" s="66">
        <f t="shared" si="2"/>
        <v>12</v>
      </c>
      <c r="V94" s="66"/>
      <c r="W94" s="66"/>
      <c r="X94" s="66">
        <f>U94</f>
        <v>12</v>
      </c>
      <c r="Y94" s="66"/>
      <c r="Z94" s="66"/>
    </row>
    <row r="95" spans="1:26" ht="12.75">
      <c r="A95" s="9">
        <v>39</v>
      </c>
      <c r="B95" s="72" t="s">
        <v>73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100" t="s">
        <v>589</v>
      </c>
      <c r="O95" s="100"/>
      <c r="P95" s="100"/>
      <c r="Q95" s="84">
        <v>35</v>
      </c>
      <c r="R95" s="84"/>
      <c r="S95" s="82">
        <v>0.5</v>
      </c>
      <c r="T95" s="82"/>
      <c r="U95" s="66">
        <f t="shared" si="2"/>
        <v>17.5</v>
      </c>
      <c r="V95" s="66"/>
      <c r="W95" s="66"/>
      <c r="X95" s="66">
        <f aca="true" t="shared" si="6" ref="X95:X108">U95</f>
        <v>17.5</v>
      </c>
      <c r="Y95" s="66"/>
      <c r="Z95" s="66"/>
    </row>
    <row r="96" spans="1:26" ht="12.75">
      <c r="A96" s="9">
        <v>40</v>
      </c>
      <c r="B96" s="72" t="s">
        <v>74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100" t="s">
        <v>589</v>
      </c>
      <c r="O96" s="100"/>
      <c r="P96" s="100"/>
      <c r="Q96" s="84">
        <v>26</v>
      </c>
      <c r="R96" s="84"/>
      <c r="S96" s="82">
        <v>2</v>
      </c>
      <c r="T96" s="82"/>
      <c r="U96" s="66">
        <f t="shared" si="2"/>
        <v>52</v>
      </c>
      <c r="V96" s="66"/>
      <c r="W96" s="66"/>
      <c r="X96" s="66">
        <f t="shared" si="6"/>
        <v>52</v>
      </c>
      <c r="Y96" s="66"/>
      <c r="Z96" s="66"/>
    </row>
    <row r="97" spans="1:26" ht="12.75">
      <c r="A97" s="9">
        <v>41</v>
      </c>
      <c r="B97" s="72" t="s">
        <v>75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100" t="s">
        <v>589</v>
      </c>
      <c r="O97" s="100"/>
      <c r="P97" s="100"/>
      <c r="Q97" s="84">
        <v>32</v>
      </c>
      <c r="R97" s="84"/>
      <c r="S97" s="82">
        <v>2</v>
      </c>
      <c r="T97" s="82"/>
      <c r="U97" s="66">
        <f t="shared" si="2"/>
        <v>64</v>
      </c>
      <c r="V97" s="66"/>
      <c r="W97" s="66"/>
      <c r="X97" s="66">
        <f t="shared" si="6"/>
        <v>64</v>
      </c>
      <c r="Y97" s="66"/>
      <c r="Z97" s="66"/>
    </row>
    <row r="98" spans="1:26" ht="12.75">
      <c r="A98" s="9">
        <v>42</v>
      </c>
      <c r="B98" s="72" t="s">
        <v>76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100" t="s">
        <v>589</v>
      </c>
      <c r="O98" s="100"/>
      <c r="P98" s="100"/>
      <c r="Q98" s="84">
        <v>38</v>
      </c>
      <c r="R98" s="84"/>
      <c r="S98" s="82">
        <v>2</v>
      </c>
      <c r="T98" s="82"/>
      <c r="U98" s="66">
        <f t="shared" si="2"/>
        <v>76</v>
      </c>
      <c r="V98" s="66"/>
      <c r="W98" s="66"/>
      <c r="X98" s="66">
        <f t="shared" si="6"/>
        <v>76</v>
      </c>
      <c r="Y98" s="66"/>
      <c r="Z98" s="66"/>
    </row>
    <row r="99" spans="1:26" ht="12.75">
      <c r="A99" s="9">
        <v>43</v>
      </c>
      <c r="B99" s="72" t="s">
        <v>77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100" t="s">
        <v>589</v>
      </c>
      <c r="O99" s="100"/>
      <c r="P99" s="100"/>
      <c r="Q99" s="84">
        <v>46</v>
      </c>
      <c r="R99" s="84"/>
      <c r="S99" s="82">
        <v>3</v>
      </c>
      <c r="T99" s="82"/>
      <c r="U99" s="66">
        <f t="shared" si="2"/>
        <v>138</v>
      </c>
      <c r="V99" s="66"/>
      <c r="W99" s="66"/>
      <c r="X99" s="66">
        <f t="shared" si="6"/>
        <v>138</v>
      </c>
      <c r="Y99" s="66"/>
      <c r="Z99" s="66"/>
    </row>
    <row r="100" spans="1:26" ht="12.75">
      <c r="A100" s="9">
        <v>44</v>
      </c>
      <c r="B100" s="72" t="s">
        <v>78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100" t="s">
        <v>589</v>
      </c>
      <c r="O100" s="100"/>
      <c r="P100" s="100"/>
      <c r="Q100" s="84">
        <v>51</v>
      </c>
      <c r="R100" s="84"/>
      <c r="S100" s="82">
        <v>3</v>
      </c>
      <c r="T100" s="82"/>
      <c r="U100" s="66">
        <f t="shared" si="2"/>
        <v>153</v>
      </c>
      <c r="V100" s="66"/>
      <c r="W100" s="66"/>
      <c r="X100" s="66">
        <f t="shared" si="6"/>
        <v>153</v>
      </c>
      <c r="Y100" s="66"/>
      <c r="Z100" s="66"/>
    </row>
    <row r="101" spans="1:26" ht="12.75">
      <c r="A101" s="9">
        <v>45</v>
      </c>
      <c r="B101" s="72" t="s">
        <v>79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100" t="s">
        <v>589</v>
      </c>
      <c r="O101" s="100"/>
      <c r="P101" s="100"/>
      <c r="Q101" s="84">
        <v>51</v>
      </c>
      <c r="R101" s="84"/>
      <c r="S101" s="82">
        <v>1.6</v>
      </c>
      <c r="T101" s="82"/>
      <c r="U101" s="66">
        <f t="shared" si="2"/>
        <v>81.60000000000001</v>
      </c>
      <c r="V101" s="66"/>
      <c r="W101" s="66"/>
      <c r="X101" s="66">
        <f t="shared" si="6"/>
        <v>81.60000000000001</v>
      </c>
      <c r="Y101" s="66"/>
      <c r="Z101" s="66"/>
    </row>
    <row r="102" spans="1:26" ht="12.75">
      <c r="A102" s="9">
        <v>46</v>
      </c>
      <c r="B102" s="72" t="s">
        <v>80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100" t="s">
        <v>589</v>
      </c>
      <c r="O102" s="100"/>
      <c r="P102" s="100"/>
      <c r="Q102" s="84">
        <v>35</v>
      </c>
      <c r="R102" s="84"/>
      <c r="S102" s="82">
        <v>1.1</v>
      </c>
      <c r="T102" s="82"/>
      <c r="U102" s="66">
        <f t="shared" si="2"/>
        <v>38.5</v>
      </c>
      <c r="V102" s="66"/>
      <c r="W102" s="66"/>
      <c r="X102" s="66">
        <f t="shared" si="6"/>
        <v>38.5</v>
      </c>
      <c r="Y102" s="66"/>
      <c r="Z102" s="66"/>
    </row>
    <row r="103" spans="1:26" ht="12.75">
      <c r="A103" s="9">
        <v>47</v>
      </c>
      <c r="B103" s="72" t="s">
        <v>81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100" t="s">
        <v>589</v>
      </c>
      <c r="O103" s="100"/>
      <c r="P103" s="100"/>
      <c r="Q103" s="84">
        <v>41</v>
      </c>
      <c r="R103" s="84"/>
      <c r="S103" s="82">
        <v>1</v>
      </c>
      <c r="T103" s="82"/>
      <c r="U103" s="66">
        <f t="shared" si="2"/>
        <v>41</v>
      </c>
      <c r="V103" s="66"/>
      <c r="W103" s="66"/>
      <c r="X103" s="66">
        <f t="shared" si="6"/>
        <v>41</v>
      </c>
      <c r="Y103" s="66"/>
      <c r="Z103" s="66"/>
    </row>
    <row r="104" spans="1:26" ht="12.75">
      <c r="A104" s="9">
        <v>48</v>
      </c>
      <c r="B104" s="72" t="s">
        <v>82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100" t="s">
        <v>589</v>
      </c>
      <c r="O104" s="100"/>
      <c r="P104" s="100"/>
      <c r="Q104" s="84">
        <v>56</v>
      </c>
      <c r="R104" s="84"/>
      <c r="S104" s="82">
        <v>0.3</v>
      </c>
      <c r="T104" s="82"/>
      <c r="U104" s="66">
        <f t="shared" si="2"/>
        <v>16.8</v>
      </c>
      <c r="V104" s="66"/>
      <c r="W104" s="66"/>
      <c r="X104" s="66">
        <f t="shared" si="6"/>
        <v>16.8</v>
      </c>
      <c r="Y104" s="66"/>
      <c r="Z104" s="66"/>
    </row>
    <row r="105" spans="1:26" ht="12.75">
      <c r="A105" s="9">
        <v>49</v>
      </c>
      <c r="B105" s="72" t="s">
        <v>83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100" t="s">
        <v>589</v>
      </c>
      <c r="O105" s="100"/>
      <c r="P105" s="100"/>
      <c r="Q105" s="84">
        <v>12</v>
      </c>
      <c r="R105" s="84"/>
      <c r="S105" s="82">
        <v>0.2</v>
      </c>
      <c r="T105" s="82"/>
      <c r="U105" s="66">
        <f t="shared" si="2"/>
        <v>2.4000000000000004</v>
      </c>
      <c r="V105" s="66"/>
      <c r="W105" s="66"/>
      <c r="X105" s="66">
        <f t="shared" si="6"/>
        <v>2.4000000000000004</v>
      </c>
      <c r="Y105" s="66"/>
      <c r="Z105" s="66"/>
    </row>
    <row r="106" spans="1:26" ht="12.75">
      <c r="A106" s="9">
        <v>50</v>
      </c>
      <c r="B106" s="72" t="s">
        <v>84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100" t="s">
        <v>589</v>
      </c>
      <c r="O106" s="100"/>
      <c r="P106" s="100"/>
      <c r="Q106" s="84">
        <v>18</v>
      </c>
      <c r="R106" s="84"/>
      <c r="S106" s="82">
        <v>1</v>
      </c>
      <c r="T106" s="82"/>
      <c r="U106" s="66">
        <f t="shared" si="2"/>
        <v>18</v>
      </c>
      <c r="V106" s="66"/>
      <c r="W106" s="66"/>
      <c r="X106" s="66">
        <f t="shared" si="6"/>
        <v>18</v>
      </c>
      <c r="Y106" s="66"/>
      <c r="Z106" s="66"/>
    </row>
    <row r="107" spans="1:26" ht="12.75">
      <c r="A107" s="9">
        <v>51</v>
      </c>
      <c r="B107" s="72" t="s">
        <v>85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100" t="s">
        <v>589</v>
      </c>
      <c r="O107" s="100"/>
      <c r="P107" s="100"/>
      <c r="Q107" s="84">
        <v>26</v>
      </c>
      <c r="R107" s="84"/>
      <c r="S107" s="82">
        <v>0.7</v>
      </c>
      <c r="T107" s="82"/>
      <c r="U107" s="66">
        <f t="shared" si="2"/>
        <v>18.2</v>
      </c>
      <c r="V107" s="66"/>
      <c r="W107" s="66"/>
      <c r="X107" s="66">
        <f t="shared" si="6"/>
        <v>18.2</v>
      </c>
      <c r="Y107" s="66"/>
      <c r="Z107" s="66"/>
    </row>
    <row r="108" spans="1:26" ht="12.75">
      <c r="A108" s="9">
        <v>52</v>
      </c>
      <c r="B108" s="72" t="s">
        <v>86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100" t="s">
        <v>589</v>
      </c>
      <c r="O108" s="100"/>
      <c r="P108" s="100"/>
      <c r="Q108" s="84">
        <v>28</v>
      </c>
      <c r="R108" s="84"/>
      <c r="S108" s="82">
        <v>0.5</v>
      </c>
      <c r="T108" s="82"/>
      <c r="U108" s="66">
        <f t="shared" si="2"/>
        <v>14</v>
      </c>
      <c r="V108" s="66"/>
      <c r="W108" s="66"/>
      <c r="X108" s="66">
        <f t="shared" si="6"/>
        <v>14</v>
      </c>
      <c r="Y108" s="66"/>
      <c r="Z108" s="66"/>
    </row>
    <row r="109" spans="1:26" ht="12.75">
      <c r="A109" s="9">
        <v>53</v>
      </c>
      <c r="B109" s="72" t="s">
        <v>87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100" t="s">
        <v>589</v>
      </c>
      <c r="O109" s="100"/>
      <c r="P109" s="100"/>
      <c r="Q109" s="84">
        <v>29</v>
      </c>
      <c r="R109" s="84"/>
      <c r="S109" s="82">
        <v>0.5</v>
      </c>
      <c r="T109" s="82"/>
      <c r="U109" s="66">
        <f t="shared" si="2"/>
        <v>14.5</v>
      </c>
      <c r="V109" s="66"/>
      <c r="W109" s="66"/>
      <c r="X109" s="66">
        <f>U109</f>
        <v>14.5</v>
      </c>
      <c r="Y109" s="66"/>
      <c r="Z109" s="66"/>
    </row>
    <row r="110" spans="1:26" ht="27" customHeight="1">
      <c r="A110" s="9">
        <v>54</v>
      </c>
      <c r="B110" s="72" t="s">
        <v>88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100" t="s">
        <v>589</v>
      </c>
      <c r="O110" s="100"/>
      <c r="P110" s="100"/>
      <c r="Q110" s="84">
        <v>19</v>
      </c>
      <c r="R110" s="84"/>
      <c r="S110" s="82">
        <v>4</v>
      </c>
      <c r="T110" s="82"/>
      <c r="U110" s="66">
        <f t="shared" si="2"/>
        <v>76</v>
      </c>
      <c r="V110" s="66"/>
      <c r="W110" s="66"/>
      <c r="X110" s="66">
        <f aca="true" t="shared" si="7" ref="X110:X115">U110</f>
        <v>76</v>
      </c>
      <c r="Y110" s="66"/>
      <c r="Z110" s="66"/>
    </row>
    <row r="111" spans="1:26" ht="25.5" customHeight="1">
      <c r="A111" s="9">
        <v>55</v>
      </c>
      <c r="B111" s="72" t="s">
        <v>89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100" t="s">
        <v>589</v>
      </c>
      <c r="O111" s="100"/>
      <c r="P111" s="100"/>
      <c r="Q111" s="84">
        <v>23</v>
      </c>
      <c r="R111" s="84"/>
      <c r="S111" s="82">
        <v>10</v>
      </c>
      <c r="T111" s="82"/>
      <c r="U111" s="66">
        <f t="shared" si="2"/>
        <v>230</v>
      </c>
      <c r="V111" s="66"/>
      <c r="W111" s="66"/>
      <c r="X111" s="66">
        <f t="shared" si="7"/>
        <v>230</v>
      </c>
      <c r="Y111" s="66"/>
      <c r="Z111" s="66"/>
    </row>
    <row r="112" spans="1:26" ht="27.75" customHeight="1">
      <c r="A112" s="9">
        <v>56</v>
      </c>
      <c r="B112" s="72" t="s">
        <v>90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100" t="s">
        <v>589</v>
      </c>
      <c r="O112" s="100"/>
      <c r="P112" s="100"/>
      <c r="Q112" s="84">
        <v>27</v>
      </c>
      <c r="R112" s="84"/>
      <c r="S112" s="82">
        <v>9</v>
      </c>
      <c r="T112" s="82"/>
      <c r="U112" s="66">
        <f t="shared" si="2"/>
        <v>243</v>
      </c>
      <c r="V112" s="66"/>
      <c r="W112" s="66"/>
      <c r="X112" s="66">
        <f t="shared" si="7"/>
        <v>243</v>
      </c>
      <c r="Y112" s="66"/>
      <c r="Z112" s="66"/>
    </row>
    <row r="113" spans="1:26" ht="27.75" customHeight="1">
      <c r="A113" s="9">
        <v>57</v>
      </c>
      <c r="B113" s="72" t="s">
        <v>91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100" t="s">
        <v>589</v>
      </c>
      <c r="O113" s="100"/>
      <c r="P113" s="100"/>
      <c r="Q113" s="84">
        <v>30</v>
      </c>
      <c r="R113" s="84"/>
      <c r="S113" s="82">
        <v>5</v>
      </c>
      <c r="T113" s="82"/>
      <c r="U113" s="66">
        <f t="shared" si="2"/>
        <v>150</v>
      </c>
      <c r="V113" s="66"/>
      <c r="W113" s="66"/>
      <c r="X113" s="66">
        <f t="shared" si="7"/>
        <v>150</v>
      </c>
      <c r="Y113" s="66"/>
      <c r="Z113" s="66"/>
    </row>
    <row r="114" spans="1:26" ht="26.25" customHeight="1">
      <c r="A114" s="9">
        <v>58</v>
      </c>
      <c r="B114" s="72" t="s">
        <v>92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100" t="s">
        <v>589</v>
      </c>
      <c r="O114" s="100"/>
      <c r="P114" s="100"/>
      <c r="Q114" s="84">
        <v>29</v>
      </c>
      <c r="R114" s="84"/>
      <c r="S114" s="82">
        <v>6</v>
      </c>
      <c r="T114" s="82"/>
      <c r="U114" s="66">
        <f t="shared" si="2"/>
        <v>174</v>
      </c>
      <c r="V114" s="66"/>
      <c r="W114" s="66"/>
      <c r="X114" s="66">
        <f t="shared" si="7"/>
        <v>174</v>
      </c>
      <c r="Y114" s="66"/>
      <c r="Z114" s="66"/>
    </row>
    <row r="115" spans="1:26" ht="26.25" customHeight="1">
      <c r="A115" s="9">
        <v>59</v>
      </c>
      <c r="B115" s="72" t="s">
        <v>109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100" t="s">
        <v>589</v>
      </c>
      <c r="O115" s="100"/>
      <c r="P115" s="100"/>
      <c r="Q115" s="84">
        <v>35</v>
      </c>
      <c r="R115" s="84"/>
      <c r="S115" s="82">
        <v>2.6</v>
      </c>
      <c r="T115" s="82"/>
      <c r="U115" s="66">
        <f t="shared" si="2"/>
        <v>91</v>
      </c>
      <c r="V115" s="66"/>
      <c r="W115" s="66"/>
      <c r="X115" s="66">
        <f t="shared" si="7"/>
        <v>91</v>
      </c>
      <c r="Y115" s="66"/>
      <c r="Z115" s="66"/>
    </row>
    <row r="116" spans="1:26" ht="12.75">
      <c r="A116" s="9">
        <v>60</v>
      </c>
      <c r="B116" s="72" t="s">
        <v>110</v>
      </c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100" t="s">
        <v>589</v>
      </c>
      <c r="O116" s="100"/>
      <c r="P116" s="100"/>
      <c r="Q116" s="84">
        <v>190</v>
      </c>
      <c r="R116" s="84"/>
      <c r="S116" s="82">
        <v>1</v>
      </c>
      <c r="T116" s="82"/>
      <c r="U116" s="66">
        <f t="shared" si="2"/>
        <v>190</v>
      </c>
      <c r="V116" s="66"/>
      <c r="W116" s="66"/>
      <c r="X116" s="66">
        <f>U116</f>
        <v>190</v>
      </c>
      <c r="Y116" s="66"/>
      <c r="Z116" s="66"/>
    </row>
    <row r="117" spans="1:26" ht="12.75">
      <c r="A117" s="9">
        <v>61</v>
      </c>
      <c r="B117" s="72" t="s">
        <v>111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100" t="s">
        <v>589</v>
      </c>
      <c r="O117" s="100"/>
      <c r="P117" s="100"/>
      <c r="Q117" s="84">
        <v>215</v>
      </c>
      <c r="R117" s="84"/>
      <c r="S117" s="82">
        <v>1</v>
      </c>
      <c r="T117" s="82"/>
      <c r="U117" s="66">
        <f t="shared" si="2"/>
        <v>215</v>
      </c>
      <c r="V117" s="66"/>
      <c r="W117" s="66"/>
      <c r="X117" s="66">
        <f aca="true" t="shared" si="8" ref="X117:X128">U117</f>
        <v>215</v>
      </c>
      <c r="Y117" s="66"/>
      <c r="Z117" s="66"/>
    </row>
    <row r="118" spans="1:26" ht="12.75">
      <c r="A118" s="9">
        <v>62</v>
      </c>
      <c r="B118" s="72" t="s">
        <v>112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100" t="s">
        <v>589</v>
      </c>
      <c r="O118" s="100"/>
      <c r="P118" s="100"/>
      <c r="Q118" s="84">
        <v>230</v>
      </c>
      <c r="R118" s="84"/>
      <c r="S118" s="82">
        <v>0.4</v>
      </c>
      <c r="T118" s="82"/>
      <c r="U118" s="66">
        <f t="shared" si="2"/>
        <v>92</v>
      </c>
      <c r="V118" s="66"/>
      <c r="W118" s="66"/>
      <c r="X118" s="66">
        <f t="shared" si="8"/>
        <v>92</v>
      </c>
      <c r="Y118" s="66"/>
      <c r="Z118" s="66"/>
    </row>
    <row r="119" spans="1:26" ht="12.75">
      <c r="A119" s="9">
        <v>63</v>
      </c>
      <c r="B119" s="72" t="s">
        <v>113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100" t="s">
        <v>589</v>
      </c>
      <c r="O119" s="100"/>
      <c r="P119" s="100"/>
      <c r="Q119" s="84">
        <v>250</v>
      </c>
      <c r="R119" s="84"/>
      <c r="S119" s="82">
        <v>0.2</v>
      </c>
      <c r="T119" s="82"/>
      <c r="U119" s="66">
        <f t="shared" si="2"/>
        <v>50</v>
      </c>
      <c r="V119" s="66"/>
      <c r="W119" s="66"/>
      <c r="X119" s="66">
        <f t="shared" si="8"/>
        <v>50</v>
      </c>
      <c r="Y119" s="66"/>
      <c r="Z119" s="66"/>
    </row>
    <row r="120" spans="1:26" ht="12.75">
      <c r="A120" s="9">
        <v>64</v>
      </c>
      <c r="B120" s="72" t="s">
        <v>114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100" t="s">
        <v>589</v>
      </c>
      <c r="O120" s="100"/>
      <c r="P120" s="100"/>
      <c r="Q120" s="84">
        <v>25</v>
      </c>
      <c r="R120" s="84"/>
      <c r="S120" s="82">
        <v>2</v>
      </c>
      <c r="T120" s="82"/>
      <c r="U120" s="66">
        <f t="shared" si="2"/>
        <v>50</v>
      </c>
      <c r="V120" s="66"/>
      <c r="W120" s="66"/>
      <c r="X120" s="66">
        <f t="shared" si="8"/>
        <v>50</v>
      </c>
      <c r="Y120" s="66"/>
      <c r="Z120" s="66"/>
    </row>
    <row r="121" spans="1:26" ht="12.75">
      <c r="A121" s="9">
        <v>65</v>
      </c>
      <c r="B121" s="72" t="s">
        <v>115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100" t="s">
        <v>589</v>
      </c>
      <c r="O121" s="100"/>
      <c r="P121" s="100"/>
      <c r="Q121" s="84">
        <v>28</v>
      </c>
      <c r="R121" s="84"/>
      <c r="S121" s="82">
        <v>3</v>
      </c>
      <c r="T121" s="82"/>
      <c r="U121" s="66">
        <f t="shared" si="2"/>
        <v>84</v>
      </c>
      <c r="V121" s="66"/>
      <c r="W121" s="66"/>
      <c r="X121" s="66">
        <f t="shared" si="8"/>
        <v>84</v>
      </c>
      <c r="Y121" s="66"/>
      <c r="Z121" s="66"/>
    </row>
    <row r="122" spans="1:26" ht="12.75">
      <c r="A122" s="9">
        <v>66</v>
      </c>
      <c r="B122" s="72" t="s">
        <v>116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100" t="s">
        <v>589</v>
      </c>
      <c r="O122" s="100"/>
      <c r="P122" s="100"/>
      <c r="Q122" s="84">
        <v>32</v>
      </c>
      <c r="R122" s="84"/>
      <c r="S122" s="82">
        <v>3</v>
      </c>
      <c r="T122" s="82"/>
      <c r="U122" s="66">
        <f aca="true" t="shared" si="9" ref="U122:U131">Q122*S122</f>
        <v>96</v>
      </c>
      <c r="V122" s="66"/>
      <c r="W122" s="66"/>
      <c r="X122" s="66">
        <f t="shared" si="8"/>
        <v>96</v>
      </c>
      <c r="Y122" s="66"/>
      <c r="Z122" s="66"/>
    </row>
    <row r="123" spans="1:26" ht="12.75">
      <c r="A123" s="9">
        <v>67</v>
      </c>
      <c r="B123" s="72" t="s">
        <v>117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100" t="s">
        <v>589</v>
      </c>
      <c r="O123" s="100"/>
      <c r="P123" s="100"/>
      <c r="Q123" s="84">
        <v>140</v>
      </c>
      <c r="R123" s="84"/>
      <c r="S123" s="82">
        <v>0.2</v>
      </c>
      <c r="T123" s="82"/>
      <c r="U123" s="66">
        <f t="shared" si="9"/>
        <v>28</v>
      </c>
      <c r="V123" s="66"/>
      <c r="W123" s="66"/>
      <c r="X123" s="66">
        <f t="shared" si="8"/>
        <v>28</v>
      </c>
      <c r="Y123" s="66"/>
      <c r="Z123" s="66"/>
    </row>
    <row r="124" spans="1:26" ht="12.75">
      <c r="A124" s="9">
        <v>68</v>
      </c>
      <c r="B124" s="72" t="s">
        <v>118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100" t="s">
        <v>589</v>
      </c>
      <c r="O124" s="100"/>
      <c r="P124" s="100"/>
      <c r="Q124" s="84">
        <v>162.75</v>
      </c>
      <c r="R124" s="84"/>
      <c r="S124" s="82">
        <v>0.2</v>
      </c>
      <c r="T124" s="82"/>
      <c r="U124" s="66">
        <f t="shared" si="9"/>
        <v>32.550000000000004</v>
      </c>
      <c r="V124" s="66"/>
      <c r="W124" s="66"/>
      <c r="X124" s="66">
        <f t="shared" si="8"/>
        <v>32.550000000000004</v>
      </c>
      <c r="Y124" s="66"/>
      <c r="Z124" s="66"/>
    </row>
    <row r="125" spans="1:26" ht="26.25" customHeight="1">
      <c r="A125" s="9">
        <v>69</v>
      </c>
      <c r="B125" s="72" t="s">
        <v>119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100" t="s">
        <v>589</v>
      </c>
      <c r="O125" s="100"/>
      <c r="P125" s="100"/>
      <c r="Q125" s="84">
        <v>3520</v>
      </c>
      <c r="R125" s="84"/>
      <c r="S125" s="82">
        <v>0.8</v>
      </c>
      <c r="T125" s="82"/>
      <c r="U125" s="66">
        <f t="shared" si="9"/>
        <v>2816</v>
      </c>
      <c r="V125" s="66"/>
      <c r="W125" s="66"/>
      <c r="X125" s="66">
        <f t="shared" si="8"/>
        <v>2816</v>
      </c>
      <c r="Y125" s="66"/>
      <c r="Z125" s="66"/>
    </row>
    <row r="126" spans="1:26" ht="12.75">
      <c r="A126" s="9">
        <v>70</v>
      </c>
      <c r="B126" s="72" t="s">
        <v>120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100" t="s">
        <v>589</v>
      </c>
      <c r="O126" s="100"/>
      <c r="P126" s="100"/>
      <c r="Q126" s="84">
        <v>4200</v>
      </c>
      <c r="R126" s="84"/>
      <c r="S126" s="82">
        <v>0.7</v>
      </c>
      <c r="T126" s="82"/>
      <c r="U126" s="66">
        <f t="shared" si="9"/>
        <v>2940</v>
      </c>
      <c r="V126" s="66"/>
      <c r="W126" s="66"/>
      <c r="X126" s="66">
        <f t="shared" si="8"/>
        <v>2940</v>
      </c>
      <c r="Y126" s="66"/>
      <c r="Z126" s="66"/>
    </row>
    <row r="127" spans="1:26" ht="12.75">
      <c r="A127" s="9">
        <v>71</v>
      </c>
      <c r="B127" s="72" t="s">
        <v>121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100" t="s">
        <v>589</v>
      </c>
      <c r="O127" s="100"/>
      <c r="P127" s="100"/>
      <c r="Q127" s="84">
        <v>4900</v>
      </c>
      <c r="R127" s="84"/>
      <c r="S127" s="82">
        <v>0.7</v>
      </c>
      <c r="T127" s="82"/>
      <c r="U127" s="66">
        <f t="shared" si="9"/>
        <v>3430</v>
      </c>
      <c r="V127" s="66"/>
      <c r="W127" s="66"/>
      <c r="X127" s="66">
        <f t="shared" si="8"/>
        <v>3430</v>
      </c>
      <c r="Y127" s="66"/>
      <c r="Z127" s="66"/>
    </row>
    <row r="128" spans="1:26" ht="12.75">
      <c r="A128" s="9">
        <v>72</v>
      </c>
      <c r="B128" s="72" t="s">
        <v>122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100" t="s">
        <v>589</v>
      </c>
      <c r="O128" s="100"/>
      <c r="P128" s="100"/>
      <c r="Q128" s="84">
        <v>56</v>
      </c>
      <c r="R128" s="84"/>
      <c r="S128" s="82">
        <v>2</v>
      </c>
      <c r="T128" s="82"/>
      <c r="U128" s="66">
        <f t="shared" si="9"/>
        <v>112</v>
      </c>
      <c r="V128" s="66"/>
      <c r="W128" s="66"/>
      <c r="X128" s="66">
        <f t="shared" si="8"/>
        <v>112</v>
      </c>
      <c r="Y128" s="66"/>
      <c r="Z128" s="66"/>
    </row>
    <row r="129" spans="1:26" ht="27" customHeight="1">
      <c r="A129" s="9">
        <v>73</v>
      </c>
      <c r="B129" s="72" t="s">
        <v>123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100" t="s">
        <v>589</v>
      </c>
      <c r="O129" s="100"/>
      <c r="P129" s="100"/>
      <c r="Q129" s="84">
        <v>130</v>
      </c>
      <c r="R129" s="84"/>
      <c r="S129" s="82">
        <v>0.3</v>
      </c>
      <c r="T129" s="82"/>
      <c r="U129" s="66">
        <f t="shared" si="9"/>
        <v>39</v>
      </c>
      <c r="V129" s="66"/>
      <c r="W129" s="66"/>
      <c r="X129" s="66">
        <f>U129</f>
        <v>39</v>
      </c>
      <c r="Y129" s="66"/>
      <c r="Z129" s="66"/>
    </row>
    <row r="130" spans="1:26" ht="27" customHeight="1">
      <c r="A130" s="9">
        <v>74</v>
      </c>
      <c r="B130" s="72" t="s">
        <v>124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100" t="s">
        <v>589</v>
      </c>
      <c r="O130" s="100"/>
      <c r="P130" s="100"/>
      <c r="Q130" s="84">
        <v>150</v>
      </c>
      <c r="R130" s="84"/>
      <c r="S130" s="82">
        <v>0.5</v>
      </c>
      <c r="T130" s="82"/>
      <c r="U130" s="66">
        <f t="shared" si="9"/>
        <v>75</v>
      </c>
      <c r="V130" s="66"/>
      <c r="W130" s="66"/>
      <c r="X130" s="66">
        <f>U130</f>
        <v>75</v>
      </c>
      <c r="Y130" s="66"/>
      <c r="Z130" s="66"/>
    </row>
    <row r="131" spans="1:26" ht="12.75">
      <c r="A131" s="9">
        <v>75</v>
      </c>
      <c r="B131" s="72" t="s">
        <v>125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100" t="s">
        <v>589</v>
      </c>
      <c r="O131" s="100"/>
      <c r="P131" s="100"/>
      <c r="Q131" s="84">
        <v>16</v>
      </c>
      <c r="R131" s="84"/>
      <c r="S131" s="82">
        <v>2</v>
      </c>
      <c r="T131" s="82"/>
      <c r="U131" s="66">
        <f t="shared" si="9"/>
        <v>32</v>
      </c>
      <c r="V131" s="66"/>
      <c r="W131" s="66"/>
      <c r="X131" s="66">
        <f>U131</f>
        <v>32</v>
      </c>
      <c r="Y131" s="66"/>
      <c r="Z131" s="66"/>
    </row>
    <row r="132" spans="1:26" ht="24.75" customHeight="1">
      <c r="A132" s="9"/>
      <c r="B132" s="101" t="s">
        <v>126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0" t="s">
        <v>589</v>
      </c>
      <c r="O132" s="100"/>
      <c r="P132" s="100"/>
      <c r="Q132" s="84"/>
      <c r="R132" s="84"/>
      <c r="S132" s="85"/>
      <c r="T132" s="85"/>
      <c r="U132" s="66"/>
      <c r="V132" s="66"/>
      <c r="W132" s="66"/>
      <c r="X132" s="66"/>
      <c r="Y132" s="66"/>
      <c r="Z132" s="66"/>
    </row>
    <row r="133" spans="1:26" ht="12.75">
      <c r="A133" s="9">
        <v>76</v>
      </c>
      <c r="B133" s="72" t="s">
        <v>127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100" t="s">
        <v>589</v>
      </c>
      <c r="O133" s="100"/>
      <c r="P133" s="100"/>
      <c r="Q133" s="84">
        <v>30</v>
      </c>
      <c r="R133" s="84"/>
      <c r="S133" s="82">
        <v>1</v>
      </c>
      <c r="T133" s="82"/>
      <c r="U133" s="66">
        <f>Q133*S133</f>
        <v>30</v>
      </c>
      <c r="V133" s="66"/>
      <c r="W133" s="66"/>
      <c r="X133" s="66">
        <f>U133</f>
        <v>30</v>
      </c>
      <c r="Y133" s="66"/>
      <c r="Z133" s="66"/>
    </row>
    <row r="134" spans="1:26" ht="12.75">
      <c r="A134" s="9">
        <v>77</v>
      </c>
      <c r="B134" s="72" t="s">
        <v>128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100" t="s">
        <v>589</v>
      </c>
      <c r="O134" s="100"/>
      <c r="P134" s="100"/>
      <c r="Q134" s="84">
        <v>43</v>
      </c>
      <c r="R134" s="84"/>
      <c r="S134" s="82">
        <v>2</v>
      </c>
      <c r="T134" s="82"/>
      <c r="U134" s="66">
        <f aca="true" t="shared" si="10" ref="U134:U142">Q134*S134</f>
        <v>86</v>
      </c>
      <c r="V134" s="66"/>
      <c r="W134" s="66"/>
      <c r="X134" s="66">
        <f>U134</f>
        <v>86</v>
      </c>
      <c r="Y134" s="66"/>
      <c r="Z134" s="66"/>
    </row>
    <row r="135" spans="1:26" ht="12.75">
      <c r="A135" s="9">
        <v>78</v>
      </c>
      <c r="B135" s="72" t="s">
        <v>129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100" t="s">
        <v>589</v>
      </c>
      <c r="O135" s="100"/>
      <c r="P135" s="100"/>
      <c r="Q135" s="84">
        <v>35</v>
      </c>
      <c r="R135" s="84"/>
      <c r="S135" s="82">
        <v>1</v>
      </c>
      <c r="T135" s="82"/>
      <c r="U135" s="66">
        <f t="shared" si="10"/>
        <v>35</v>
      </c>
      <c r="V135" s="66"/>
      <c r="W135" s="66"/>
      <c r="X135" s="66">
        <f aca="true" t="shared" si="11" ref="X135:X154">U135</f>
        <v>35</v>
      </c>
      <c r="Y135" s="66"/>
      <c r="Z135" s="66"/>
    </row>
    <row r="136" spans="1:26" ht="12.75">
      <c r="A136" s="9">
        <v>79</v>
      </c>
      <c r="B136" s="72" t="s">
        <v>130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100" t="s">
        <v>589</v>
      </c>
      <c r="O136" s="100"/>
      <c r="P136" s="100"/>
      <c r="Q136" s="84">
        <v>24</v>
      </c>
      <c r="R136" s="84"/>
      <c r="S136" s="82">
        <v>1</v>
      </c>
      <c r="T136" s="82"/>
      <c r="U136" s="66">
        <f t="shared" si="10"/>
        <v>24</v>
      </c>
      <c r="V136" s="66"/>
      <c r="W136" s="66"/>
      <c r="X136" s="66">
        <f t="shared" si="11"/>
        <v>24</v>
      </c>
      <c r="Y136" s="66"/>
      <c r="Z136" s="66"/>
    </row>
    <row r="137" spans="1:26" ht="12.75">
      <c r="A137" s="9">
        <v>80</v>
      </c>
      <c r="B137" s="72" t="s">
        <v>131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100" t="s">
        <v>589</v>
      </c>
      <c r="O137" s="100"/>
      <c r="P137" s="100"/>
      <c r="Q137" s="86">
        <v>15000</v>
      </c>
      <c r="R137" s="86"/>
      <c r="S137" s="82">
        <v>0.5</v>
      </c>
      <c r="T137" s="82"/>
      <c r="U137" s="66">
        <f t="shared" si="10"/>
        <v>7500</v>
      </c>
      <c r="V137" s="66"/>
      <c r="W137" s="66"/>
      <c r="X137" s="66">
        <f t="shared" si="11"/>
        <v>7500</v>
      </c>
      <c r="Y137" s="66"/>
      <c r="Z137" s="66"/>
    </row>
    <row r="138" spans="1:26" ht="12.75">
      <c r="A138" s="9">
        <v>81</v>
      </c>
      <c r="B138" s="72" t="s">
        <v>132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100" t="s">
        <v>589</v>
      </c>
      <c r="O138" s="100"/>
      <c r="P138" s="100"/>
      <c r="Q138" s="84">
        <v>28</v>
      </c>
      <c r="R138" s="84"/>
      <c r="S138" s="82">
        <v>0.3</v>
      </c>
      <c r="T138" s="82"/>
      <c r="U138" s="66">
        <f t="shared" si="10"/>
        <v>8.4</v>
      </c>
      <c r="V138" s="66"/>
      <c r="W138" s="66"/>
      <c r="X138" s="66">
        <f t="shared" si="11"/>
        <v>8.4</v>
      </c>
      <c r="Y138" s="66"/>
      <c r="Z138" s="66"/>
    </row>
    <row r="139" spans="1:26" ht="12.75">
      <c r="A139" s="9">
        <v>82</v>
      </c>
      <c r="B139" s="72" t="s">
        <v>133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100" t="s">
        <v>589</v>
      </c>
      <c r="O139" s="100"/>
      <c r="P139" s="100"/>
      <c r="Q139" s="84">
        <v>140</v>
      </c>
      <c r="R139" s="84"/>
      <c r="S139" s="82">
        <v>0.3</v>
      </c>
      <c r="T139" s="82"/>
      <c r="U139" s="66">
        <f t="shared" si="10"/>
        <v>42</v>
      </c>
      <c r="V139" s="66"/>
      <c r="W139" s="66"/>
      <c r="X139" s="66">
        <f t="shared" si="11"/>
        <v>42</v>
      </c>
      <c r="Y139" s="66"/>
      <c r="Z139" s="66"/>
    </row>
    <row r="140" spans="1:26" ht="12.75">
      <c r="A140" s="9">
        <v>83</v>
      </c>
      <c r="B140" s="72" t="s">
        <v>134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100" t="s">
        <v>589</v>
      </c>
      <c r="O140" s="100"/>
      <c r="P140" s="100"/>
      <c r="Q140" s="84">
        <v>25</v>
      </c>
      <c r="R140" s="84"/>
      <c r="S140" s="82">
        <v>1</v>
      </c>
      <c r="T140" s="82"/>
      <c r="U140" s="66">
        <f t="shared" si="10"/>
        <v>25</v>
      </c>
      <c r="V140" s="66"/>
      <c r="W140" s="66"/>
      <c r="X140" s="66">
        <f t="shared" si="11"/>
        <v>25</v>
      </c>
      <c r="Y140" s="66"/>
      <c r="Z140" s="66"/>
    </row>
    <row r="141" spans="1:26" ht="12.75">
      <c r="A141" s="9">
        <v>84</v>
      </c>
      <c r="B141" s="72" t="s">
        <v>135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100" t="s">
        <v>589</v>
      </c>
      <c r="O141" s="100"/>
      <c r="P141" s="100"/>
      <c r="Q141" s="84">
        <v>25</v>
      </c>
      <c r="R141" s="84"/>
      <c r="S141" s="82">
        <v>1</v>
      </c>
      <c r="T141" s="82"/>
      <c r="U141" s="66">
        <f t="shared" si="10"/>
        <v>25</v>
      </c>
      <c r="V141" s="66"/>
      <c r="W141" s="66"/>
      <c r="X141" s="66">
        <f t="shared" si="11"/>
        <v>25</v>
      </c>
      <c r="Y141" s="66"/>
      <c r="Z141" s="66"/>
    </row>
    <row r="142" spans="1:26" ht="12.75">
      <c r="A142" s="9">
        <v>85</v>
      </c>
      <c r="B142" s="72" t="s">
        <v>136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100" t="s">
        <v>589</v>
      </c>
      <c r="O142" s="100"/>
      <c r="P142" s="100"/>
      <c r="Q142" s="84">
        <v>30</v>
      </c>
      <c r="R142" s="84"/>
      <c r="S142" s="82">
        <v>1</v>
      </c>
      <c r="T142" s="82"/>
      <c r="U142" s="66">
        <f t="shared" si="10"/>
        <v>30</v>
      </c>
      <c r="V142" s="66"/>
      <c r="W142" s="66"/>
      <c r="X142" s="66">
        <f t="shared" si="11"/>
        <v>30</v>
      </c>
      <c r="Y142" s="66"/>
      <c r="Z142" s="66"/>
    </row>
    <row r="143" spans="1:26" ht="24.75" customHeight="1">
      <c r="A143" s="9"/>
      <c r="B143" s="101" t="s">
        <v>137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0"/>
      <c r="O143" s="100"/>
      <c r="P143" s="100"/>
      <c r="Q143" s="84"/>
      <c r="R143" s="84"/>
      <c r="S143" s="85"/>
      <c r="T143" s="85"/>
      <c r="U143" s="66"/>
      <c r="V143" s="66"/>
      <c r="W143" s="66"/>
      <c r="X143" s="66">
        <f t="shared" si="11"/>
        <v>0</v>
      </c>
      <c r="Y143" s="66"/>
      <c r="Z143" s="66"/>
    </row>
    <row r="144" spans="1:26" ht="12.75">
      <c r="A144" s="9">
        <v>86</v>
      </c>
      <c r="B144" s="72" t="s">
        <v>138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100" t="s">
        <v>589</v>
      </c>
      <c r="O144" s="100"/>
      <c r="P144" s="100"/>
      <c r="Q144" s="84">
        <v>147.5</v>
      </c>
      <c r="R144" s="84"/>
      <c r="S144" s="82">
        <v>50</v>
      </c>
      <c r="T144" s="82"/>
      <c r="U144" s="66">
        <f>Q144*S144</f>
        <v>7375</v>
      </c>
      <c r="V144" s="66"/>
      <c r="W144" s="66"/>
      <c r="X144" s="66">
        <f t="shared" si="11"/>
        <v>7375</v>
      </c>
      <c r="Y144" s="66"/>
      <c r="Z144" s="66"/>
    </row>
    <row r="145" spans="1:26" ht="12.75">
      <c r="A145" s="9">
        <v>87</v>
      </c>
      <c r="B145" s="72" t="s">
        <v>139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94" t="s">
        <v>589</v>
      </c>
      <c r="O145" s="94"/>
      <c r="P145" s="94"/>
      <c r="Q145" s="84">
        <v>115</v>
      </c>
      <c r="R145" s="84"/>
      <c r="S145" s="82">
        <v>0.1</v>
      </c>
      <c r="T145" s="82"/>
      <c r="U145" s="66">
        <f aca="true" t="shared" si="12" ref="U145:U160">Q145*S145</f>
        <v>11.5</v>
      </c>
      <c r="V145" s="66"/>
      <c r="W145" s="66"/>
      <c r="X145" s="66">
        <f t="shared" si="11"/>
        <v>11.5</v>
      </c>
      <c r="Y145" s="66"/>
      <c r="Z145" s="66"/>
    </row>
    <row r="146" spans="1:26" ht="12.75">
      <c r="A146" s="9">
        <v>88</v>
      </c>
      <c r="B146" s="72" t="s">
        <v>140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94" t="s">
        <v>589</v>
      </c>
      <c r="O146" s="94"/>
      <c r="P146" s="94"/>
      <c r="Q146" s="84">
        <v>123</v>
      </c>
      <c r="R146" s="84"/>
      <c r="S146" s="82">
        <v>0.1</v>
      </c>
      <c r="T146" s="82"/>
      <c r="U146" s="66">
        <f t="shared" si="12"/>
        <v>12.3</v>
      </c>
      <c r="V146" s="66"/>
      <c r="W146" s="66"/>
      <c r="X146" s="66">
        <f t="shared" si="11"/>
        <v>12.3</v>
      </c>
      <c r="Y146" s="66"/>
      <c r="Z146" s="66"/>
    </row>
    <row r="147" spans="1:26" ht="12.75">
      <c r="A147" s="9">
        <v>89</v>
      </c>
      <c r="B147" s="72" t="s">
        <v>141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94" t="s">
        <v>589</v>
      </c>
      <c r="O147" s="94"/>
      <c r="P147" s="94"/>
      <c r="Q147" s="84">
        <v>123</v>
      </c>
      <c r="R147" s="84"/>
      <c r="S147" s="82">
        <v>0.1</v>
      </c>
      <c r="T147" s="82"/>
      <c r="U147" s="66">
        <f t="shared" si="12"/>
        <v>12.3</v>
      </c>
      <c r="V147" s="66"/>
      <c r="W147" s="66"/>
      <c r="X147" s="66">
        <f t="shared" si="11"/>
        <v>12.3</v>
      </c>
      <c r="Y147" s="66"/>
      <c r="Z147" s="66"/>
    </row>
    <row r="148" spans="1:26" ht="12.75">
      <c r="A148" s="9">
        <v>90</v>
      </c>
      <c r="B148" s="72" t="s">
        <v>142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94" t="s">
        <v>589</v>
      </c>
      <c r="O148" s="94"/>
      <c r="P148" s="94"/>
      <c r="Q148" s="84">
        <v>132</v>
      </c>
      <c r="R148" s="84"/>
      <c r="S148" s="82">
        <v>0.1</v>
      </c>
      <c r="T148" s="82"/>
      <c r="U148" s="66">
        <f t="shared" si="12"/>
        <v>13.200000000000001</v>
      </c>
      <c r="V148" s="66"/>
      <c r="W148" s="66"/>
      <c r="X148" s="66">
        <f t="shared" si="11"/>
        <v>13.200000000000001</v>
      </c>
      <c r="Y148" s="66"/>
      <c r="Z148" s="66"/>
    </row>
    <row r="149" spans="1:26" ht="12.75">
      <c r="A149" s="9">
        <v>91</v>
      </c>
      <c r="B149" s="72" t="s">
        <v>143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94" t="s">
        <v>589</v>
      </c>
      <c r="O149" s="94"/>
      <c r="P149" s="94"/>
      <c r="Q149" s="84">
        <v>135</v>
      </c>
      <c r="R149" s="84"/>
      <c r="S149" s="82">
        <v>0.1</v>
      </c>
      <c r="T149" s="82"/>
      <c r="U149" s="66">
        <f t="shared" si="12"/>
        <v>13.5</v>
      </c>
      <c r="V149" s="66"/>
      <c r="W149" s="66"/>
      <c r="X149" s="66">
        <f t="shared" si="11"/>
        <v>13.5</v>
      </c>
      <c r="Y149" s="66"/>
      <c r="Z149" s="66"/>
    </row>
    <row r="150" spans="1:26" ht="12.75">
      <c r="A150" s="9">
        <v>92</v>
      </c>
      <c r="B150" s="72" t="s">
        <v>144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94" t="s">
        <v>589</v>
      </c>
      <c r="O150" s="94"/>
      <c r="P150" s="94"/>
      <c r="Q150" s="84">
        <v>112</v>
      </c>
      <c r="R150" s="84"/>
      <c r="S150" s="82">
        <v>6</v>
      </c>
      <c r="T150" s="82"/>
      <c r="U150" s="66">
        <f t="shared" si="12"/>
        <v>672</v>
      </c>
      <c r="V150" s="66"/>
      <c r="W150" s="66"/>
      <c r="X150" s="66">
        <f t="shared" si="11"/>
        <v>672</v>
      </c>
      <c r="Y150" s="66"/>
      <c r="Z150" s="66"/>
    </row>
    <row r="151" spans="1:26" ht="12.75">
      <c r="A151" s="9">
        <v>93</v>
      </c>
      <c r="B151" s="72" t="s">
        <v>145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94" t="s">
        <v>589</v>
      </c>
      <c r="O151" s="94"/>
      <c r="P151" s="94"/>
      <c r="Q151" s="84">
        <v>112</v>
      </c>
      <c r="R151" s="84"/>
      <c r="S151" s="82">
        <v>8</v>
      </c>
      <c r="T151" s="82"/>
      <c r="U151" s="66">
        <f t="shared" si="12"/>
        <v>896</v>
      </c>
      <c r="V151" s="66"/>
      <c r="W151" s="66"/>
      <c r="X151" s="66">
        <f t="shared" si="11"/>
        <v>896</v>
      </c>
      <c r="Y151" s="66"/>
      <c r="Z151" s="66"/>
    </row>
    <row r="152" spans="1:26" ht="12.75">
      <c r="A152" s="9">
        <v>94</v>
      </c>
      <c r="B152" s="72" t="s">
        <v>146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94" t="s">
        <v>589</v>
      </c>
      <c r="O152" s="94"/>
      <c r="P152" s="94"/>
      <c r="Q152" s="84">
        <v>112</v>
      </c>
      <c r="R152" s="84"/>
      <c r="S152" s="82">
        <v>7</v>
      </c>
      <c r="T152" s="82"/>
      <c r="U152" s="66">
        <f t="shared" si="12"/>
        <v>784</v>
      </c>
      <c r="V152" s="66"/>
      <c r="W152" s="66"/>
      <c r="X152" s="66">
        <f t="shared" si="11"/>
        <v>784</v>
      </c>
      <c r="Y152" s="66"/>
      <c r="Z152" s="66"/>
    </row>
    <row r="153" spans="1:26" ht="12.75">
      <c r="A153" s="9">
        <v>95</v>
      </c>
      <c r="B153" s="72" t="s">
        <v>147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94" t="s">
        <v>589</v>
      </c>
      <c r="O153" s="94"/>
      <c r="P153" s="94"/>
      <c r="Q153" s="84">
        <v>118</v>
      </c>
      <c r="R153" s="84"/>
      <c r="S153" s="82">
        <v>0.1</v>
      </c>
      <c r="T153" s="82"/>
      <c r="U153" s="66">
        <f t="shared" si="12"/>
        <v>11.8</v>
      </c>
      <c r="V153" s="66"/>
      <c r="W153" s="66"/>
      <c r="X153" s="66">
        <f t="shared" si="11"/>
        <v>11.8</v>
      </c>
      <c r="Y153" s="66"/>
      <c r="Z153" s="66"/>
    </row>
    <row r="154" spans="1:26" ht="12.75">
      <c r="A154" s="9">
        <v>96</v>
      </c>
      <c r="B154" s="72" t="s">
        <v>148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94" t="s">
        <v>589</v>
      </c>
      <c r="O154" s="94"/>
      <c r="P154" s="94"/>
      <c r="Q154" s="84">
        <v>58</v>
      </c>
      <c r="R154" s="84"/>
      <c r="S154" s="82">
        <v>0.1</v>
      </c>
      <c r="T154" s="82"/>
      <c r="U154" s="66">
        <f t="shared" si="12"/>
        <v>5.800000000000001</v>
      </c>
      <c r="V154" s="66"/>
      <c r="W154" s="66"/>
      <c r="X154" s="66">
        <f t="shared" si="11"/>
        <v>5.800000000000001</v>
      </c>
      <c r="Y154" s="66"/>
      <c r="Z154" s="66"/>
    </row>
    <row r="155" spans="1:26" ht="12.75">
      <c r="A155" s="9">
        <v>97</v>
      </c>
      <c r="B155" s="72" t="s">
        <v>149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94" t="s">
        <v>589</v>
      </c>
      <c r="O155" s="94"/>
      <c r="P155" s="94"/>
      <c r="Q155" s="84">
        <v>147.5</v>
      </c>
      <c r="R155" s="84"/>
      <c r="S155" s="82">
        <v>0.5</v>
      </c>
      <c r="T155" s="82"/>
      <c r="U155" s="66">
        <f t="shared" si="12"/>
        <v>73.75</v>
      </c>
      <c r="V155" s="66"/>
      <c r="W155" s="66"/>
      <c r="X155" s="66">
        <f aca="true" t="shared" si="13" ref="X155:X218">U155</f>
        <v>73.75</v>
      </c>
      <c r="Y155" s="66"/>
      <c r="Z155" s="66"/>
    </row>
    <row r="156" spans="1:26" ht="12.75">
      <c r="A156" s="9">
        <v>98</v>
      </c>
      <c r="B156" s="72" t="s">
        <v>150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94" t="s">
        <v>589</v>
      </c>
      <c r="O156" s="94"/>
      <c r="P156" s="94"/>
      <c r="Q156" s="84">
        <v>154</v>
      </c>
      <c r="R156" s="84"/>
      <c r="S156" s="82">
        <v>1.5</v>
      </c>
      <c r="T156" s="82"/>
      <c r="U156" s="66">
        <f t="shared" si="12"/>
        <v>231</v>
      </c>
      <c r="V156" s="66"/>
      <c r="W156" s="66"/>
      <c r="X156" s="66">
        <f t="shared" si="13"/>
        <v>231</v>
      </c>
      <c r="Y156" s="66"/>
      <c r="Z156" s="66"/>
    </row>
    <row r="157" spans="1:26" ht="12.75">
      <c r="A157" s="9">
        <v>99</v>
      </c>
      <c r="B157" s="72" t="s">
        <v>151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94" t="s">
        <v>589</v>
      </c>
      <c r="O157" s="94"/>
      <c r="P157" s="94"/>
      <c r="Q157" s="84">
        <v>58</v>
      </c>
      <c r="R157" s="84"/>
      <c r="S157" s="82">
        <v>0.1</v>
      </c>
      <c r="T157" s="82"/>
      <c r="U157" s="66">
        <f t="shared" si="12"/>
        <v>5.800000000000001</v>
      </c>
      <c r="V157" s="66"/>
      <c r="W157" s="66"/>
      <c r="X157" s="66">
        <f t="shared" si="13"/>
        <v>5.800000000000001</v>
      </c>
      <c r="Y157" s="66"/>
      <c r="Z157" s="66"/>
    </row>
    <row r="158" spans="1:26" ht="12.75">
      <c r="A158" s="9">
        <v>100</v>
      </c>
      <c r="B158" s="72" t="s">
        <v>152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94" t="s">
        <v>589</v>
      </c>
      <c r="O158" s="94"/>
      <c r="P158" s="94"/>
      <c r="Q158" s="84">
        <v>28</v>
      </c>
      <c r="R158" s="84"/>
      <c r="S158" s="82">
        <v>0.1</v>
      </c>
      <c r="T158" s="82"/>
      <c r="U158" s="66">
        <f t="shared" si="12"/>
        <v>2.8000000000000003</v>
      </c>
      <c r="V158" s="66"/>
      <c r="W158" s="66"/>
      <c r="X158" s="66">
        <f t="shared" si="13"/>
        <v>2.8000000000000003</v>
      </c>
      <c r="Y158" s="66"/>
      <c r="Z158" s="66"/>
    </row>
    <row r="159" spans="1:26" ht="12.75">
      <c r="A159" s="9">
        <v>101</v>
      </c>
      <c r="B159" s="72" t="s">
        <v>153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94" t="s">
        <v>589</v>
      </c>
      <c r="O159" s="94"/>
      <c r="P159" s="94"/>
      <c r="Q159" s="84">
        <v>32</v>
      </c>
      <c r="R159" s="84"/>
      <c r="S159" s="82">
        <v>0.1</v>
      </c>
      <c r="T159" s="82"/>
      <c r="U159" s="66">
        <f t="shared" si="12"/>
        <v>3.2</v>
      </c>
      <c r="V159" s="66"/>
      <c r="W159" s="66"/>
      <c r="X159" s="66">
        <f t="shared" si="13"/>
        <v>3.2</v>
      </c>
      <c r="Y159" s="66"/>
      <c r="Z159" s="66"/>
    </row>
    <row r="160" spans="1:26" ht="12.75">
      <c r="A160" s="9">
        <v>102</v>
      </c>
      <c r="B160" s="72" t="s">
        <v>154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94" t="s">
        <v>589</v>
      </c>
      <c r="O160" s="94"/>
      <c r="P160" s="94"/>
      <c r="Q160" s="84">
        <v>35</v>
      </c>
      <c r="R160" s="84"/>
      <c r="S160" s="82">
        <v>0.1</v>
      </c>
      <c r="T160" s="82"/>
      <c r="U160" s="66">
        <f t="shared" si="12"/>
        <v>3.5</v>
      </c>
      <c r="V160" s="66"/>
      <c r="W160" s="66"/>
      <c r="X160" s="66">
        <f t="shared" si="13"/>
        <v>3.5</v>
      </c>
      <c r="Y160" s="66"/>
      <c r="Z160" s="66"/>
    </row>
    <row r="161" spans="1:26" ht="12.75">
      <c r="A161" s="9"/>
      <c r="B161" s="101" t="s">
        <v>155</v>
      </c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94"/>
      <c r="O161" s="94"/>
      <c r="P161" s="94"/>
      <c r="Q161" s="84"/>
      <c r="R161" s="84"/>
      <c r="S161" s="82"/>
      <c r="T161" s="82"/>
      <c r="U161" s="66"/>
      <c r="V161" s="66"/>
      <c r="W161" s="66"/>
      <c r="X161" s="66">
        <f t="shared" si="13"/>
        <v>0</v>
      </c>
      <c r="Y161" s="66"/>
      <c r="Z161" s="66"/>
    </row>
    <row r="162" spans="1:26" ht="12.75">
      <c r="A162" s="9">
        <v>103</v>
      </c>
      <c r="B162" s="72" t="s">
        <v>156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94" t="s">
        <v>589</v>
      </c>
      <c r="O162" s="94"/>
      <c r="P162" s="94"/>
      <c r="Q162" s="84">
        <v>15</v>
      </c>
      <c r="R162" s="84"/>
      <c r="S162" s="82">
        <v>0.1</v>
      </c>
      <c r="T162" s="82"/>
      <c r="U162" s="66">
        <f aca="true" t="shared" si="14" ref="U162:U167">Q162*S162</f>
        <v>1.5</v>
      </c>
      <c r="V162" s="66"/>
      <c r="W162" s="66"/>
      <c r="X162" s="66">
        <f t="shared" si="13"/>
        <v>1.5</v>
      </c>
      <c r="Y162" s="66"/>
      <c r="Z162" s="66"/>
    </row>
    <row r="163" spans="1:26" ht="12.75">
      <c r="A163" s="9">
        <v>104</v>
      </c>
      <c r="B163" s="72" t="s">
        <v>157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94" t="s">
        <v>589</v>
      </c>
      <c r="O163" s="94"/>
      <c r="P163" s="94"/>
      <c r="Q163" s="84">
        <v>17</v>
      </c>
      <c r="R163" s="84"/>
      <c r="S163" s="82">
        <v>0.1</v>
      </c>
      <c r="T163" s="82"/>
      <c r="U163" s="66">
        <f t="shared" si="14"/>
        <v>1.7000000000000002</v>
      </c>
      <c r="V163" s="66"/>
      <c r="W163" s="66"/>
      <c r="X163" s="66">
        <f t="shared" si="13"/>
        <v>1.7000000000000002</v>
      </c>
      <c r="Y163" s="66"/>
      <c r="Z163" s="66"/>
    </row>
    <row r="164" spans="1:26" ht="12.75">
      <c r="A164" s="9">
        <v>105</v>
      </c>
      <c r="B164" s="72" t="s">
        <v>158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94" t="s">
        <v>589</v>
      </c>
      <c r="O164" s="94"/>
      <c r="P164" s="94"/>
      <c r="Q164" s="84">
        <v>12</v>
      </c>
      <c r="R164" s="84"/>
      <c r="S164" s="82">
        <v>0.1</v>
      </c>
      <c r="T164" s="82"/>
      <c r="U164" s="66">
        <f t="shared" si="14"/>
        <v>1.2000000000000002</v>
      </c>
      <c r="V164" s="66"/>
      <c r="W164" s="66"/>
      <c r="X164" s="66">
        <f t="shared" si="13"/>
        <v>1.2000000000000002</v>
      </c>
      <c r="Y164" s="66"/>
      <c r="Z164" s="66"/>
    </row>
    <row r="165" spans="1:26" ht="12.75">
      <c r="A165" s="9">
        <v>106</v>
      </c>
      <c r="B165" s="72" t="s">
        <v>159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94" t="s">
        <v>589</v>
      </c>
      <c r="O165" s="94"/>
      <c r="P165" s="94"/>
      <c r="Q165" s="84">
        <v>35</v>
      </c>
      <c r="R165" s="84"/>
      <c r="S165" s="82">
        <v>0.1</v>
      </c>
      <c r="T165" s="82"/>
      <c r="U165" s="66">
        <f t="shared" si="14"/>
        <v>3.5</v>
      </c>
      <c r="V165" s="66"/>
      <c r="W165" s="66"/>
      <c r="X165" s="66">
        <f t="shared" si="13"/>
        <v>3.5</v>
      </c>
      <c r="Y165" s="66"/>
      <c r="Z165" s="66"/>
    </row>
    <row r="166" spans="1:26" ht="12.75">
      <c r="A166" s="9">
        <v>107</v>
      </c>
      <c r="B166" s="72" t="s">
        <v>160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94" t="s">
        <v>589</v>
      </c>
      <c r="O166" s="94"/>
      <c r="P166" s="94"/>
      <c r="Q166" s="84">
        <v>120</v>
      </c>
      <c r="R166" s="84"/>
      <c r="S166" s="82">
        <v>0.4</v>
      </c>
      <c r="T166" s="82"/>
      <c r="U166" s="66">
        <f t="shared" si="14"/>
        <v>48</v>
      </c>
      <c r="V166" s="66"/>
      <c r="W166" s="66"/>
      <c r="X166" s="66">
        <f t="shared" si="13"/>
        <v>48</v>
      </c>
      <c r="Y166" s="66"/>
      <c r="Z166" s="66"/>
    </row>
    <row r="167" spans="1:26" ht="12.75">
      <c r="A167" s="9">
        <v>108</v>
      </c>
      <c r="B167" s="72" t="s">
        <v>559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94" t="s">
        <v>589</v>
      </c>
      <c r="O167" s="94"/>
      <c r="P167" s="94"/>
      <c r="Q167" s="84">
        <v>35</v>
      </c>
      <c r="R167" s="84"/>
      <c r="S167" s="82">
        <v>0.1</v>
      </c>
      <c r="T167" s="82"/>
      <c r="U167" s="66">
        <f t="shared" si="14"/>
        <v>3.5</v>
      </c>
      <c r="V167" s="66"/>
      <c r="W167" s="66"/>
      <c r="X167" s="66">
        <f t="shared" si="13"/>
        <v>3.5</v>
      </c>
      <c r="Y167" s="66"/>
      <c r="Z167" s="66"/>
    </row>
    <row r="168" spans="1:26" ht="12.75">
      <c r="A168" s="9"/>
      <c r="B168" s="101" t="s">
        <v>161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99"/>
      <c r="O168" s="99"/>
      <c r="P168" s="99"/>
      <c r="Q168" s="84"/>
      <c r="R168" s="84"/>
      <c r="S168" s="82"/>
      <c r="T168" s="82"/>
      <c r="U168" s="66"/>
      <c r="V168" s="66"/>
      <c r="W168" s="66"/>
      <c r="X168" s="66">
        <f t="shared" si="13"/>
        <v>0</v>
      </c>
      <c r="Y168" s="66"/>
      <c r="Z168" s="66"/>
    </row>
    <row r="169" spans="1:26" ht="12.75">
      <c r="A169" s="9">
        <v>109</v>
      </c>
      <c r="B169" s="72" t="s">
        <v>162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94" t="s">
        <v>94</v>
      </c>
      <c r="O169" s="94"/>
      <c r="P169" s="94"/>
      <c r="Q169" s="84">
        <v>3500</v>
      </c>
      <c r="R169" s="84"/>
      <c r="S169" s="82">
        <v>1.1</v>
      </c>
      <c r="T169" s="82"/>
      <c r="U169" s="66">
        <f>Q169*S169</f>
        <v>3850.0000000000005</v>
      </c>
      <c r="V169" s="66"/>
      <c r="W169" s="66"/>
      <c r="X169" s="66">
        <f t="shared" si="13"/>
        <v>3850.0000000000005</v>
      </c>
      <c r="Y169" s="66"/>
      <c r="Z169" s="66"/>
    </row>
    <row r="170" spans="1:26" ht="12.75">
      <c r="A170" s="9">
        <v>110</v>
      </c>
      <c r="B170" s="72" t="s">
        <v>163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94" t="s">
        <v>590</v>
      </c>
      <c r="O170" s="94"/>
      <c r="P170" s="94"/>
      <c r="Q170" s="84">
        <v>150</v>
      </c>
      <c r="R170" s="84"/>
      <c r="S170" s="82">
        <v>0.005</v>
      </c>
      <c r="T170" s="82"/>
      <c r="U170" s="66">
        <f aca="true" t="shared" si="15" ref="U170:U227">Q170*S170</f>
        <v>0.75</v>
      </c>
      <c r="V170" s="66"/>
      <c r="W170" s="66"/>
      <c r="X170" s="66">
        <f t="shared" si="13"/>
        <v>0.75</v>
      </c>
      <c r="Y170" s="66"/>
      <c r="Z170" s="66"/>
    </row>
    <row r="171" spans="1:26" ht="12.75">
      <c r="A171" s="9">
        <v>111</v>
      </c>
      <c r="B171" s="72" t="s">
        <v>164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94" t="s">
        <v>590</v>
      </c>
      <c r="O171" s="94"/>
      <c r="P171" s="94"/>
      <c r="Q171" s="84">
        <v>122.5</v>
      </c>
      <c r="R171" s="84"/>
      <c r="S171" s="82">
        <v>0.07</v>
      </c>
      <c r="T171" s="82"/>
      <c r="U171" s="66">
        <f t="shared" si="15"/>
        <v>8.575000000000001</v>
      </c>
      <c r="V171" s="66"/>
      <c r="W171" s="66"/>
      <c r="X171" s="66">
        <f t="shared" si="13"/>
        <v>8.575000000000001</v>
      </c>
      <c r="Y171" s="66"/>
      <c r="Z171" s="66"/>
    </row>
    <row r="172" spans="1:26" ht="12.75">
      <c r="A172" s="9">
        <v>112</v>
      </c>
      <c r="B172" s="72" t="s">
        <v>165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94" t="s">
        <v>590</v>
      </c>
      <c r="O172" s="94"/>
      <c r="P172" s="94"/>
      <c r="Q172" s="84">
        <v>121</v>
      </c>
      <c r="R172" s="84"/>
      <c r="S172" s="82">
        <v>0.6</v>
      </c>
      <c r="T172" s="82"/>
      <c r="U172" s="66">
        <f t="shared" si="15"/>
        <v>72.6</v>
      </c>
      <c r="V172" s="66"/>
      <c r="W172" s="66"/>
      <c r="X172" s="66">
        <f t="shared" si="13"/>
        <v>72.6</v>
      </c>
      <c r="Y172" s="66"/>
      <c r="Z172" s="66"/>
    </row>
    <row r="173" spans="1:26" ht="12.75">
      <c r="A173" s="9">
        <v>113</v>
      </c>
      <c r="B173" s="72" t="s">
        <v>166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94" t="s">
        <v>590</v>
      </c>
      <c r="O173" s="94"/>
      <c r="P173" s="94"/>
      <c r="Q173" s="84">
        <v>86</v>
      </c>
      <c r="R173" s="84"/>
      <c r="S173" s="82">
        <v>0.07</v>
      </c>
      <c r="T173" s="82"/>
      <c r="U173" s="66">
        <f t="shared" si="15"/>
        <v>6.0200000000000005</v>
      </c>
      <c r="V173" s="66"/>
      <c r="W173" s="66"/>
      <c r="X173" s="66">
        <f t="shared" si="13"/>
        <v>6.0200000000000005</v>
      </c>
      <c r="Y173" s="66"/>
      <c r="Z173" s="66"/>
    </row>
    <row r="174" spans="1:26" ht="12.75">
      <c r="A174" s="9">
        <v>114</v>
      </c>
      <c r="B174" s="72" t="s">
        <v>167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94" t="s">
        <v>590</v>
      </c>
      <c r="O174" s="94"/>
      <c r="P174" s="94"/>
      <c r="Q174" s="84">
        <v>27.4</v>
      </c>
      <c r="R174" s="84"/>
      <c r="S174" s="82">
        <v>1.6</v>
      </c>
      <c r="T174" s="82"/>
      <c r="U174" s="66">
        <f t="shared" si="15"/>
        <v>43.84</v>
      </c>
      <c r="V174" s="66"/>
      <c r="W174" s="66"/>
      <c r="X174" s="66">
        <f t="shared" si="13"/>
        <v>43.84</v>
      </c>
      <c r="Y174" s="66"/>
      <c r="Z174" s="66"/>
    </row>
    <row r="175" spans="1:26" ht="12.75">
      <c r="A175" s="9">
        <v>115</v>
      </c>
      <c r="B175" s="72" t="s">
        <v>168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94" t="s">
        <v>590</v>
      </c>
      <c r="O175" s="94"/>
      <c r="P175" s="94"/>
      <c r="Q175" s="84">
        <v>54</v>
      </c>
      <c r="R175" s="84"/>
      <c r="S175" s="82">
        <v>0.07</v>
      </c>
      <c r="T175" s="82"/>
      <c r="U175" s="66">
        <f t="shared" si="15"/>
        <v>3.7800000000000002</v>
      </c>
      <c r="V175" s="66"/>
      <c r="W175" s="66"/>
      <c r="X175" s="66">
        <f t="shared" si="13"/>
        <v>3.7800000000000002</v>
      </c>
      <c r="Y175" s="66"/>
      <c r="Z175" s="66"/>
    </row>
    <row r="176" spans="1:26" ht="12.75">
      <c r="A176" s="9">
        <v>116</v>
      </c>
      <c r="B176" s="72" t="s">
        <v>169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94" t="s">
        <v>590</v>
      </c>
      <c r="O176" s="94"/>
      <c r="P176" s="94"/>
      <c r="Q176" s="84">
        <v>91</v>
      </c>
      <c r="R176" s="84"/>
      <c r="S176" s="82">
        <v>0.06</v>
      </c>
      <c r="T176" s="82"/>
      <c r="U176" s="66">
        <f t="shared" si="15"/>
        <v>5.46</v>
      </c>
      <c r="V176" s="66"/>
      <c r="W176" s="66"/>
      <c r="X176" s="66">
        <f t="shared" si="13"/>
        <v>5.46</v>
      </c>
      <c r="Y176" s="66"/>
      <c r="Z176" s="66"/>
    </row>
    <row r="177" spans="1:26" ht="12.75">
      <c r="A177" s="9">
        <v>117</v>
      </c>
      <c r="B177" s="72" t="s">
        <v>170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94" t="s">
        <v>590</v>
      </c>
      <c r="O177" s="94"/>
      <c r="P177" s="94"/>
      <c r="Q177" s="84">
        <v>46.2</v>
      </c>
      <c r="R177" s="84"/>
      <c r="S177" s="82">
        <v>0.2</v>
      </c>
      <c r="T177" s="82"/>
      <c r="U177" s="66">
        <f t="shared" si="15"/>
        <v>9.24</v>
      </c>
      <c r="V177" s="66"/>
      <c r="W177" s="66"/>
      <c r="X177" s="66">
        <f t="shared" si="13"/>
        <v>9.24</v>
      </c>
      <c r="Y177" s="66"/>
      <c r="Z177" s="66"/>
    </row>
    <row r="178" spans="1:26" ht="12.75">
      <c r="A178" s="9">
        <v>118</v>
      </c>
      <c r="B178" s="72" t="s">
        <v>171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94" t="s">
        <v>590</v>
      </c>
      <c r="O178" s="94"/>
      <c r="P178" s="94"/>
      <c r="Q178" s="84">
        <v>32</v>
      </c>
      <c r="R178" s="84"/>
      <c r="S178" s="82">
        <v>0.25</v>
      </c>
      <c r="T178" s="82"/>
      <c r="U178" s="66">
        <f t="shared" si="15"/>
        <v>8</v>
      </c>
      <c r="V178" s="66"/>
      <c r="W178" s="66"/>
      <c r="X178" s="66">
        <f t="shared" si="13"/>
        <v>8</v>
      </c>
      <c r="Y178" s="66"/>
      <c r="Z178" s="66"/>
    </row>
    <row r="179" spans="1:26" ht="12.75">
      <c r="A179" s="9">
        <v>119</v>
      </c>
      <c r="B179" s="72" t="s">
        <v>172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94" t="s">
        <v>590</v>
      </c>
      <c r="O179" s="94"/>
      <c r="P179" s="94"/>
      <c r="Q179" s="84">
        <v>23</v>
      </c>
      <c r="R179" s="84"/>
      <c r="S179" s="82">
        <v>0.5</v>
      </c>
      <c r="T179" s="82"/>
      <c r="U179" s="66">
        <f t="shared" si="15"/>
        <v>11.5</v>
      </c>
      <c r="V179" s="66"/>
      <c r="W179" s="66"/>
      <c r="X179" s="66">
        <f t="shared" si="13"/>
        <v>11.5</v>
      </c>
      <c r="Y179" s="66"/>
      <c r="Z179" s="66"/>
    </row>
    <row r="180" spans="1:26" ht="12.75">
      <c r="A180" s="9">
        <v>120</v>
      </c>
      <c r="B180" s="72" t="s">
        <v>173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94" t="s">
        <v>590</v>
      </c>
      <c r="O180" s="94"/>
      <c r="P180" s="94"/>
      <c r="Q180" s="84">
        <v>56</v>
      </c>
      <c r="R180" s="84"/>
      <c r="S180" s="82">
        <v>1</v>
      </c>
      <c r="T180" s="82"/>
      <c r="U180" s="66">
        <f t="shared" si="15"/>
        <v>56</v>
      </c>
      <c r="V180" s="66"/>
      <c r="W180" s="66"/>
      <c r="X180" s="66">
        <f t="shared" si="13"/>
        <v>56</v>
      </c>
      <c r="Y180" s="66"/>
      <c r="Z180" s="66"/>
    </row>
    <row r="181" spans="1:26" ht="12.75">
      <c r="A181" s="9">
        <v>121</v>
      </c>
      <c r="B181" s="72" t="s">
        <v>174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94" t="s">
        <v>590</v>
      </c>
      <c r="O181" s="94"/>
      <c r="P181" s="94"/>
      <c r="Q181" s="84">
        <v>22</v>
      </c>
      <c r="R181" s="84"/>
      <c r="S181" s="82">
        <v>1</v>
      </c>
      <c r="T181" s="82"/>
      <c r="U181" s="66">
        <f t="shared" si="15"/>
        <v>22</v>
      </c>
      <c r="V181" s="66"/>
      <c r="W181" s="66"/>
      <c r="X181" s="66">
        <f t="shared" si="13"/>
        <v>22</v>
      </c>
      <c r="Y181" s="66"/>
      <c r="Z181" s="66"/>
    </row>
    <row r="182" spans="1:26" ht="12.75">
      <c r="A182" s="9">
        <v>122</v>
      </c>
      <c r="B182" s="72" t="s">
        <v>175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94" t="s">
        <v>590</v>
      </c>
      <c r="O182" s="94"/>
      <c r="P182" s="94"/>
      <c r="Q182" s="84">
        <v>22</v>
      </c>
      <c r="R182" s="84"/>
      <c r="S182" s="82">
        <v>0.04</v>
      </c>
      <c r="T182" s="82"/>
      <c r="U182" s="66">
        <f t="shared" si="15"/>
        <v>0.88</v>
      </c>
      <c r="V182" s="66"/>
      <c r="W182" s="66"/>
      <c r="X182" s="66">
        <f t="shared" si="13"/>
        <v>0.88</v>
      </c>
      <c r="Y182" s="66"/>
      <c r="Z182" s="66"/>
    </row>
    <row r="183" spans="1:26" ht="12.75">
      <c r="A183" s="9">
        <v>123</v>
      </c>
      <c r="B183" s="72" t="s">
        <v>176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94" t="s">
        <v>590</v>
      </c>
      <c r="O183" s="94"/>
      <c r="P183" s="94"/>
      <c r="Q183" s="84">
        <v>27</v>
      </c>
      <c r="R183" s="84"/>
      <c r="S183" s="82">
        <v>0.9</v>
      </c>
      <c r="T183" s="82"/>
      <c r="U183" s="66">
        <f t="shared" si="15"/>
        <v>24.3</v>
      </c>
      <c r="V183" s="66"/>
      <c r="W183" s="66"/>
      <c r="X183" s="66">
        <f t="shared" si="13"/>
        <v>24.3</v>
      </c>
      <c r="Y183" s="66"/>
      <c r="Z183" s="66"/>
    </row>
    <row r="184" spans="1:26" ht="12.75">
      <c r="A184" s="9">
        <v>124</v>
      </c>
      <c r="B184" s="72" t="s">
        <v>177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94" t="s">
        <v>590</v>
      </c>
      <c r="O184" s="94"/>
      <c r="P184" s="94"/>
      <c r="Q184" s="84">
        <v>32.8</v>
      </c>
      <c r="R184" s="84"/>
      <c r="S184" s="82">
        <v>0.25</v>
      </c>
      <c r="T184" s="82"/>
      <c r="U184" s="66">
        <f t="shared" si="15"/>
        <v>8.2</v>
      </c>
      <c r="V184" s="66"/>
      <c r="W184" s="66"/>
      <c r="X184" s="66">
        <f t="shared" si="13"/>
        <v>8.2</v>
      </c>
      <c r="Y184" s="66"/>
      <c r="Z184" s="66"/>
    </row>
    <row r="185" spans="1:26" ht="12.75">
      <c r="A185" s="9">
        <v>125</v>
      </c>
      <c r="B185" s="72" t="s">
        <v>178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94" t="s">
        <v>590</v>
      </c>
      <c r="O185" s="94"/>
      <c r="P185" s="94"/>
      <c r="Q185" s="84">
        <v>31.8</v>
      </c>
      <c r="R185" s="84"/>
      <c r="S185" s="82">
        <v>0.4</v>
      </c>
      <c r="T185" s="82"/>
      <c r="U185" s="66">
        <f t="shared" si="15"/>
        <v>12.72</v>
      </c>
      <c r="V185" s="66"/>
      <c r="W185" s="66"/>
      <c r="X185" s="66">
        <f t="shared" si="13"/>
        <v>12.72</v>
      </c>
      <c r="Y185" s="66"/>
      <c r="Z185" s="66"/>
    </row>
    <row r="186" spans="1:26" ht="12.75">
      <c r="A186" s="9">
        <v>126</v>
      </c>
      <c r="B186" s="72" t="s">
        <v>179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94" t="s">
        <v>590</v>
      </c>
      <c r="O186" s="94"/>
      <c r="P186" s="94"/>
      <c r="Q186" s="84">
        <v>31.8</v>
      </c>
      <c r="R186" s="84"/>
      <c r="S186" s="82">
        <v>0.2</v>
      </c>
      <c r="T186" s="82"/>
      <c r="U186" s="66">
        <f t="shared" si="15"/>
        <v>6.36</v>
      </c>
      <c r="V186" s="66"/>
      <c r="W186" s="66"/>
      <c r="X186" s="66">
        <f t="shared" si="13"/>
        <v>6.36</v>
      </c>
      <c r="Y186" s="66"/>
      <c r="Z186" s="66"/>
    </row>
    <row r="187" spans="1:26" ht="12.75">
      <c r="A187" s="9">
        <v>127</v>
      </c>
      <c r="B187" s="72" t="s">
        <v>180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94" t="s">
        <v>590</v>
      </c>
      <c r="O187" s="94"/>
      <c r="P187" s="94"/>
      <c r="Q187" s="84">
        <v>37</v>
      </c>
      <c r="R187" s="84"/>
      <c r="S187" s="82">
        <v>3</v>
      </c>
      <c r="T187" s="82"/>
      <c r="U187" s="66">
        <f t="shared" si="15"/>
        <v>111</v>
      </c>
      <c r="V187" s="66"/>
      <c r="W187" s="66"/>
      <c r="X187" s="66">
        <f t="shared" si="13"/>
        <v>111</v>
      </c>
      <c r="Y187" s="66"/>
      <c r="Z187" s="66"/>
    </row>
    <row r="188" spans="1:26" ht="12.75">
      <c r="A188" s="9">
        <v>128</v>
      </c>
      <c r="B188" s="72" t="s">
        <v>181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94" t="s">
        <v>590</v>
      </c>
      <c r="O188" s="94"/>
      <c r="P188" s="94"/>
      <c r="Q188" s="84">
        <v>29</v>
      </c>
      <c r="R188" s="84"/>
      <c r="S188" s="82">
        <v>0.1</v>
      </c>
      <c r="T188" s="82"/>
      <c r="U188" s="66">
        <f t="shared" si="15"/>
        <v>2.9000000000000004</v>
      </c>
      <c r="V188" s="66"/>
      <c r="W188" s="66"/>
      <c r="X188" s="66">
        <f t="shared" si="13"/>
        <v>2.9000000000000004</v>
      </c>
      <c r="Y188" s="66"/>
      <c r="Z188" s="66"/>
    </row>
    <row r="189" spans="1:26" ht="12.75">
      <c r="A189" s="9">
        <v>129</v>
      </c>
      <c r="B189" s="72" t="s">
        <v>182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94" t="s">
        <v>590</v>
      </c>
      <c r="O189" s="94"/>
      <c r="P189" s="94"/>
      <c r="Q189" s="84">
        <v>145</v>
      </c>
      <c r="R189" s="84"/>
      <c r="S189" s="82">
        <v>0.6</v>
      </c>
      <c r="T189" s="82"/>
      <c r="U189" s="66">
        <f t="shared" si="15"/>
        <v>87</v>
      </c>
      <c r="V189" s="66"/>
      <c r="W189" s="66"/>
      <c r="X189" s="66">
        <f t="shared" si="13"/>
        <v>87</v>
      </c>
      <c r="Y189" s="66"/>
      <c r="Z189" s="66"/>
    </row>
    <row r="190" spans="1:26" ht="12.75">
      <c r="A190" s="9">
        <v>130</v>
      </c>
      <c r="B190" s="72" t="s">
        <v>183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94" t="s">
        <v>590</v>
      </c>
      <c r="O190" s="94"/>
      <c r="P190" s="94"/>
      <c r="Q190" s="84">
        <v>45.5</v>
      </c>
      <c r="R190" s="84"/>
      <c r="S190" s="82">
        <v>0.5</v>
      </c>
      <c r="T190" s="82"/>
      <c r="U190" s="66">
        <f t="shared" si="15"/>
        <v>22.75</v>
      </c>
      <c r="V190" s="66"/>
      <c r="W190" s="66"/>
      <c r="X190" s="66">
        <f t="shared" si="13"/>
        <v>22.75</v>
      </c>
      <c r="Y190" s="66"/>
      <c r="Z190" s="66"/>
    </row>
    <row r="191" spans="1:26" ht="12.75">
      <c r="A191" s="9">
        <v>131</v>
      </c>
      <c r="B191" s="72" t="s">
        <v>184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94" t="s">
        <v>590</v>
      </c>
      <c r="O191" s="94"/>
      <c r="P191" s="94"/>
      <c r="Q191" s="84">
        <v>280</v>
      </c>
      <c r="R191" s="84"/>
      <c r="S191" s="82">
        <v>0.1</v>
      </c>
      <c r="T191" s="82"/>
      <c r="U191" s="66">
        <f t="shared" si="15"/>
        <v>28</v>
      </c>
      <c r="V191" s="66"/>
      <c r="W191" s="66"/>
      <c r="X191" s="66">
        <f t="shared" si="13"/>
        <v>28</v>
      </c>
      <c r="Y191" s="66"/>
      <c r="Z191" s="66"/>
    </row>
    <row r="192" spans="1:26" ht="12.75">
      <c r="A192" s="9">
        <v>132</v>
      </c>
      <c r="B192" s="72" t="s">
        <v>185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94" t="s">
        <v>590</v>
      </c>
      <c r="O192" s="94"/>
      <c r="P192" s="94"/>
      <c r="Q192" s="84">
        <v>185</v>
      </c>
      <c r="R192" s="84"/>
      <c r="S192" s="82">
        <v>0.003</v>
      </c>
      <c r="T192" s="82"/>
      <c r="U192" s="66">
        <f t="shared" si="15"/>
        <v>0.555</v>
      </c>
      <c r="V192" s="66"/>
      <c r="W192" s="66"/>
      <c r="X192" s="66">
        <f t="shared" si="13"/>
        <v>0.555</v>
      </c>
      <c r="Y192" s="66"/>
      <c r="Z192" s="66"/>
    </row>
    <row r="193" spans="1:26" ht="12.75">
      <c r="A193" s="9">
        <v>133</v>
      </c>
      <c r="B193" s="72" t="s">
        <v>186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94" t="s">
        <v>590</v>
      </c>
      <c r="O193" s="94"/>
      <c r="P193" s="94"/>
      <c r="Q193" s="84">
        <v>92</v>
      </c>
      <c r="R193" s="84"/>
      <c r="S193" s="82">
        <v>0.04</v>
      </c>
      <c r="T193" s="82"/>
      <c r="U193" s="66">
        <f t="shared" si="15"/>
        <v>3.68</v>
      </c>
      <c r="V193" s="66"/>
      <c r="W193" s="66"/>
      <c r="X193" s="66">
        <f t="shared" si="13"/>
        <v>3.68</v>
      </c>
      <c r="Y193" s="66"/>
      <c r="Z193" s="66"/>
    </row>
    <row r="194" spans="1:26" ht="12.75">
      <c r="A194" s="9">
        <v>134</v>
      </c>
      <c r="B194" s="72" t="s">
        <v>187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94" t="s">
        <v>590</v>
      </c>
      <c r="O194" s="94"/>
      <c r="P194" s="94"/>
      <c r="Q194" s="84">
        <v>96</v>
      </c>
      <c r="R194" s="84"/>
      <c r="S194" s="82">
        <v>0.02</v>
      </c>
      <c r="T194" s="82"/>
      <c r="U194" s="66">
        <f t="shared" si="15"/>
        <v>1.92</v>
      </c>
      <c r="V194" s="66"/>
      <c r="W194" s="66"/>
      <c r="X194" s="66">
        <f t="shared" si="13"/>
        <v>1.92</v>
      </c>
      <c r="Y194" s="66"/>
      <c r="Z194" s="66"/>
    </row>
    <row r="195" spans="1:26" ht="12.75">
      <c r="A195" s="9">
        <v>135</v>
      </c>
      <c r="B195" s="72" t="s">
        <v>188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94" t="s">
        <v>590</v>
      </c>
      <c r="O195" s="94"/>
      <c r="P195" s="94"/>
      <c r="Q195" s="84">
        <v>86</v>
      </c>
      <c r="R195" s="84"/>
      <c r="S195" s="82">
        <v>0.6</v>
      </c>
      <c r="T195" s="82"/>
      <c r="U195" s="66">
        <f t="shared" si="15"/>
        <v>51.6</v>
      </c>
      <c r="V195" s="66"/>
      <c r="W195" s="66"/>
      <c r="X195" s="66">
        <f t="shared" si="13"/>
        <v>51.6</v>
      </c>
      <c r="Y195" s="66"/>
      <c r="Z195" s="66"/>
    </row>
    <row r="196" spans="1:26" ht="12.75">
      <c r="A196" s="9">
        <v>136</v>
      </c>
      <c r="B196" s="72" t="s">
        <v>189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94" t="s">
        <v>590</v>
      </c>
      <c r="O196" s="94"/>
      <c r="P196" s="94"/>
      <c r="Q196" s="84">
        <v>98</v>
      </c>
      <c r="R196" s="84"/>
      <c r="S196" s="82">
        <v>0.05</v>
      </c>
      <c r="T196" s="82"/>
      <c r="U196" s="66">
        <f t="shared" si="15"/>
        <v>4.9</v>
      </c>
      <c r="V196" s="66"/>
      <c r="W196" s="66"/>
      <c r="X196" s="66">
        <f t="shared" si="13"/>
        <v>4.9</v>
      </c>
      <c r="Y196" s="66"/>
      <c r="Z196" s="66"/>
    </row>
    <row r="197" spans="1:26" ht="12.75">
      <c r="A197" s="9">
        <v>137</v>
      </c>
      <c r="B197" s="72" t="s">
        <v>190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94" t="s">
        <v>590</v>
      </c>
      <c r="O197" s="94"/>
      <c r="P197" s="94"/>
      <c r="Q197" s="84">
        <v>280</v>
      </c>
      <c r="R197" s="84"/>
      <c r="S197" s="82">
        <v>0.07</v>
      </c>
      <c r="T197" s="82"/>
      <c r="U197" s="66">
        <f t="shared" si="15"/>
        <v>19.6</v>
      </c>
      <c r="V197" s="66"/>
      <c r="W197" s="66"/>
      <c r="X197" s="66">
        <f t="shared" si="13"/>
        <v>19.6</v>
      </c>
      <c r="Y197" s="66"/>
      <c r="Z197" s="66"/>
    </row>
    <row r="198" spans="1:26" ht="12.75">
      <c r="A198" s="9">
        <v>138</v>
      </c>
      <c r="B198" s="72" t="s">
        <v>191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94" t="s">
        <v>590</v>
      </c>
      <c r="O198" s="94"/>
      <c r="P198" s="94"/>
      <c r="Q198" s="84">
        <v>230</v>
      </c>
      <c r="R198" s="84"/>
      <c r="S198" s="82">
        <v>0.02</v>
      </c>
      <c r="T198" s="82"/>
      <c r="U198" s="66">
        <f t="shared" si="15"/>
        <v>4.6000000000000005</v>
      </c>
      <c r="V198" s="66"/>
      <c r="W198" s="66"/>
      <c r="X198" s="66">
        <f t="shared" si="13"/>
        <v>4.6000000000000005</v>
      </c>
      <c r="Y198" s="66"/>
      <c r="Z198" s="66"/>
    </row>
    <row r="199" spans="1:26" ht="12.75">
      <c r="A199" s="9">
        <v>139</v>
      </c>
      <c r="B199" s="72" t="s">
        <v>192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94" t="s">
        <v>590</v>
      </c>
      <c r="O199" s="94"/>
      <c r="P199" s="94"/>
      <c r="Q199" s="84">
        <v>15.75</v>
      </c>
      <c r="R199" s="84"/>
      <c r="S199" s="82">
        <v>0.1</v>
      </c>
      <c r="T199" s="82"/>
      <c r="U199" s="66">
        <f t="shared" si="15"/>
        <v>1.5750000000000002</v>
      </c>
      <c r="V199" s="66"/>
      <c r="W199" s="66"/>
      <c r="X199" s="66">
        <f t="shared" si="13"/>
        <v>1.5750000000000002</v>
      </c>
      <c r="Y199" s="66"/>
      <c r="Z199" s="66"/>
    </row>
    <row r="200" spans="1:26" ht="12.75">
      <c r="A200" s="9">
        <v>140</v>
      </c>
      <c r="B200" s="72" t="s">
        <v>193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94" t="s">
        <v>590</v>
      </c>
      <c r="O200" s="94"/>
      <c r="P200" s="94"/>
      <c r="Q200" s="84">
        <v>15</v>
      </c>
      <c r="R200" s="84"/>
      <c r="S200" s="82">
        <v>0.5</v>
      </c>
      <c r="T200" s="82"/>
      <c r="U200" s="66">
        <f t="shared" si="15"/>
        <v>7.5</v>
      </c>
      <c r="V200" s="66"/>
      <c r="W200" s="66"/>
      <c r="X200" s="66">
        <f t="shared" si="13"/>
        <v>7.5</v>
      </c>
      <c r="Y200" s="66"/>
      <c r="Z200" s="66"/>
    </row>
    <row r="201" spans="1:26" ht="12.75">
      <c r="A201" s="9">
        <v>141</v>
      </c>
      <c r="B201" s="72" t="s">
        <v>194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94" t="s">
        <v>590</v>
      </c>
      <c r="O201" s="94"/>
      <c r="P201" s="94"/>
      <c r="Q201" s="84">
        <v>30</v>
      </c>
      <c r="R201" s="84"/>
      <c r="S201" s="82">
        <v>0.2</v>
      </c>
      <c r="T201" s="82"/>
      <c r="U201" s="66">
        <f t="shared" si="15"/>
        <v>6</v>
      </c>
      <c r="V201" s="66"/>
      <c r="W201" s="66"/>
      <c r="X201" s="66">
        <f t="shared" si="13"/>
        <v>6</v>
      </c>
      <c r="Y201" s="66"/>
      <c r="Z201" s="66"/>
    </row>
    <row r="202" spans="1:26" ht="12.75">
      <c r="A202" s="9">
        <v>142</v>
      </c>
      <c r="B202" s="72" t="s">
        <v>195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94" t="s">
        <v>590</v>
      </c>
      <c r="O202" s="94"/>
      <c r="P202" s="94"/>
      <c r="Q202" s="84">
        <v>21</v>
      </c>
      <c r="R202" s="84"/>
      <c r="S202" s="82">
        <v>0.2</v>
      </c>
      <c r="T202" s="82"/>
      <c r="U202" s="66">
        <f t="shared" si="15"/>
        <v>4.2</v>
      </c>
      <c r="V202" s="66"/>
      <c r="W202" s="66"/>
      <c r="X202" s="66">
        <f t="shared" si="13"/>
        <v>4.2</v>
      </c>
      <c r="Y202" s="66"/>
      <c r="Z202" s="66"/>
    </row>
    <row r="203" spans="1:26" ht="12.75">
      <c r="A203" s="9">
        <v>143</v>
      </c>
      <c r="B203" s="72" t="s">
        <v>196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94" t="s">
        <v>590</v>
      </c>
      <c r="O203" s="94"/>
      <c r="P203" s="94"/>
      <c r="Q203" s="84">
        <v>24</v>
      </c>
      <c r="R203" s="84"/>
      <c r="S203" s="82">
        <v>0.07</v>
      </c>
      <c r="T203" s="82"/>
      <c r="U203" s="66">
        <f t="shared" si="15"/>
        <v>1.6800000000000002</v>
      </c>
      <c r="V203" s="66"/>
      <c r="W203" s="66"/>
      <c r="X203" s="66">
        <f t="shared" si="13"/>
        <v>1.6800000000000002</v>
      </c>
      <c r="Y203" s="66"/>
      <c r="Z203" s="66"/>
    </row>
    <row r="204" spans="1:26" ht="12.75">
      <c r="A204" s="9">
        <v>144</v>
      </c>
      <c r="B204" s="72" t="s">
        <v>197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94" t="s">
        <v>590</v>
      </c>
      <c r="O204" s="94"/>
      <c r="P204" s="94"/>
      <c r="Q204" s="84">
        <v>70</v>
      </c>
      <c r="R204" s="84"/>
      <c r="S204" s="82">
        <v>0.1</v>
      </c>
      <c r="T204" s="82"/>
      <c r="U204" s="66">
        <f t="shared" si="15"/>
        <v>7</v>
      </c>
      <c r="V204" s="66"/>
      <c r="W204" s="66"/>
      <c r="X204" s="66">
        <f t="shared" si="13"/>
        <v>7</v>
      </c>
      <c r="Y204" s="66"/>
      <c r="Z204" s="66"/>
    </row>
    <row r="205" spans="1:26" ht="12.75">
      <c r="A205" s="9">
        <v>145</v>
      </c>
      <c r="B205" s="72" t="s">
        <v>198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94" t="s">
        <v>590</v>
      </c>
      <c r="O205" s="94"/>
      <c r="P205" s="94"/>
      <c r="Q205" s="84">
        <v>49</v>
      </c>
      <c r="R205" s="84"/>
      <c r="S205" s="82">
        <v>0.03</v>
      </c>
      <c r="T205" s="82"/>
      <c r="U205" s="66">
        <f t="shared" si="15"/>
        <v>1.47</v>
      </c>
      <c r="V205" s="66"/>
      <c r="W205" s="66"/>
      <c r="X205" s="66">
        <f t="shared" si="13"/>
        <v>1.47</v>
      </c>
      <c r="Y205" s="66"/>
      <c r="Z205" s="66"/>
    </row>
    <row r="206" spans="1:26" ht="12.75">
      <c r="A206" s="9">
        <v>146</v>
      </c>
      <c r="B206" s="72" t="s">
        <v>199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94" t="s">
        <v>590</v>
      </c>
      <c r="O206" s="94"/>
      <c r="P206" s="94"/>
      <c r="Q206" s="84">
        <v>15</v>
      </c>
      <c r="R206" s="84"/>
      <c r="S206" s="82">
        <v>0.1</v>
      </c>
      <c r="T206" s="82"/>
      <c r="U206" s="66">
        <f t="shared" si="15"/>
        <v>1.5</v>
      </c>
      <c r="V206" s="66"/>
      <c r="W206" s="66"/>
      <c r="X206" s="66">
        <f t="shared" si="13"/>
        <v>1.5</v>
      </c>
      <c r="Y206" s="66"/>
      <c r="Z206" s="66"/>
    </row>
    <row r="207" spans="1:26" ht="12.75">
      <c r="A207" s="9">
        <v>147</v>
      </c>
      <c r="B207" s="72" t="s">
        <v>200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94" t="s">
        <v>590</v>
      </c>
      <c r="O207" s="94"/>
      <c r="P207" s="94"/>
      <c r="Q207" s="84">
        <v>19</v>
      </c>
      <c r="R207" s="84"/>
      <c r="S207" s="82">
        <v>0.3</v>
      </c>
      <c r="T207" s="82"/>
      <c r="U207" s="66">
        <f t="shared" si="15"/>
        <v>5.7</v>
      </c>
      <c r="V207" s="66"/>
      <c r="W207" s="66"/>
      <c r="X207" s="66">
        <f t="shared" si="13"/>
        <v>5.7</v>
      </c>
      <c r="Y207" s="66"/>
      <c r="Z207" s="66"/>
    </row>
    <row r="208" spans="1:26" ht="12.75">
      <c r="A208" s="9">
        <v>148</v>
      </c>
      <c r="B208" s="72" t="s">
        <v>201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94" t="s">
        <v>590</v>
      </c>
      <c r="O208" s="94"/>
      <c r="P208" s="94"/>
      <c r="Q208" s="84">
        <v>15</v>
      </c>
      <c r="R208" s="84"/>
      <c r="S208" s="82">
        <v>0.7</v>
      </c>
      <c r="T208" s="82"/>
      <c r="U208" s="66">
        <f t="shared" si="15"/>
        <v>10.5</v>
      </c>
      <c r="V208" s="66"/>
      <c r="W208" s="66"/>
      <c r="X208" s="66">
        <f t="shared" si="13"/>
        <v>10.5</v>
      </c>
      <c r="Y208" s="66"/>
      <c r="Z208" s="66"/>
    </row>
    <row r="209" spans="1:26" ht="12.75">
      <c r="A209" s="9">
        <v>149</v>
      </c>
      <c r="B209" s="72" t="s">
        <v>202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94" t="s">
        <v>590</v>
      </c>
      <c r="O209" s="94"/>
      <c r="P209" s="94"/>
      <c r="Q209" s="84">
        <v>11</v>
      </c>
      <c r="R209" s="84"/>
      <c r="S209" s="82">
        <v>0.01</v>
      </c>
      <c r="T209" s="82"/>
      <c r="U209" s="66">
        <f t="shared" si="15"/>
        <v>0.11</v>
      </c>
      <c r="V209" s="66"/>
      <c r="W209" s="66"/>
      <c r="X209" s="66">
        <f t="shared" si="13"/>
        <v>0.11</v>
      </c>
      <c r="Y209" s="66"/>
      <c r="Z209" s="66"/>
    </row>
    <row r="210" spans="1:26" ht="12.75">
      <c r="A210" s="9">
        <v>150</v>
      </c>
      <c r="B210" s="72" t="s">
        <v>203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94" t="s">
        <v>590</v>
      </c>
      <c r="O210" s="94"/>
      <c r="P210" s="94"/>
      <c r="Q210" s="84">
        <v>11</v>
      </c>
      <c r="R210" s="84"/>
      <c r="S210" s="82">
        <v>0.07</v>
      </c>
      <c r="T210" s="82"/>
      <c r="U210" s="66">
        <f t="shared" si="15"/>
        <v>0.77</v>
      </c>
      <c r="V210" s="66"/>
      <c r="W210" s="66"/>
      <c r="X210" s="66">
        <f t="shared" si="13"/>
        <v>0.77</v>
      </c>
      <c r="Y210" s="66"/>
      <c r="Z210" s="66"/>
    </row>
    <row r="211" spans="1:26" ht="12.75">
      <c r="A211" s="9">
        <v>151</v>
      </c>
      <c r="B211" s="72" t="s">
        <v>205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94" t="s">
        <v>590</v>
      </c>
      <c r="O211" s="94"/>
      <c r="P211" s="94"/>
      <c r="Q211" s="84">
        <v>11</v>
      </c>
      <c r="R211" s="84"/>
      <c r="S211" s="82">
        <v>0.5</v>
      </c>
      <c r="T211" s="82"/>
      <c r="U211" s="66">
        <f t="shared" si="15"/>
        <v>5.5</v>
      </c>
      <c r="V211" s="66"/>
      <c r="W211" s="66"/>
      <c r="X211" s="66">
        <f t="shared" si="13"/>
        <v>5.5</v>
      </c>
      <c r="Y211" s="66"/>
      <c r="Z211" s="66"/>
    </row>
    <row r="212" spans="1:26" ht="12.75">
      <c r="A212" s="9">
        <v>152</v>
      </c>
      <c r="B212" s="72" t="s">
        <v>206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94" t="s">
        <v>590</v>
      </c>
      <c r="O212" s="94"/>
      <c r="P212" s="94"/>
      <c r="Q212" s="84">
        <v>11</v>
      </c>
      <c r="R212" s="84"/>
      <c r="S212" s="82">
        <v>0.4</v>
      </c>
      <c r="T212" s="82"/>
      <c r="U212" s="66">
        <f t="shared" si="15"/>
        <v>4.4</v>
      </c>
      <c r="V212" s="66"/>
      <c r="W212" s="66"/>
      <c r="X212" s="66">
        <f t="shared" si="13"/>
        <v>4.4</v>
      </c>
      <c r="Y212" s="66"/>
      <c r="Z212" s="66"/>
    </row>
    <row r="213" spans="1:26" ht="12.75">
      <c r="A213" s="9">
        <v>153</v>
      </c>
      <c r="B213" s="72" t="s">
        <v>207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94" t="s">
        <v>590</v>
      </c>
      <c r="O213" s="94"/>
      <c r="P213" s="94"/>
      <c r="Q213" s="84">
        <v>14</v>
      </c>
      <c r="R213" s="84"/>
      <c r="S213" s="82">
        <v>0.06</v>
      </c>
      <c r="T213" s="82"/>
      <c r="U213" s="66">
        <f t="shared" si="15"/>
        <v>0.84</v>
      </c>
      <c r="V213" s="66"/>
      <c r="W213" s="66"/>
      <c r="X213" s="66">
        <f t="shared" si="13"/>
        <v>0.84</v>
      </c>
      <c r="Y213" s="66"/>
      <c r="Z213" s="66"/>
    </row>
    <row r="214" spans="1:26" ht="12.75">
      <c r="A214" s="9">
        <v>154</v>
      </c>
      <c r="B214" s="72" t="s">
        <v>208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94" t="s">
        <v>590</v>
      </c>
      <c r="O214" s="94"/>
      <c r="P214" s="94"/>
      <c r="Q214" s="84">
        <v>80</v>
      </c>
      <c r="R214" s="84"/>
      <c r="S214" s="82">
        <v>0.05</v>
      </c>
      <c r="T214" s="82"/>
      <c r="U214" s="66">
        <f t="shared" si="15"/>
        <v>4</v>
      </c>
      <c r="V214" s="66"/>
      <c r="W214" s="66"/>
      <c r="X214" s="66">
        <f t="shared" si="13"/>
        <v>4</v>
      </c>
      <c r="Y214" s="66"/>
      <c r="Z214" s="66"/>
    </row>
    <row r="215" spans="1:26" ht="12.75">
      <c r="A215" s="9">
        <v>155</v>
      </c>
      <c r="B215" s="72" t="s">
        <v>209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94" t="s">
        <v>590</v>
      </c>
      <c r="O215" s="94"/>
      <c r="P215" s="94"/>
      <c r="Q215" s="84">
        <v>9.5</v>
      </c>
      <c r="R215" s="84"/>
      <c r="S215" s="82">
        <v>1.1</v>
      </c>
      <c r="T215" s="82"/>
      <c r="U215" s="66">
        <f t="shared" si="15"/>
        <v>10.450000000000001</v>
      </c>
      <c r="V215" s="66"/>
      <c r="W215" s="66"/>
      <c r="X215" s="66">
        <f t="shared" si="13"/>
        <v>10.450000000000001</v>
      </c>
      <c r="Y215" s="66"/>
      <c r="Z215" s="66"/>
    </row>
    <row r="216" spans="1:26" ht="12.75">
      <c r="A216" s="9">
        <v>156</v>
      </c>
      <c r="B216" s="72" t="s">
        <v>210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94" t="s">
        <v>590</v>
      </c>
      <c r="O216" s="94"/>
      <c r="P216" s="94"/>
      <c r="Q216" s="84">
        <v>80</v>
      </c>
      <c r="R216" s="84"/>
      <c r="S216" s="82">
        <v>0.3</v>
      </c>
      <c r="T216" s="82"/>
      <c r="U216" s="66">
        <f t="shared" si="15"/>
        <v>24</v>
      </c>
      <c r="V216" s="66"/>
      <c r="W216" s="66"/>
      <c r="X216" s="66">
        <f t="shared" si="13"/>
        <v>24</v>
      </c>
      <c r="Y216" s="66"/>
      <c r="Z216" s="66"/>
    </row>
    <row r="217" spans="1:26" ht="12.75">
      <c r="A217" s="9">
        <v>157</v>
      </c>
      <c r="B217" s="72" t="s">
        <v>211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94" t="s">
        <v>590</v>
      </c>
      <c r="O217" s="94"/>
      <c r="P217" s="94"/>
      <c r="Q217" s="84">
        <v>80</v>
      </c>
      <c r="R217" s="84"/>
      <c r="S217" s="82">
        <v>3.5</v>
      </c>
      <c r="T217" s="82"/>
      <c r="U217" s="66">
        <f t="shared" si="15"/>
        <v>280</v>
      </c>
      <c r="V217" s="66"/>
      <c r="W217" s="66"/>
      <c r="X217" s="66">
        <f t="shared" si="13"/>
        <v>280</v>
      </c>
      <c r="Y217" s="66"/>
      <c r="Z217" s="66"/>
    </row>
    <row r="218" spans="1:26" ht="12.75">
      <c r="A218" s="9">
        <v>158</v>
      </c>
      <c r="B218" s="72" t="s">
        <v>212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94" t="s">
        <v>590</v>
      </c>
      <c r="O218" s="94"/>
      <c r="P218" s="94"/>
      <c r="Q218" s="84">
        <v>23</v>
      </c>
      <c r="R218" s="84"/>
      <c r="S218" s="82">
        <v>0.01</v>
      </c>
      <c r="T218" s="82"/>
      <c r="U218" s="66">
        <f t="shared" si="15"/>
        <v>0.23</v>
      </c>
      <c r="V218" s="66"/>
      <c r="W218" s="66"/>
      <c r="X218" s="66">
        <f t="shared" si="13"/>
        <v>0.23</v>
      </c>
      <c r="Y218" s="66"/>
      <c r="Z218" s="66"/>
    </row>
    <row r="219" spans="1:26" ht="12.75">
      <c r="A219" s="9">
        <v>159</v>
      </c>
      <c r="B219" s="72" t="s">
        <v>213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94" t="s">
        <v>590</v>
      </c>
      <c r="O219" s="94"/>
      <c r="P219" s="94"/>
      <c r="Q219" s="84">
        <v>58.8</v>
      </c>
      <c r="R219" s="84"/>
      <c r="S219" s="82">
        <v>0.4</v>
      </c>
      <c r="T219" s="82"/>
      <c r="U219" s="66">
        <f t="shared" si="15"/>
        <v>23.52</v>
      </c>
      <c r="V219" s="66"/>
      <c r="W219" s="66"/>
      <c r="X219" s="66">
        <f aca="true" t="shared" si="16" ref="X219:X282">U219</f>
        <v>23.52</v>
      </c>
      <c r="Y219" s="66"/>
      <c r="Z219" s="66"/>
    </row>
    <row r="220" spans="1:26" ht="12.75">
      <c r="A220" s="9">
        <v>160</v>
      </c>
      <c r="B220" s="72" t="s">
        <v>214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94" t="s">
        <v>590</v>
      </c>
      <c r="O220" s="94"/>
      <c r="P220" s="94"/>
      <c r="Q220" s="84">
        <v>9.45</v>
      </c>
      <c r="R220" s="84"/>
      <c r="S220" s="82">
        <v>0.2</v>
      </c>
      <c r="T220" s="82"/>
      <c r="U220" s="66">
        <f t="shared" si="15"/>
        <v>1.89</v>
      </c>
      <c r="V220" s="66"/>
      <c r="W220" s="66"/>
      <c r="X220" s="66">
        <f t="shared" si="16"/>
        <v>1.89</v>
      </c>
      <c r="Y220" s="66"/>
      <c r="Z220" s="66"/>
    </row>
    <row r="221" spans="1:26" ht="12.75">
      <c r="A221" s="9">
        <v>161</v>
      </c>
      <c r="B221" s="72" t="s">
        <v>215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94" t="s">
        <v>590</v>
      </c>
      <c r="O221" s="94"/>
      <c r="P221" s="94"/>
      <c r="Q221" s="84">
        <v>210</v>
      </c>
      <c r="R221" s="84"/>
      <c r="S221" s="82">
        <v>0.1</v>
      </c>
      <c r="T221" s="82"/>
      <c r="U221" s="66">
        <f t="shared" si="15"/>
        <v>21</v>
      </c>
      <c r="V221" s="66"/>
      <c r="W221" s="66"/>
      <c r="X221" s="66">
        <f t="shared" si="16"/>
        <v>21</v>
      </c>
      <c r="Y221" s="66"/>
      <c r="Z221" s="66"/>
    </row>
    <row r="222" spans="1:26" ht="12.75">
      <c r="A222" s="9">
        <v>162</v>
      </c>
      <c r="B222" s="72" t="s">
        <v>216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94" t="s">
        <v>590</v>
      </c>
      <c r="O222" s="94"/>
      <c r="P222" s="94"/>
      <c r="Q222" s="84">
        <v>215</v>
      </c>
      <c r="R222" s="84"/>
      <c r="S222" s="82">
        <v>0.04</v>
      </c>
      <c r="T222" s="82"/>
      <c r="U222" s="66">
        <f t="shared" si="15"/>
        <v>8.6</v>
      </c>
      <c r="V222" s="66"/>
      <c r="W222" s="66"/>
      <c r="X222" s="66">
        <f t="shared" si="16"/>
        <v>8.6</v>
      </c>
      <c r="Y222" s="66"/>
      <c r="Z222" s="66"/>
    </row>
    <row r="223" spans="1:26" ht="12.75">
      <c r="A223" s="9">
        <v>163</v>
      </c>
      <c r="B223" s="72" t="s">
        <v>217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94" t="s">
        <v>590</v>
      </c>
      <c r="O223" s="94"/>
      <c r="P223" s="94"/>
      <c r="Q223" s="84">
        <v>14</v>
      </c>
      <c r="R223" s="84"/>
      <c r="S223" s="82">
        <v>0.2</v>
      </c>
      <c r="T223" s="82"/>
      <c r="U223" s="66">
        <f t="shared" si="15"/>
        <v>2.8000000000000003</v>
      </c>
      <c r="V223" s="66"/>
      <c r="W223" s="66"/>
      <c r="X223" s="66">
        <f t="shared" si="16"/>
        <v>2.8000000000000003</v>
      </c>
      <c r="Y223" s="66"/>
      <c r="Z223" s="66"/>
    </row>
    <row r="224" spans="1:26" ht="12.75">
      <c r="A224" s="9">
        <v>164</v>
      </c>
      <c r="B224" s="72" t="s">
        <v>218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94" t="s">
        <v>590</v>
      </c>
      <c r="O224" s="94"/>
      <c r="P224" s="94"/>
      <c r="Q224" s="84">
        <v>10</v>
      </c>
      <c r="R224" s="84"/>
      <c r="S224" s="82">
        <v>0.2</v>
      </c>
      <c r="T224" s="82"/>
      <c r="U224" s="66">
        <f t="shared" si="15"/>
        <v>2</v>
      </c>
      <c r="V224" s="66"/>
      <c r="W224" s="66"/>
      <c r="X224" s="66">
        <f t="shared" si="16"/>
        <v>2</v>
      </c>
      <c r="Y224" s="66"/>
      <c r="Z224" s="66"/>
    </row>
    <row r="225" spans="1:26" ht="12.75">
      <c r="A225" s="9">
        <v>165</v>
      </c>
      <c r="B225" s="72" t="s">
        <v>219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94" t="s">
        <v>590</v>
      </c>
      <c r="O225" s="94"/>
      <c r="P225" s="94"/>
      <c r="Q225" s="84">
        <v>35</v>
      </c>
      <c r="R225" s="84"/>
      <c r="S225" s="82">
        <v>18</v>
      </c>
      <c r="T225" s="82"/>
      <c r="U225" s="66">
        <f t="shared" si="15"/>
        <v>630</v>
      </c>
      <c r="V225" s="66"/>
      <c r="W225" s="66"/>
      <c r="X225" s="66">
        <f t="shared" si="16"/>
        <v>630</v>
      </c>
      <c r="Y225" s="66"/>
      <c r="Z225" s="66"/>
    </row>
    <row r="226" spans="1:26" ht="12.75">
      <c r="A226" s="9">
        <v>166</v>
      </c>
      <c r="B226" s="72" t="s">
        <v>220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94" t="s">
        <v>590</v>
      </c>
      <c r="O226" s="94"/>
      <c r="P226" s="94"/>
      <c r="Q226" s="84">
        <v>56</v>
      </c>
      <c r="R226" s="84"/>
      <c r="S226" s="82">
        <v>14</v>
      </c>
      <c r="T226" s="82"/>
      <c r="U226" s="66">
        <f t="shared" si="15"/>
        <v>784</v>
      </c>
      <c r="V226" s="66"/>
      <c r="W226" s="66"/>
      <c r="X226" s="66">
        <f t="shared" si="16"/>
        <v>784</v>
      </c>
      <c r="Y226" s="66"/>
      <c r="Z226" s="66"/>
    </row>
    <row r="227" spans="1:26" ht="12.75">
      <c r="A227" s="9">
        <v>167</v>
      </c>
      <c r="B227" s="72" t="s">
        <v>221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94" t="s">
        <v>590</v>
      </c>
      <c r="O227" s="94"/>
      <c r="P227" s="94"/>
      <c r="Q227" s="84">
        <v>129.5</v>
      </c>
      <c r="R227" s="84"/>
      <c r="S227" s="82">
        <v>0.1</v>
      </c>
      <c r="T227" s="82"/>
      <c r="U227" s="66">
        <f t="shared" si="15"/>
        <v>12.950000000000001</v>
      </c>
      <c r="V227" s="66"/>
      <c r="W227" s="66"/>
      <c r="X227" s="66">
        <f t="shared" si="16"/>
        <v>12.950000000000001</v>
      </c>
      <c r="Y227" s="66"/>
      <c r="Z227" s="66"/>
    </row>
    <row r="228" spans="1:26" ht="12.75">
      <c r="A228" s="9"/>
      <c r="B228" s="101" t="s">
        <v>222</v>
      </c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94"/>
      <c r="O228" s="94"/>
      <c r="P228" s="94"/>
      <c r="Q228" s="84"/>
      <c r="R228" s="84"/>
      <c r="S228" s="82"/>
      <c r="T228" s="82"/>
      <c r="U228" s="66"/>
      <c r="V228" s="66"/>
      <c r="W228" s="66"/>
      <c r="X228" s="66">
        <f t="shared" si="16"/>
        <v>0</v>
      </c>
      <c r="Y228" s="66"/>
      <c r="Z228" s="66"/>
    </row>
    <row r="229" spans="1:26" ht="12.75">
      <c r="A229" s="9">
        <v>168</v>
      </c>
      <c r="B229" s="72" t="s">
        <v>223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94" t="s">
        <v>590</v>
      </c>
      <c r="O229" s="94"/>
      <c r="P229" s="94"/>
      <c r="Q229" s="84">
        <v>36</v>
      </c>
      <c r="R229" s="84"/>
      <c r="S229" s="82">
        <v>0.03</v>
      </c>
      <c r="T229" s="82"/>
      <c r="U229" s="66">
        <f>Q229*S229</f>
        <v>1.08</v>
      </c>
      <c r="V229" s="66"/>
      <c r="W229" s="66"/>
      <c r="X229" s="66">
        <f t="shared" si="16"/>
        <v>1.08</v>
      </c>
      <c r="Y229" s="66"/>
      <c r="Z229" s="66"/>
    </row>
    <row r="230" spans="1:26" ht="12.75">
      <c r="A230" s="9">
        <v>169</v>
      </c>
      <c r="B230" s="72" t="s">
        <v>224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94" t="s">
        <v>590</v>
      </c>
      <c r="O230" s="94"/>
      <c r="P230" s="94"/>
      <c r="Q230" s="84">
        <v>56</v>
      </c>
      <c r="R230" s="84"/>
      <c r="S230" s="82">
        <v>0.1</v>
      </c>
      <c r="T230" s="82"/>
      <c r="U230" s="66">
        <f aca="true" t="shared" si="17" ref="U230:U283">Q230*S230</f>
        <v>5.6000000000000005</v>
      </c>
      <c r="V230" s="66"/>
      <c r="W230" s="66"/>
      <c r="X230" s="66">
        <f t="shared" si="16"/>
        <v>5.6000000000000005</v>
      </c>
      <c r="Y230" s="66"/>
      <c r="Z230" s="66"/>
    </row>
    <row r="231" spans="1:26" ht="12.75">
      <c r="A231" s="9">
        <v>170</v>
      </c>
      <c r="B231" s="72" t="s">
        <v>225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94" t="s">
        <v>590</v>
      </c>
      <c r="O231" s="94"/>
      <c r="P231" s="94"/>
      <c r="Q231" s="84">
        <v>56</v>
      </c>
      <c r="R231" s="84"/>
      <c r="S231" s="82">
        <v>0.01</v>
      </c>
      <c r="T231" s="82"/>
      <c r="U231" s="66">
        <f t="shared" si="17"/>
        <v>0.56</v>
      </c>
      <c r="V231" s="66"/>
      <c r="W231" s="66"/>
      <c r="X231" s="66">
        <f t="shared" si="16"/>
        <v>0.56</v>
      </c>
      <c r="Y231" s="66"/>
      <c r="Z231" s="66"/>
    </row>
    <row r="232" spans="1:26" ht="12.75">
      <c r="A232" s="9">
        <v>171</v>
      </c>
      <c r="B232" s="72" t="s">
        <v>226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94" t="s">
        <v>590</v>
      </c>
      <c r="O232" s="94"/>
      <c r="P232" s="94"/>
      <c r="Q232" s="84">
        <v>29</v>
      </c>
      <c r="R232" s="84"/>
      <c r="S232" s="82">
        <v>0.1</v>
      </c>
      <c r="T232" s="82"/>
      <c r="U232" s="66">
        <f t="shared" si="17"/>
        <v>2.9000000000000004</v>
      </c>
      <c r="V232" s="66"/>
      <c r="W232" s="66"/>
      <c r="X232" s="66">
        <f t="shared" si="16"/>
        <v>2.9000000000000004</v>
      </c>
      <c r="Y232" s="66"/>
      <c r="Z232" s="66"/>
    </row>
    <row r="233" spans="1:26" ht="12.75">
      <c r="A233" s="9">
        <v>172</v>
      </c>
      <c r="B233" s="72" t="s">
        <v>227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94" t="s">
        <v>590</v>
      </c>
      <c r="O233" s="94"/>
      <c r="P233" s="94"/>
      <c r="Q233" s="84">
        <v>31</v>
      </c>
      <c r="R233" s="84"/>
      <c r="S233" s="82">
        <v>0.01</v>
      </c>
      <c r="T233" s="82"/>
      <c r="U233" s="66">
        <f t="shared" si="17"/>
        <v>0.31</v>
      </c>
      <c r="V233" s="66"/>
      <c r="W233" s="66"/>
      <c r="X233" s="66">
        <f t="shared" si="16"/>
        <v>0.31</v>
      </c>
      <c r="Y233" s="66"/>
      <c r="Z233" s="66"/>
    </row>
    <row r="234" spans="1:26" ht="12.75">
      <c r="A234" s="9">
        <v>173</v>
      </c>
      <c r="B234" s="72" t="s">
        <v>228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94" t="s">
        <v>590</v>
      </c>
      <c r="O234" s="94"/>
      <c r="P234" s="94"/>
      <c r="Q234" s="84">
        <v>36</v>
      </c>
      <c r="R234" s="84"/>
      <c r="S234" s="82">
        <v>0.03</v>
      </c>
      <c r="T234" s="82"/>
      <c r="U234" s="66">
        <f t="shared" si="17"/>
        <v>1.08</v>
      </c>
      <c r="V234" s="66"/>
      <c r="W234" s="66"/>
      <c r="X234" s="66">
        <f t="shared" si="16"/>
        <v>1.08</v>
      </c>
      <c r="Y234" s="66"/>
      <c r="Z234" s="66"/>
    </row>
    <row r="235" spans="1:26" ht="12.75">
      <c r="A235" s="9">
        <v>174</v>
      </c>
      <c r="B235" s="72" t="s">
        <v>229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94" t="s">
        <v>590</v>
      </c>
      <c r="O235" s="94"/>
      <c r="P235" s="94"/>
      <c r="Q235" s="84">
        <v>49</v>
      </c>
      <c r="R235" s="84"/>
      <c r="S235" s="82">
        <v>0.03</v>
      </c>
      <c r="T235" s="82"/>
      <c r="U235" s="66">
        <f t="shared" si="17"/>
        <v>1.47</v>
      </c>
      <c r="V235" s="66"/>
      <c r="W235" s="66"/>
      <c r="X235" s="66">
        <f t="shared" si="16"/>
        <v>1.47</v>
      </c>
      <c r="Y235" s="66"/>
      <c r="Z235" s="66"/>
    </row>
    <row r="236" spans="1:26" ht="12.75">
      <c r="A236" s="9">
        <v>175</v>
      </c>
      <c r="B236" s="72" t="s">
        <v>230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94" t="s">
        <v>590</v>
      </c>
      <c r="O236" s="94"/>
      <c r="P236" s="94"/>
      <c r="Q236" s="84">
        <v>39</v>
      </c>
      <c r="R236" s="84"/>
      <c r="S236" s="82">
        <v>0.01</v>
      </c>
      <c r="T236" s="82"/>
      <c r="U236" s="66">
        <f t="shared" si="17"/>
        <v>0.39</v>
      </c>
      <c r="V236" s="66"/>
      <c r="W236" s="66"/>
      <c r="X236" s="66">
        <f t="shared" si="16"/>
        <v>0.39</v>
      </c>
      <c r="Y236" s="66"/>
      <c r="Z236" s="66"/>
    </row>
    <row r="237" spans="1:26" ht="12.75">
      <c r="A237" s="9">
        <v>176</v>
      </c>
      <c r="B237" s="72" t="s">
        <v>231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94" t="s">
        <v>590</v>
      </c>
      <c r="O237" s="94"/>
      <c r="P237" s="94"/>
      <c r="Q237" s="84">
        <v>43.75</v>
      </c>
      <c r="R237" s="84"/>
      <c r="S237" s="82">
        <v>0.4</v>
      </c>
      <c r="T237" s="82"/>
      <c r="U237" s="66">
        <f t="shared" si="17"/>
        <v>17.5</v>
      </c>
      <c r="V237" s="66"/>
      <c r="W237" s="66"/>
      <c r="X237" s="66">
        <f t="shared" si="16"/>
        <v>17.5</v>
      </c>
      <c r="Y237" s="66"/>
      <c r="Z237" s="66"/>
    </row>
    <row r="238" spans="1:26" ht="12.75">
      <c r="A238" s="9">
        <v>177</v>
      </c>
      <c r="B238" s="72" t="s">
        <v>232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94" t="s">
        <v>590</v>
      </c>
      <c r="O238" s="94"/>
      <c r="P238" s="94"/>
      <c r="Q238" s="84">
        <v>43</v>
      </c>
      <c r="R238" s="84"/>
      <c r="S238" s="82">
        <v>0.02</v>
      </c>
      <c r="T238" s="82"/>
      <c r="U238" s="66">
        <f t="shared" si="17"/>
        <v>0.86</v>
      </c>
      <c r="V238" s="66"/>
      <c r="W238" s="66"/>
      <c r="X238" s="66">
        <f t="shared" si="16"/>
        <v>0.86</v>
      </c>
      <c r="Y238" s="66"/>
      <c r="Z238" s="66"/>
    </row>
    <row r="239" spans="1:26" ht="12.75">
      <c r="A239" s="9">
        <v>178</v>
      </c>
      <c r="B239" s="72" t="s">
        <v>233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94" t="s">
        <v>590</v>
      </c>
      <c r="O239" s="94"/>
      <c r="P239" s="94"/>
      <c r="Q239" s="84">
        <v>32</v>
      </c>
      <c r="R239" s="84"/>
      <c r="S239" s="82">
        <v>0.9</v>
      </c>
      <c r="T239" s="82"/>
      <c r="U239" s="66">
        <f t="shared" si="17"/>
        <v>28.8</v>
      </c>
      <c r="V239" s="66"/>
      <c r="W239" s="66"/>
      <c r="X239" s="66">
        <f t="shared" si="16"/>
        <v>28.8</v>
      </c>
      <c r="Y239" s="66"/>
      <c r="Z239" s="66"/>
    </row>
    <row r="240" spans="1:26" ht="12.75">
      <c r="A240" s="9">
        <v>179</v>
      </c>
      <c r="B240" s="72" t="s">
        <v>234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94" t="s">
        <v>590</v>
      </c>
      <c r="O240" s="94"/>
      <c r="P240" s="94"/>
      <c r="Q240" s="84">
        <v>48</v>
      </c>
      <c r="R240" s="84"/>
      <c r="S240" s="82">
        <v>1.4</v>
      </c>
      <c r="T240" s="82"/>
      <c r="U240" s="66">
        <f t="shared" si="17"/>
        <v>67.19999999999999</v>
      </c>
      <c r="V240" s="66"/>
      <c r="W240" s="66"/>
      <c r="X240" s="66">
        <f t="shared" si="16"/>
        <v>67.19999999999999</v>
      </c>
      <c r="Y240" s="66"/>
      <c r="Z240" s="66"/>
    </row>
    <row r="241" spans="1:26" ht="12.75">
      <c r="A241" s="9">
        <v>180</v>
      </c>
      <c r="B241" s="72" t="s">
        <v>235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94" t="s">
        <v>590</v>
      </c>
      <c r="O241" s="94"/>
      <c r="P241" s="94"/>
      <c r="Q241" s="84">
        <v>48</v>
      </c>
      <c r="R241" s="84"/>
      <c r="S241" s="82">
        <v>0.1</v>
      </c>
      <c r="T241" s="82"/>
      <c r="U241" s="66">
        <f t="shared" si="17"/>
        <v>4.800000000000001</v>
      </c>
      <c r="V241" s="66"/>
      <c r="W241" s="66"/>
      <c r="X241" s="66">
        <f t="shared" si="16"/>
        <v>4.800000000000001</v>
      </c>
      <c r="Y241" s="66"/>
      <c r="Z241" s="66"/>
    </row>
    <row r="242" spans="1:26" ht="12.75">
      <c r="A242" s="9">
        <v>181</v>
      </c>
      <c r="B242" s="72" t="s">
        <v>236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94" t="s">
        <v>590</v>
      </c>
      <c r="O242" s="94"/>
      <c r="P242" s="94"/>
      <c r="Q242" s="84">
        <v>48</v>
      </c>
      <c r="R242" s="84"/>
      <c r="S242" s="82">
        <v>0.1</v>
      </c>
      <c r="T242" s="82"/>
      <c r="U242" s="66">
        <f t="shared" si="17"/>
        <v>4.800000000000001</v>
      </c>
      <c r="V242" s="66"/>
      <c r="W242" s="66"/>
      <c r="X242" s="66">
        <f t="shared" si="16"/>
        <v>4.800000000000001</v>
      </c>
      <c r="Y242" s="66"/>
      <c r="Z242" s="66"/>
    </row>
    <row r="243" spans="1:26" ht="12.75">
      <c r="A243" s="9">
        <v>182</v>
      </c>
      <c r="B243" s="72" t="s">
        <v>237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94" t="s">
        <v>590</v>
      </c>
      <c r="O243" s="94"/>
      <c r="P243" s="94"/>
      <c r="Q243" s="84">
        <v>13</v>
      </c>
      <c r="R243" s="84"/>
      <c r="S243" s="82">
        <v>0.5</v>
      </c>
      <c r="T243" s="82"/>
      <c r="U243" s="66">
        <f t="shared" si="17"/>
        <v>6.5</v>
      </c>
      <c r="V243" s="66"/>
      <c r="W243" s="66"/>
      <c r="X243" s="66">
        <f t="shared" si="16"/>
        <v>6.5</v>
      </c>
      <c r="Y243" s="66"/>
      <c r="Z243" s="66"/>
    </row>
    <row r="244" spans="1:26" ht="12.75">
      <c r="A244" s="9">
        <v>183</v>
      </c>
      <c r="B244" s="72" t="s">
        <v>238</v>
      </c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94" t="s">
        <v>590</v>
      </c>
      <c r="O244" s="94"/>
      <c r="P244" s="94"/>
      <c r="Q244" s="84">
        <v>34</v>
      </c>
      <c r="R244" s="84"/>
      <c r="S244" s="82">
        <v>3.2</v>
      </c>
      <c r="T244" s="82"/>
      <c r="U244" s="66">
        <f t="shared" si="17"/>
        <v>108.80000000000001</v>
      </c>
      <c r="V244" s="66"/>
      <c r="W244" s="66"/>
      <c r="X244" s="66">
        <f t="shared" si="16"/>
        <v>108.80000000000001</v>
      </c>
      <c r="Y244" s="66"/>
      <c r="Z244" s="66"/>
    </row>
    <row r="245" spans="1:26" ht="12.75">
      <c r="A245" s="9">
        <v>184</v>
      </c>
      <c r="B245" s="72" t="s">
        <v>239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94" t="s">
        <v>590</v>
      </c>
      <c r="O245" s="94"/>
      <c r="P245" s="94"/>
      <c r="Q245" s="84">
        <v>34</v>
      </c>
      <c r="R245" s="84"/>
      <c r="S245" s="82">
        <v>0.3</v>
      </c>
      <c r="T245" s="82"/>
      <c r="U245" s="66">
        <f t="shared" si="17"/>
        <v>10.2</v>
      </c>
      <c r="V245" s="66"/>
      <c r="W245" s="66"/>
      <c r="X245" s="66">
        <f t="shared" si="16"/>
        <v>10.2</v>
      </c>
      <c r="Y245" s="66"/>
      <c r="Z245" s="66"/>
    </row>
    <row r="246" spans="1:26" ht="12.75">
      <c r="A246" s="9">
        <v>185</v>
      </c>
      <c r="B246" s="72" t="s">
        <v>240</v>
      </c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94" t="s">
        <v>590</v>
      </c>
      <c r="O246" s="94"/>
      <c r="P246" s="94"/>
      <c r="Q246" s="84">
        <v>44</v>
      </c>
      <c r="R246" s="84"/>
      <c r="S246" s="82">
        <v>2.7</v>
      </c>
      <c r="T246" s="82"/>
      <c r="U246" s="66">
        <f t="shared" si="17"/>
        <v>118.80000000000001</v>
      </c>
      <c r="V246" s="66"/>
      <c r="W246" s="66"/>
      <c r="X246" s="66">
        <f t="shared" si="16"/>
        <v>118.80000000000001</v>
      </c>
      <c r="Y246" s="66"/>
      <c r="Z246" s="66"/>
    </row>
    <row r="247" spans="1:26" ht="12.75">
      <c r="A247" s="9">
        <v>186</v>
      </c>
      <c r="B247" s="72" t="s">
        <v>241</v>
      </c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94" t="s">
        <v>590</v>
      </c>
      <c r="O247" s="94"/>
      <c r="P247" s="94"/>
      <c r="Q247" s="84">
        <v>36</v>
      </c>
      <c r="R247" s="84"/>
      <c r="S247" s="82">
        <v>0.17</v>
      </c>
      <c r="T247" s="82"/>
      <c r="U247" s="66">
        <f t="shared" si="17"/>
        <v>6.12</v>
      </c>
      <c r="V247" s="66"/>
      <c r="W247" s="66"/>
      <c r="X247" s="66">
        <f t="shared" si="16"/>
        <v>6.12</v>
      </c>
      <c r="Y247" s="66"/>
      <c r="Z247" s="66"/>
    </row>
    <row r="248" spans="1:26" ht="12.75">
      <c r="A248" s="9">
        <v>187</v>
      </c>
      <c r="B248" s="72" t="s">
        <v>242</v>
      </c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94" t="s">
        <v>590</v>
      </c>
      <c r="O248" s="94"/>
      <c r="P248" s="94"/>
      <c r="Q248" s="84">
        <v>36</v>
      </c>
      <c r="R248" s="84"/>
      <c r="S248" s="82">
        <v>0.1</v>
      </c>
      <c r="T248" s="82"/>
      <c r="U248" s="66">
        <f t="shared" si="17"/>
        <v>3.6</v>
      </c>
      <c r="V248" s="66"/>
      <c r="W248" s="66"/>
      <c r="X248" s="66">
        <f t="shared" si="16"/>
        <v>3.6</v>
      </c>
      <c r="Y248" s="66"/>
      <c r="Z248" s="66"/>
    </row>
    <row r="249" spans="1:26" ht="12.75">
      <c r="A249" s="9">
        <v>188</v>
      </c>
      <c r="B249" s="72" t="s">
        <v>243</v>
      </c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94" t="s">
        <v>590</v>
      </c>
      <c r="O249" s="94"/>
      <c r="P249" s="94"/>
      <c r="Q249" s="84">
        <v>37</v>
      </c>
      <c r="R249" s="84"/>
      <c r="S249" s="82">
        <v>0.3</v>
      </c>
      <c r="T249" s="82"/>
      <c r="U249" s="66">
        <f t="shared" si="17"/>
        <v>11.1</v>
      </c>
      <c r="V249" s="66"/>
      <c r="W249" s="66"/>
      <c r="X249" s="66">
        <f t="shared" si="16"/>
        <v>11.1</v>
      </c>
      <c r="Y249" s="66"/>
      <c r="Z249" s="66"/>
    </row>
    <row r="250" spans="1:26" ht="12.75">
      <c r="A250" s="9">
        <v>189</v>
      </c>
      <c r="B250" s="72" t="s">
        <v>244</v>
      </c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94" t="s">
        <v>590</v>
      </c>
      <c r="O250" s="94"/>
      <c r="P250" s="94"/>
      <c r="Q250" s="84">
        <v>42</v>
      </c>
      <c r="R250" s="84"/>
      <c r="S250" s="82">
        <v>0.2</v>
      </c>
      <c r="T250" s="82"/>
      <c r="U250" s="66">
        <f t="shared" si="17"/>
        <v>8.4</v>
      </c>
      <c r="V250" s="66"/>
      <c r="W250" s="66"/>
      <c r="X250" s="66">
        <f t="shared" si="16"/>
        <v>8.4</v>
      </c>
      <c r="Y250" s="66"/>
      <c r="Z250" s="66"/>
    </row>
    <row r="251" spans="1:26" ht="12.75">
      <c r="A251" s="9">
        <v>190</v>
      </c>
      <c r="B251" s="72" t="s">
        <v>245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94" t="s">
        <v>590</v>
      </c>
      <c r="O251" s="94"/>
      <c r="P251" s="94"/>
      <c r="Q251" s="84">
        <v>32</v>
      </c>
      <c r="R251" s="84"/>
      <c r="S251" s="82">
        <v>3.8</v>
      </c>
      <c r="T251" s="82"/>
      <c r="U251" s="66">
        <f t="shared" si="17"/>
        <v>121.6</v>
      </c>
      <c r="V251" s="66"/>
      <c r="W251" s="66"/>
      <c r="X251" s="66">
        <f t="shared" si="16"/>
        <v>121.6</v>
      </c>
      <c r="Y251" s="66"/>
      <c r="Z251" s="66"/>
    </row>
    <row r="252" spans="1:26" ht="12.75">
      <c r="A252" s="9">
        <v>191</v>
      </c>
      <c r="B252" s="72" t="s">
        <v>246</v>
      </c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94" t="s">
        <v>590</v>
      </c>
      <c r="O252" s="94"/>
      <c r="P252" s="94"/>
      <c r="Q252" s="84">
        <v>123</v>
      </c>
      <c r="R252" s="84"/>
      <c r="S252" s="82">
        <v>0.1</v>
      </c>
      <c r="T252" s="82"/>
      <c r="U252" s="66">
        <f t="shared" si="17"/>
        <v>12.3</v>
      </c>
      <c r="V252" s="66"/>
      <c r="W252" s="66"/>
      <c r="X252" s="66">
        <f t="shared" si="16"/>
        <v>12.3</v>
      </c>
      <c r="Y252" s="66"/>
      <c r="Z252" s="66"/>
    </row>
    <row r="253" spans="1:26" ht="12.75">
      <c r="A253" s="9">
        <v>192</v>
      </c>
      <c r="B253" s="72" t="s">
        <v>247</v>
      </c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94" t="s">
        <v>590</v>
      </c>
      <c r="O253" s="94"/>
      <c r="P253" s="94"/>
      <c r="Q253" s="84">
        <v>18.2</v>
      </c>
      <c r="R253" s="84"/>
      <c r="S253" s="82">
        <v>0.04</v>
      </c>
      <c r="T253" s="82"/>
      <c r="U253" s="66">
        <f t="shared" si="17"/>
        <v>0.728</v>
      </c>
      <c r="V253" s="66"/>
      <c r="W253" s="66"/>
      <c r="X253" s="66">
        <f t="shared" si="16"/>
        <v>0.728</v>
      </c>
      <c r="Y253" s="66"/>
      <c r="Z253" s="66"/>
    </row>
    <row r="254" spans="1:26" ht="12.75">
      <c r="A254" s="9">
        <v>193</v>
      </c>
      <c r="B254" s="72" t="s">
        <v>248</v>
      </c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94" t="s">
        <v>590</v>
      </c>
      <c r="O254" s="94"/>
      <c r="P254" s="94"/>
      <c r="Q254" s="84">
        <v>178.5</v>
      </c>
      <c r="R254" s="84"/>
      <c r="S254" s="82">
        <v>0.03</v>
      </c>
      <c r="T254" s="82"/>
      <c r="U254" s="66">
        <f t="shared" si="17"/>
        <v>5.3549999999999995</v>
      </c>
      <c r="V254" s="66"/>
      <c r="W254" s="66"/>
      <c r="X254" s="66">
        <f t="shared" si="16"/>
        <v>5.3549999999999995</v>
      </c>
      <c r="Y254" s="66"/>
      <c r="Z254" s="66"/>
    </row>
    <row r="255" spans="1:26" ht="12.75">
      <c r="A255" s="9">
        <v>194</v>
      </c>
      <c r="B255" s="72" t="s">
        <v>249</v>
      </c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94" t="s">
        <v>590</v>
      </c>
      <c r="O255" s="94"/>
      <c r="P255" s="94"/>
      <c r="Q255" s="84">
        <v>135</v>
      </c>
      <c r="R255" s="84"/>
      <c r="S255" s="82">
        <v>0.1</v>
      </c>
      <c r="T255" s="82"/>
      <c r="U255" s="66">
        <f t="shared" si="17"/>
        <v>13.5</v>
      </c>
      <c r="V255" s="66"/>
      <c r="W255" s="66"/>
      <c r="X255" s="66">
        <f t="shared" si="16"/>
        <v>13.5</v>
      </c>
      <c r="Y255" s="66"/>
      <c r="Z255" s="66"/>
    </row>
    <row r="256" spans="1:26" ht="12.75">
      <c r="A256" s="9">
        <v>195</v>
      </c>
      <c r="B256" s="72" t="s">
        <v>250</v>
      </c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94" t="s">
        <v>590</v>
      </c>
      <c r="O256" s="94"/>
      <c r="P256" s="94"/>
      <c r="Q256" s="84">
        <v>154</v>
      </c>
      <c r="R256" s="84"/>
      <c r="S256" s="82">
        <v>0.002</v>
      </c>
      <c r="T256" s="82"/>
      <c r="U256" s="66">
        <f t="shared" si="17"/>
        <v>0.308</v>
      </c>
      <c r="V256" s="66"/>
      <c r="W256" s="66"/>
      <c r="X256" s="66">
        <f t="shared" si="16"/>
        <v>0.308</v>
      </c>
      <c r="Y256" s="66"/>
      <c r="Z256" s="66"/>
    </row>
    <row r="257" spans="1:26" ht="12.75">
      <c r="A257" s="9">
        <v>196</v>
      </c>
      <c r="B257" s="72" t="s">
        <v>251</v>
      </c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94" t="s">
        <v>590</v>
      </c>
      <c r="O257" s="94"/>
      <c r="P257" s="94"/>
      <c r="Q257" s="84">
        <v>115</v>
      </c>
      <c r="R257" s="84"/>
      <c r="S257" s="82">
        <v>0.01</v>
      </c>
      <c r="T257" s="82"/>
      <c r="U257" s="66">
        <f t="shared" si="17"/>
        <v>1.1500000000000001</v>
      </c>
      <c r="V257" s="66"/>
      <c r="W257" s="66"/>
      <c r="X257" s="66">
        <f t="shared" si="16"/>
        <v>1.1500000000000001</v>
      </c>
      <c r="Y257" s="66"/>
      <c r="Z257" s="66"/>
    </row>
    <row r="258" spans="1:26" ht="12.75">
      <c r="A258" s="9">
        <v>197</v>
      </c>
      <c r="B258" s="72" t="s">
        <v>252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94" t="s">
        <v>590</v>
      </c>
      <c r="O258" s="94"/>
      <c r="P258" s="94"/>
      <c r="Q258" s="84">
        <v>35</v>
      </c>
      <c r="R258" s="84"/>
      <c r="S258" s="82">
        <v>0.04</v>
      </c>
      <c r="T258" s="82"/>
      <c r="U258" s="66">
        <f t="shared" si="17"/>
        <v>1.4000000000000001</v>
      </c>
      <c r="V258" s="66"/>
      <c r="W258" s="66"/>
      <c r="X258" s="66">
        <f t="shared" si="16"/>
        <v>1.4000000000000001</v>
      </c>
      <c r="Y258" s="66"/>
      <c r="Z258" s="66"/>
    </row>
    <row r="259" spans="1:26" ht="12.75">
      <c r="A259" s="9">
        <v>198</v>
      </c>
      <c r="B259" s="72" t="s">
        <v>253</v>
      </c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94" t="s">
        <v>590</v>
      </c>
      <c r="O259" s="94"/>
      <c r="P259" s="94"/>
      <c r="Q259" s="84">
        <v>10.4</v>
      </c>
      <c r="R259" s="84"/>
      <c r="S259" s="82">
        <v>24</v>
      </c>
      <c r="T259" s="82"/>
      <c r="U259" s="66">
        <f t="shared" si="17"/>
        <v>249.60000000000002</v>
      </c>
      <c r="V259" s="66"/>
      <c r="W259" s="66"/>
      <c r="X259" s="66">
        <f t="shared" si="16"/>
        <v>249.60000000000002</v>
      </c>
      <c r="Y259" s="66"/>
      <c r="Z259" s="66"/>
    </row>
    <row r="260" spans="1:26" ht="12.75">
      <c r="A260" s="9">
        <v>199</v>
      </c>
      <c r="B260" s="72" t="s">
        <v>254</v>
      </c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94" t="s">
        <v>590</v>
      </c>
      <c r="O260" s="94"/>
      <c r="P260" s="94"/>
      <c r="Q260" s="84">
        <v>16.16</v>
      </c>
      <c r="R260" s="84"/>
      <c r="S260" s="82">
        <v>64</v>
      </c>
      <c r="T260" s="82"/>
      <c r="U260" s="66">
        <f t="shared" si="17"/>
        <v>1034.24</v>
      </c>
      <c r="V260" s="66"/>
      <c r="W260" s="66"/>
      <c r="X260" s="66">
        <f t="shared" si="16"/>
        <v>1034.24</v>
      </c>
      <c r="Y260" s="66"/>
      <c r="Z260" s="66"/>
    </row>
    <row r="261" spans="1:26" ht="12.75">
      <c r="A261" s="9">
        <v>200</v>
      </c>
      <c r="B261" s="72" t="s">
        <v>255</v>
      </c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94" t="s">
        <v>590</v>
      </c>
      <c r="O261" s="94"/>
      <c r="P261" s="94"/>
      <c r="Q261" s="84">
        <v>42</v>
      </c>
      <c r="R261" s="84"/>
      <c r="S261" s="82">
        <v>1.1</v>
      </c>
      <c r="T261" s="82"/>
      <c r="U261" s="66">
        <f t="shared" si="17"/>
        <v>46.2</v>
      </c>
      <c r="V261" s="66"/>
      <c r="W261" s="66"/>
      <c r="X261" s="66">
        <f t="shared" si="16"/>
        <v>46.2</v>
      </c>
      <c r="Y261" s="66"/>
      <c r="Z261" s="66"/>
    </row>
    <row r="262" spans="1:26" ht="12.75">
      <c r="A262" s="9">
        <v>201</v>
      </c>
      <c r="B262" s="72" t="s">
        <v>256</v>
      </c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94" t="s">
        <v>590</v>
      </c>
      <c r="O262" s="94"/>
      <c r="P262" s="94"/>
      <c r="Q262" s="84">
        <v>130</v>
      </c>
      <c r="R262" s="84"/>
      <c r="S262" s="82">
        <v>0.04</v>
      </c>
      <c r="T262" s="82"/>
      <c r="U262" s="66">
        <f t="shared" si="17"/>
        <v>5.2</v>
      </c>
      <c r="V262" s="66"/>
      <c r="W262" s="66"/>
      <c r="X262" s="66">
        <f t="shared" si="16"/>
        <v>5.2</v>
      </c>
      <c r="Y262" s="66"/>
      <c r="Z262" s="66"/>
    </row>
    <row r="263" spans="1:26" ht="12.75">
      <c r="A263" s="9">
        <v>202</v>
      </c>
      <c r="B263" s="72" t="s">
        <v>257</v>
      </c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94" t="s">
        <v>590</v>
      </c>
      <c r="O263" s="94"/>
      <c r="P263" s="94"/>
      <c r="Q263" s="84">
        <v>15</v>
      </c>
      <c r="R263" s="84"/>
      <c r="S263" s="82">
        <v>0.006</v>
      </c>
      <c r="T263" s="82"/>
      <c r="U263" s="66">
        <f t="shared" si="17"/>
        <v>0.09</v>
      </c>
      <c r="V263" s="66"/>
      <c r="W263" s="66"/>
      <c r="X263" s="66">
        <f t="shared" si="16"/>
        <v>0.09</v>
      </c>
      <c r="Y263" s="66"/>
      <c r="Z263" s="66"/>
    </row>
    <row r="264" spans="1:26" ht="12.75">
      <c r="A264" s="9">
        <v>203</v>
      </c>
      <c r="B264" s="72" t="s">
        <v>258</v>
      </c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94" t="s">
        <v>590</v>
      </c>
      <c r="O264" s="94"/>
      <c r="P264" s="94"/>
      <c r="Q264" s="84">
        <v>15</v>
      </c>
      <c r="R264" s="84"/>
      <c r="S264" s="82">
        <v>0.008</v>
      </c>
      <c r="T264" s="82"/>
      <c r="U264" s="66">
        <f t="shared" si="17"/>
        <v>0.12</v>
      </c>
      <c r="V264" s="66"/>
      <c r="W264" s="66"/>
      <c r="X264" s="66">
        <f t="shared" si="16"/>
        <v>0.12</v>
      </c>
      <c r="Y264" s="66"/>
      <c r="Z264" s="66"/>
    </row>
    <row r="265" spans="1:26" ht="12.75">
      <c r="A265" s="9">
        <v>204</v>
      </c>
      <c r="B265" s="72" t="s">
        <v>259</v>
      </c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94" t="s">
        <v>590</v>
      </c>
      <c r="O265" s="94"/>
      <c r="P265" s="94"/>
      <c r="Q265" s="84">
        <v>31.5</v>
      </c>
      <c r="R265" s="84"/>
      <c r="S265" s="82">
        <v>0.008</v>
      </c>
      <c r="T265" s="82"/>
      <c r="U265" s="66">
        <f t="shared" si="17"/>
        <v>0.252</v>
      </c>
      <c r="V265" s="66"/>
      <c r="W265" s="66"/>
      <c r="X265" s="66">
        <f t="shared" si="16"/>
        <v>0.252</v>
      </c>
      <c r="Y265" s="66"/>
      <c r="Z265" s="66"/>
    </row>
    <row r="266" spans="1:26" ht="12.75">
      <c r="A266" s="9">
        <v>205</v>
      </c>
      <c r="B266" s="72" t="s">
        <v>260</v>
      </c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94" t="s">
        <v>590</v>
      </c>
      <c r="O266" s="94"/>
      <c r="P266" s="94"/>
      <c r="Q266" s="84">
        <v>49</v>
      </c>
      <c r="R266" s="84"/>
      <c r="S266" s="82">
        <v>1</v>
      </c>
      <c r="T266" s="82"/>
      <c r="U266" s="66">
        <f t="shared" si="17"/>
        <v>49</v>
      </c>
      <c r="V266" s="66"/>
      <c r="W266" s="66"/>
      <c r="X266" s="66">
        <f t="shared" si="16"/>
        <v>49</v>
      </c>
      <c r="Y266" s="66"/>
      <c r="Z266" s="66"/>
    </row>
    <row r="267" spans="1:26" ht="12.75">
      <c r="A267" s="9">
        <v>206</v>
      </c>
      <c r="B267" s="72" t="s">
        <v>261</v>
      </c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94" t="s">
        <v>590</v>
      </c>
      <c r="O267" s="94"/>
      <c r="P267" s="94"/>
      <c r="Q267" s="84">
        <v>49</v>
      </c>
      <c r="R267" s="84"/>
      <c r="S267" s="82">
        <v>3</v>
      </c>
      <c r="T267" s="82"/>
      <c r="U267" s="66">
        <f t="shared" si="17"/>
        <v>147</v>
      </c>
      <c r="V267" s="66"/>
      <c r="W267" s="66"/>
      <c r="X267" s="66">
        <f t="shared" si="16"/>
        <v>147</v>
      </c>
      <c r="Y267" s="66"/>
      <c r="Z267" s="66"/>
    </row>
    <row r="268" spans="1:26" ht="12.75">
      <c r="A268" s="9">
        <v>207</v>
      </c>
      <c r="B268" s="72" t="s">
        <v>262</v>
      </c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94" t="s">
        <v>590</v>
      </c>
      <c r="O268" s="94"/>
      <c r="P268" s="94"/>
      <c r="Q268" s="84">
        <v>28</v>
      </c>
      <c r="R268" s="84"/>
      <c r="S268" s="82">
        <v>0.5</v>
      </c>
      <c r="T268" s="82"/>
      <c r="U268" s="66">
        <f t="shared" si="17"/>
        <v>14</v>
      </c>
      <c r="V268" s="66"/>
      <c r="W268" s="66"/>
      <c r="X268" s="66">
        <f t="shared" si="16"/>
        <v>14</v>
      </c>
      <c r="Y268" s="66"/>
      <c r="Z268" s="66"/>
    </row>
    <row r="269" spans="1:26" ht="12.75">
      <c r="A269" s="9">
        <v>208</v>
      </c>
      <c r="B269" s="72" t="s">
        <v>263</v>
      </c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94" t="s">
        <v>590</v>
      </c>
      <c r="O269" s="94"/>
      <c r="P269" s="94"/>
      <c r="Q269" s="84">
        <v>120</v>
      </c>
      <c r="R269" s="84"/>
      <c r="S269" s="82">
        <v>0.03</v>
      </c>
      <c r="T269" s="82"/>
      <c r="U269" s="66">
        <f t="shared" si="17"/>
        <v>3.5999999999999996</v>
      </c>
      <c r="V269" s="66"/>
      <c r="W269" s="66"/>
      <c r="X269" s="66">
        <f t="shared" si="16"/>
        <v>3.5999999999999996</v>
      </c>
      <c r="Y269" s="66"/>
      <c r="Z269" s="66"/>
    </row>
    <row r="270" spans="1:26" ht="12.75">
      <c r="A270" s="9">
        <v>209</v>
      </c>
      <c r="B270" s="72" t="s">
        <v>264</v>
      </c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94" t="s">
        <v>590</v>
      </c>
      <c r="O270" s="94"/>
      <c r="P270" s="94"/>
      <c r="Q270" s="84">
        <v>190</v>
      </c>
      <c r="R270" s="84"/>
      <c r="S270" s="82">
        <v>0.006</v>
      </c>
      <c r="T270" s="82"/>
      <c r="U270" s="66">
        <f t="shared" si="17"/>
        <v>1.1400000000000001</v>
      </c>
      <c r="V270" s="66"/>
      <c r="W270" s="66"/>
      <c r="X270" s="66">
        <f t="shared" si="16"/>
        <v>1.1400000000000001</v>
      </c>
      <c r="Y270" s="66"/>
      <c r="Z270" s="66"/>
    </row>
    <row r="271" spans="1:26" ht="12.75">
      <c r="A271" s="9">
        <v>210</v>
      </c>
      <c r="B271" s="72" t="s">
        <v>265</v>
      </c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94" t="s">
        <v>590</v>
      </c>
      <c r="O271" s="94"/>
      <c r="P271" s="94"/>
      <c r="Q271" s="84">
        <v>101</v>
      </c>
      <c r="R271" s="84"/>
      <c r="S271" s="82">
        <v>0.1</v>
      </c>
      <c r="T271" s="82"/>
      <c r="U271" s="66">
        <f t="shared" si="17"/>
        <v>10.100000000000001</v>
      </c>
      <c r="V271" s="66"/>
      <c r="W271" s="66"/>
      <c r="X271" s="66">
        <f t="shared" si="16"/>
        <v>10.100000000000001</v>
      </c>
      <c r="Y271" s="66"/>
      <c r="Z271" s="66"/>
    </row>
    <row r="272" spans="1:26" ht="12.75">
      <c r="A272" s="9">
        <v>211</v>
      </c>
      <c r="B272" s="72" t="s">
        <v>266</v>
      </c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94" t="s">
        <v>590</v>
      </c>
      <c r="O272" s="94"/>
      <c r="P272" s="94"/>
      <c r="Q272" s="84">
        <v>80</v>
      </c>
      <c r="R272" s="84"/>
      <c r="S272" s="82">
        <v>0.6</v>
      </c>
      <c r="T272" s="82"/>
      <c r="U272" s="66">
        <f t="shared" si="17"/>
        <v>48</v>
      </c>
      <c r="V272" s="66"/>
      <c r="W272" s="66"/>
      <c r="X272" s="66">
        <f t="shared" si="16"/>
        <v>48</v>
      </c>
      <c r="Y272" s="66"/>
      <c r="Z272" s="66"/>
    </row>
    <row r="273" spans="1:26" ht="12.75">
      <c r="A273" s="9">
        <v>212</v>
      </c>
      <c r="B273" s="72" t="s">
        <v>267</v>
      </c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94" t="s">
        <v>590</v>
      </c>
      <c r="O273" s="94"/>
      <c r="P273" s="94"/>
      <c r="Q273" s="84">
        <v>68</v>
      </c>
      <c r="R273" s="84"/>
      <c r="S273" s="82">
        <v>0.07</v>
      </c>
      <c r="T273" s="82"/>
      <c r="U273" s="66">
        <f t="shared" si="17"/>
        <v>4.760000000000001</v>
      </c>
      <c r="V273" s="66"/>
      <c r="W273" s="66"/>
      <c r="X273" s="66">
        <f t="shared" si="16"/>
        <v>4.760000000000001</v>
      </c>
      <c r="Y273" s="66"/>
      <c r="Z273" s="66"/>
    </row>
    <row r="274" spans="1:26" ht="12.75">
      <c r="A274" s="9">
        <v>213</v>
      </c>
      <c r="B274" s="72" t="s">
        <v>268</v>
      </c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94" t="s">
        <v>590</v>
      </c>
      <c r="O274" s="94"/>
      <c r="P274" s="94"/>
      <c r="Q274" s="84">
        <v>156</v>
      </c>
      <c r="R274" s="84"/>
      <c r="S274" s="82">
        <v>0.03</v>
      </c>
      <c r="T274" s="82"/>
      <c r="U274" s="66">
        <f t="shared" si="17"/>
        <v>4.68</v>
      </c>
      <c r="V274" s="66"/>
      <c r="W274" s="66"/>
      <c r="X274" s="66">
        <f t="shared" si="16"/>
        <v>4.68</v>
      </c>
      <c r="Y274" s="66"/>
      <c r="Z274" s="66"/>
    </row>
    <row r="275" spans="1:26" ht="12.75">
      <c r="A275" s="9">
        <v>214</v>
      </c>
      <c r="B275" s="72" t="s">
        <v>269</v>
      </c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94" t="s">
        <v>590</v>
      </c>
      <c r="O275" s="94"/>
      <c r="P275" s="94"/>
      <c r="Q275" s="84">
        <v>30.45</v>
      </c>
      <c r="R275" s="84"/>
      <c r="S275" s="82">
        <v>0.9</v>
      </c>
      <c r="T275" s="82"/>
      <c r="U275" s="66">
        <f t="shared" si="17"/>
        <v>27.405</v>
      </c>
      <c r="V275" s="66"/>
      <c r="W275" s="66"/>
      <c r="X275" s="66">
        <f t="shared" si="16"/>
        <v>27.405</v>
      </c>
      <c r="Y275" s="66"/>
      <c r="Z275" s="66"/>
    </row>
    <row r="276" spans="1:26" ht="12.75">
      <c r="A276" s="9">
        <v>215</v>
      </c>
      <c r="B276" s="72" t="s">
        <v>270</v>
      </c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94" t="s">
        <v>590</v>
      </c>
      <c r="O276" s="94"/>
      <c r="P276" s="94"/>
      <c r="Q276" s="84">
        <v>98</v>
      </c>
      <c r="R276" s="84"/>
      <c r="S276" s="82">
        <v>4</v>
      </c>
      <c r="T276" s="82"/>
      <c r="U276" s="66">
        <f t="shared" si="17"/>
        <v>392</v>
      </c>
      <c r="V276" s="66"/>
      <c r="W276" s="66"/>
      <c r="X276" s="66">
        <f t="shared" si="16"/>
        <v>392</v>
      </c>
      <c r="Y276" s="66"/>
      <c r="Z276" s="66"/>
    </row>
    <row r="277" spans="1:26" ht="12.75">
      <c r="A277" s="9">
        <v>216</v>
      </c>
      <c r="B277" s="72" t="s">
        <v>271</v>
      </c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94" t="s">
        <v>590</v>
      </c>
      <c r="O277" s="94"/>
      <c r="P277" s="94"/>
      <c r="Q277" s="84">
        <v>29</v>
      </c>
      <c r="R277" s="84"/>
      <c r="S277" s="82">
        <v>0.6</v>
      </c>
      <c r="T277" s="82"/>
      <c r="U277" s="66">
        <f t="shared" si="17"/>
        <v>17.4</v>
      </c>
      <c r="V277" s="66"/>
      <c r="W277" s="66"/>
      <c r="X277" s="66">
        <f t="shared" si="16"/>
        <v>17.4</v>
      </c>
      <c r="Y277" s="66"/>
      <c r="Z277" s="66"/>
    </row>
    <row r="278" spans="1:26" ht="12.75">
      <c r="A278" s="9">
        <v>217</v>
      </c>
      <c r="B278" s="72" t="s">
        <v>272</v>
      </c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94" t="s">
        <v>590</v>
      </c>
      <c r="O278" s="94"/>
      <c r="P278" s="94"/>
      <c r="Q278" s="84">
        <v>250</v>
      </c>
      <c r="R278" s="84"/>
      <c r="S278" s="82">
        <v>0.1</v>
      </c>
      <c r="T278" s="82"/>
      <c r="U278" s="66">
        <f t="shared" si="17"/>
        <v>25</v>
      </c>
      <c r="V278" s="66"/>
      <c r="W278" s="66"/>
      <c r="X278" s="66">
        <f t="shared" si="16"/>
        <v>25</v>
      </c>
      <c r="Y278" s="66"/>
      <c r="Z278" s="66"/>
    </row>
    <row r="279" spans="1:26" ht="12.75">
      <c r="A279" s="9">
        <v>218</v>
      </c>
      <c r="B279" s="72" t="s">
        <v>273</v>
      </c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94" t="s">
        <v>590</v>
      </c>
      <c r="O279" s="94"/>
      <c r="P279" s="94"/>
      <c r="Q279" s="84">
        <v>72</v>
      </c>
      <c r="R279" s="84"/>
      <c r="S279" s="82">
        <v>0.5</v>
      </c>
      <c r="T279" s="82"/>
      <c r="U279" s="66">
        <f t="shared" si="17"/>
        <v>36</v>
      </c>
      <c r="V279" s="66"/>
      <c r="W279" s="66"/>
      <c r="X279" s="66">
        <f t="shared" si="16"/>
        <v>36</v>
      </c>
      <c r="Y279" s="66"/>
      <c r="Z279" s="66"/>
    </row>
    <row r="280" spans="1:26" ht="12.75">
      <c r="A280" s="9">
        <v>219</v>
      </c>
      <c r="B280" s="72" t="s">
        <v>274</v>
      </c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94" t="s">
        <v>590</v>
      </c>
      <c r="O280" s="94"/>
      <c r="P280" s="94"/>
      <c r="Q280" s="84">
        <v>28</v>
      </c>
      <c r="R280" s="84"/>
      <c r="S280" s="82">
        <v>5.4</v>
      </c>
      <c r="T280" s="82"/>
      <c r="U280" s="66">
        <f t="shared" si="17"/>
        <v>151.20000000000002</v>
      </c>
      <c r="V280" s="66"/>
      <c r="W280" s="66"/>
      <c r="X280" s="66">
        <f t="shared" si="16"/>
        <v>151.20000000000002</v>
      </c>
      <c r="Y280" s="66"/>
      <c r="Z280" s="66"/>
    </row>
    <row r="281" spans="1:26" ht="12.75">
      <c r="A281" s="9">
        <v>220</v>
      </c>
      <c r="B281" s="72" t="s">
        <v>275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94" t="s">
        <v>590</v>
      </c>
      <c r="O281" s="94"/>
      <c r="P281" s="94"/>
      <c r="Q281" s="84">
        <v>140</v>
      </c>
      <c r="R281" s="84"/>
      <c r="S281" s="82">
        <v>0.1</v>
      </c>
      <c r="T281" s="82"/>
      <c r="U281" s="66">
        <f t="shared" si="17"/>
        <v>14</v>
      </c>
      <c r="V281" s="66"/>
      <c r="W281" s="66"/>
      <c r="X281" s="66">
        <f t="shared" si="16"/>
        <v>14</v>
      </c>
      <c r="Y281" s="66"/>
      <c r="Z281" s="66"/>
    </row>
    <row r="282" spans="1:26" ht="12.75">
      <c r="A282" s="9">
        <v>221</v>
      </c>
      <c r="B282" s="72" t="s">
        <v>276</v>
      </c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94" t="s">
        <v>590</v>
      </c>
      <c r="O282" s="94"/>
      <c r="P282" s="94"/>
      <c r="Q282" s="84">
        <v>119</v>
      </c>
      <c r="R282" s="84"/>
      <c r="S282" s="82">
        <v>0.07</v>
      </c>
      <c r="T282" s="82"/>
      <c r="U282" s="66">
        <f t="shared" si="17"/>
        <v>8.33</v>
      </c>
      <c r="V282" s="66"/>
      <c r="W282" s="66"/>
      <c r="X282" s="66">
        <f t="shared" si="16"/>
        <v>8.33</v>
      </c>
      <c r="Y282" s="66"/>
      <c r="Z282" s="66"/>
    </row>
    <row r="283" spans="1:26" ht="12.75">
      <c r="A283" s="9">
        <v>222</v>
      </c>
      <c r="B283" s="72" t="s">
        <v>277</v>
      </c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94" t="s">
        <v>590</v>
      </c>
      <c r="O283" s="94"/>
      <c r="P283" s="94"/>
      <c r="Q283" s="84">
        <v>46</v>
      </c>
      <c r="R283" s="84"/>
      <c r="S283" s="82">
        <v>0.001</v>
      </c>
      <c r="T283" s="82"/>
      <c r="U283" s="66">
        <f t="shared" si="17"/>
        <v>0.046</v>
      </c>
      <c r="V283" s="66"/>
      <c r="W283" s="66"/>
      <c r="X283" s="66">
        <f>U283</f>
        <v>0.046</v>
      </c>
      <c r="Y283" s="66"/>
      <c r="Z283" s="66"/>
    </row>
    <row r="284" spans="1:26" ht="27" customHeight="1">
      <c r="A284" s="9"/>
      <c r="B284" s="101" t="s">
        <v>278</v>
      </c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94"/>
      <c r="O284" s="94"/>
      <c r="P284" s="94"/>
      <c r="Q284" s="84"/>
      <c r="R284" s="84"/>
      <c r="S284" s="82"/>
      <c r="T284" s="82"/>
      <c r="U284" s="66"/>
      <c r="V284" s="66"/>
      <c r="W284" s="66"/>
      <c r="X284" s="66"/>
      <c r="Y284" s="66"/>
      <c r="Z284" s="66"/>
    </row>
    <row r="285" spans="1:26" ht="12.75">
      <c r="A285" s="9">
        <v>223</v>
      </c>
      <c r="B285" s="72" t="s">
        <v>279</v>
      </c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94" t="s">
        <v>590</v>
      </c>
      <c r="O285" s="94"/>
      <c r="P285" s="94"/>
      <c r="Q285" s="84">
        <v>21</v>
      </c>
      <c r="R285" s="84"/>
      <c r="S285" s="82">
        <v>7.5</v>
      </c>
      <c r="T285" s="82"/>
      <c r="U285" s="66">
        <f>Q285*S285</f>
        <v>157.5</v>
      </c>
      <c r="V285" s="66"/>
      <c r="W285" s="66"/>
      <c r="X285" s="66">
        <f>U285</f>
        <v>157.5</v>
      </c>
      <c r="Y285" s="66"/>
      <c r="Z285" s="66"/>
    </row>
    <row r="286" spans="1:26" ht="12.75">
      <c r="A286" s="9">
        <v>224</v>
      </c>
      <c r="B286" s="72" t="s">
        <v>280</v>
      </c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94" t="s">
        <v>590</v>
      </c>
      <c r="O286" s="94"/>
      <c r="P286" s="94"/>
      <c r="Q286" s="84">
        <v>29</v>
      </c>
      <c r="R286" s="84"/>
      <c r="S286" s="82">
        <v>0.04</v>
      </c>
      <c r="T286" s="82"/>
      <c r="U286" s="66">
        <f aca="true" t="shared" si="18" ref="U286:U336">Q286*S286</f>
        <v>1.16</v>
      </c>
      <c r="V286" s="66"/>
      <c r="W286" s="66"/>
      <c r="X286" s="66">
        <f aca="true" t="shared" si="19" ref="X286:X301">U286</f>
        <v>1.16</v>
      </c>
      <c r="Y286" s="66"/>
      <c r="Z286" s="66"/>
    </row>
    <row r="287" spans="1:26" ht="12.75">
      <c r="A287" s="9">
        <v>225</v>
      </c>
      <c r="B287" s="72" t="s">
        <v>281</v>
      </c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94" t="s">
        <v>590</v>
      </c>
      <c r="O287" s="94"/>
      <c r="P287" s="94"/>
      <c r="Q287" s="84">
        <v>24.8</v>
      </c>
      <c r="R287" s="84"/>
      <c r="S287" s="82">
        <v>0.9</v>
      </c>
      <c r="T287" s="82"/>
      <c r="U287" s="66">
        <f t="shared" si="18"/>
        <v>22.32</v>
      </c>
      <c r="V287" s="66"/>
      <c r="W287" s="66"/>
      <c r="X287" s="66">
        <f t="shared" si="19"/>
        <v>22.32</v>
      </c>
      <c r="Y287" s="66"/>
      <c r="Z287" s="66"/>
    </row>
    <row r="288" spans="1:26" ht="12.75">
      <c r="A288" s="9">
        <v>226</v>
      </c>
      <c r="B288" s="72" t="s">
        <v>282</v>
      </c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94" t="s">
        <v>590</v>
      </c>
      <c r="O288" s="94"/>
      <c r="P288" s="94"/>
      <c r="Q288" s="84">
        <v>45</v>
      </c>
      <c r="R288" s="84"/>
      <c r="S288" s="82">
        <v>0.4</v>
      </c>
      <c r="T288" s="82"/>
      <c r="U288" s="66">
        <f t="shared" si="18"/>
        <v>18</v>
      </c>
      <c r="V288" s="66"/>
      <c r="W288" s="66"/>
      <c r="X288" s="66">
        <f t="shared" si="19"/>
        <v>18</v>
      </c>
      <c r="Y288" s="66"/>
      <c r="Z288" s="66"/>
    </row>
    <row r="289" spans="1:26" ht="12.75">
      <c r="A289" s="9">
        <v>227</v>
      </c>
      <c r="B289" s="72" t="s">
        <v>283</v>
      </c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94" t="s">
        <v>590</v>
      </c>
      <c r="O289" s="94"/>
      <c r="P289" s="94"/>
      <c r="Q289" s="84">
        <v>190</v>
      </c>
      <c r="R289" s="84"/>
      <c r="S289" s="82">
        <v>0.001</v>
      </c>
      <c r="T289" s="82"/>
      <c r="U289" s="66">
        <f t="shared" si="18"/>
        <v>0.19</v>
      </c>
      <c r="V289" s="66"/>
      <c r="W289" s="66"/>
      <c r="X289" s="66">
        <f t="shared" si="19"/>
        <v>0.19</v>
      </c>
      <c r="Y289" s="66"/>
      <c r="Z289" s="66"/>
    </row>
    <row r="290" spans="1:26" ht="12.75">
      <c r="A290" s="9">
        <v>228</v>
      </c>
      <c r="B290" s="72" t="s">
        <v>284</v>
      </c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94" t="s">
        <v>590</v>
      </c>
      <c r="O290" s="94"/>
      <c r="P290" s="94"/>
      <c r="Q290" s="84">
        <v>57</v>
      </c>
      <c r="R290" s="84"/>
      <c r="S290" s="82">
        <v>0.003</v>
      </c>
      <c r="T290" s="82"/>
      <c r="U290" s="66">
        <f t="shared" si="18"/>
        <v>0.171</v>
      </c>
      <c r="V290" s="66"/>
      <c r="W290" s="66"/>
      <c r="X290" s="66">
        <f t="shared" si="19"/>
        <v>0.171</v>
      </c>
      <c r="Y290" s="66"/>
      <c r="Z290" s="66"/>
    </row>
    <row r="291" spans="1:26" ht="12.75">
      <c r="A291" s="9">
        <v>229</v>
      </c>
      <c r="B291" s="72" t="s">
        <v>285</v>
      </c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94" t="s">
        <v>590</v>
      </c>
      <c r="O291" s="94"/>
      <c r="P291" s="94"/>
      <c r="Q291" s="84">
        <v>22.5</v>
      </c>
      <c r="R291" s="84"/>
      <c r="S291" s="82">
        <v>0.3</v>
      </c>
      <c r="T291" s="82"/>
      <c r="U291" s="66">
        <f t="shared" si="18"/>
        <v>6.75</v>
      </c>
      <c r="V291" s="66"/>
      <c r="W291" s="66"/>
      <c r="X291" s="66">
        <f t="shared" si="19"/>
        <v>6.75</v>
      </c>
      <c r="Y291" s="66"/>
      <c r="Z291" s="66"/>
    </row>
    <row r="292" spans="1:26" ht="12.75">
      <c r="A292" s="9">
        <v>230</v>
      </c>
      <c r="B292" s="72" t="s">
        <v>286</v>
      </c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94" t="s">
        <v>590</v>
      </c>
      <c r="O292" s="94"/>
      <c r="P292" s="94"/>
      <c r="Q292" s="84">
        <v>175</v>
      </c>
      <c r="R292" s="84"/>
      <c r="S292" s="82">
        <v>0.002</v>
      </c>
      <c r="T292" s="82"/>
      <c r="U292" s="66">
        <f t="shared" si="18"/>
        <v>0.35000000000000003</v>
      </c>
      <c r="V292" s="66"/>
      <c r="W292" s="66"/>
      <c r="X292" s="66">
        <f t="shared" si="19"/>
        <v>0.35000000000000003</v>
      </c>
      <c r="Y292" s="66"/>
      <c r="Z292" s="66"/>
    </row>
    <row r="293" spans="1:26" ht="12.75">
      <c r="A293" s="9">
        <v>231</v>
      </c>
      <c r="B293" s="72" t="s">
        <v>287</v>
      </c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94" t="s">
        <v>590</v>
      </c>
      <c r="O293" s="94"/>
      <c r="P293" s="94"/>
      <c r="Q293" s="84">
        <v>30</v>
      </c>
      <c r="R293" s="84"/>
      <c r="S293" s="82">
        <v>0.03</v>
      </c>
      <c r="T293" s="82"/>
      <c r="U293" s="66">
        <f t="shared" si="18"/>
        <v>0.8999999999999999</v>
      </c>
      <c r="V293" s="66"/>
      <c r="W293" s="66"/>
      <c r="X293" s="66">
        <f t="shared" si="19"/>
        <v>0.8999999999999999</v>
      </c>
      <c r="Y293" s="66"/>
      <c r="Z293" s="66"/>
    </row>
    <row r="294" spans="1:26" ht="12.75">
      <c r="A294" s="9">
        <v>232</v>
      </c>
      <c r="B294" s="72" t="s">
        <v>288</v>
      </c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94" t="s">
        <v>590</v>
      </c>
      <c r="O294" s="94"/>
      <c r="P294" s="94"/>
      <c r="Q294" s="84">
        <v>18</v>
      </c>
      <c r="R294" s="84"/>
      <c r="S294" s="82">
        <v>7</v>
      </c>
      <c r="T294" s="82"/>
      <c r="U294" s="66">
        <f t="shared" si="18"/>
        <v>126</v>
      </c>
      <c r="V294" s="66"/>
      <c r="W294" s="66"/>
      <c r="X294" s="66">
        <f t="shared" si="19"/>
        <v>126</v>
      </c>
      <c r="Y294" s="66"/>
      <c r="Z294" s="66"/>
    </row>
    <row r="295" spans="1:26" ht="12.75">
      <c r="A295" s="9">
        <v>233</v>
      </c>
      <c r="B295" s="72" t="s">
        <v>289</v>
      </c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94" t="s">
        <v>590</v>
      </c>
      <c r="O295" s="94"/>
      <c r="P295" s="94"/>
      <c r="Q295" s="84">
        <v>91</v>
      </c>
      <c r="R295" s="84"/>
      <c r="S295" s="82">
        <v>0.003</v>
      </c>
      <c r="T295" s="82"/>
      <c r="U295" s="66">
        <f t="shared" si="18"/>
        <v>0.273</v>
      </c>
      <c r="V295" s="66"/>
      <c r="W295" s="66"/>
      <c r="X295" s="66">
        <f t="shared" si="19"/>
        <v>0.273</v>
      </c>
      <c r="Y295" s="66"/>
      <c r="Z295" s="66"/>
    </row>
    <row r="296" spans="1:26" ht="12.75">
      <c r="A296" s="9">
        <v>234</v>
      </c>
      <c r="B296" s="72" t="s">
        <v>290</v>
      </c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94" t="s">
        <v>590</v>
      </c>
      <c r="O296" s="94"/>
      <c r="P296" s="94"/>
      <c r="Q296" s="84">
        <v>455</v>
      </c>
      <c r="R296" s="84"/>
      <c r="S296" s="82">
        <v>0.001</v>
      </c>
      <c r="T296" s="82"/>
      <c r="U296" s="66">
        <f t="shared" si="18"/>
        <v>0.455</v>
      </c>
      <c r="V296" s="66"/>
      <c r="W296" s="66"/>
      <c r="X296" s="66">
        <f t="shared" si="19"/>
        <v>0.455</v>
      </c>
      <c r="Y296" s="66"/>
      <c r="Z296" s="66"/>
    </row>
    <row r="297" spans="1:26" ht="27.75" customHeight="1">
      <c r="A297" s="9">
        <v>235</v>
      </c>
      <c r="B297" s="72" t="s">
        <v>291</v>
      </c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91" t="s">
        <v>292</v>
      </c>
      <c r="O297" s="92"/>
      <c r="P297" s="93"/>
      <c r="Q297" s="84">
        <v>140</v>
      </c>
      <c r="R297" s="84"/>
      <c r="S297" s="82">
        <v>6</v>
      </c>
      <c r="T297" s="82"/>
      <c r="U297" s="66">
        <f t="shared" si="18"/>
        <v>840</v>
      </c>
      <c r="V297" s="66"/>
      <c r="W297" s="66"/>
      <c r="X297" s="66">
        <f t="shared" si="19"/>
        <v>840</v>
      </c>
      <c r="Y297" s="66"/>
      <c r="Z297" s="66"/>
    </row>
    <row r="298" spans="1:26" ht="27.75" customHeight="1">
      <c r="A298" s="9">
        <v>236</v>
      </c>
      <c r="B298" s="72" t="s">
        <v>293</v>
      </c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98" t="s">
        <v>294</v>
      </c>
      <c r="O298" s="98"/>
      <c r="P298" s="98"/>
      <c r="Q298" s="84">
        <v>50</v>
      </c>
      <c r="R298" s="84"/>
      <c r="S298" s="82">
        <v>6</v>
      </c>
      <c r="T298" s="82"/>
      <c r="U298" s="66">
        <f t="shared" si="18"/>
        <v>300</v>
      </c>
      <c r="V298" s="66"/>
      <c r="W298" s="66"/>
      <c r="X298" s="66">
        <f t="shared" si="19"/>
        <v>300</v>
      </c>
      <c r="Y298" s="66"/>
      <c r="Z298" s="66"/>
    </row>
    <row r="299" spans="1:26" ht="12.75">
      <c r="A299" s="9">
        <v>237</v>
      </c>
      <c r="B299" s="72" t="s">
        <v>295</v>
      </c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94" t="s">
        <v>296</v>
      </c>
      <c r="O299" s="94"/>
      <c r="P299" s="94"/>
      <c r="Q299" s="84">
        <v>20</v>
      </c>
      <c r="R299" s="84"/>
      <c r="S299" s="82">
        <v>5.3</v>
      </c>
      <c r="T299" s="82"/>
      <c r="U299" s="66">
        <f t="shared" si="18"/>
        <v>106</v>
      </c>
      <c r="V299" s="66"/>
      <c r="W299" s="66"/>
      <c r="X299" s="66">
        <f t="shared" si="19"/>
        <v>106</v>
      </c>
      <c r="Y299" s="66"/>
      <c r="Z299" s="66"/>
    </row>
    <row r="300" spans="1:26" ht="12.75">
      <c r="A300" s="9">
        <v>238</v>
      </c>
      <c r="B300" s="72" t="s">
        <v>297</v>
      </c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94" t="s">
        <v>590</v>
      </c>
      <c r="O300" s="94"/>
      <c r="P300" s="94"/>
      <c r="Q300" s="84">
        <v>19.4</v>
      </c>
      <c r="R300" s="84"/>
      <c r="S300" s="82">
        <v>0.3</v>
      </c>
      <c r="T300" s="82"/>
      <c r="U300" s="66">
        <f t="shared" si="18"/>
        <v>5.819999999999999</v>
      </c>
      <c r="V300" s="66"/>
      <c r="W300" s="66"/>
      <c r="X300" s="66">
        <f t="shared" si="19"/>
        <v>5.819999999999999</v>
      </c>
      <c r="Y300" s="66"/>
      <c r="Z300" s="66"/>
    </row>
    <row r="301" spans="1:26" ht="12.75">
      <c r="A301" s="9">
        <v>239</v>
      </c>
      <c r="B301" s="72" t="s">
        <v>298</v>
      </c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94" t="s">
        <v>590</v>
      </c>
      <c r="O301" s="94"/>
      <c r="P301" s="94"/>
      <c r="Q301" s="84">
        <v>37</v>
      </c>
      <c r="R301" s="84"/>
      <c r="S301" s="82">
        <v>1.6</v>
      </c>
      <c r="T301" s="82"/>
      <c r="U301" s="66">
        <f t="shared" si="18"/>
        <v>59.2</v>
      </c>
      <c r="V301" s="66"/>
      <c r="W301" s="66"/>
      <c r="X301" s="66">
        <f t="shared" si="19"/>
        <v>59.2</v>
      </c>
      <c r="Y301" s="66"/>
      <c r="Z301" s="66"/>
    </row>
    <row r="302" spans="1:26" ht="12.75">
      <c r="A302" s="9">
        <v>240</v>
      </c>
      <c r="B302" s="72" t="s">
        <v>299</v>
      </c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94" t="s">
        <v>590</v>
      </c>
      <c r="O302" s="94"/>
      <c r="P302" s="94"/>
      <c r="Q302" s="84">
        <v>51.4</v>
      </c>
      <c r="R302" s="84"/>
      <c r="S302" s="82">
        <v>0.001</v>
      </c>
      <c r="T302" s="82"/>
      <c r="U302" s="66">
        <f t="shared" si="18"/>
        <v>0.0514</v>
      </c>
      <c r="V302" s="66"/>
      <c r="W302" s="66"/>
      <c r="X302" s="66">
        <f aca="true" t="shared" si="20" ref="X302:X347">U302</f>
        <v>0.0514</v>
      </c>
      <c r="Y302" s="66"/>
      <c r="Z302" s="66"/>
    </row>
    <row r="303" spans="1:26" ht="12.75">
      <c r="A303" s="9">
        <v>241</v>
      </c>
      <c r="B303" s="72" t="s">
        <v>300</v>
      </c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94" t="s">
        <v>590</v>
      </c>
      <c r="O303" s="94"/>
      <c r="P303" s="94"/>
      <c r="Q303" s="84">
        <v>42.7</v>
      </c>
      <c r="R303" s="84"/>
      <c r="S303" s="82">
        <v>0.1</v>
      </c>
      <c r="T303" s="82"/>
      <c r="U303" s="66">
        <f t="shared" si="18"/>
        <v>4.2700000000000005</v>
      </c>
      <c r="V303" s="66"/>
      <c r="W303" s="66"/>
      <c r="X303" s="66">
        <f t="shared" si="20"/>
        <v>4.2700000000000005</v>
      </c>
      <c r="Y303" s="66"/>
      <c r="Z303" s="66"/>
    </row>
    <row r="304" spans="1:26" ht="12.75">
      <c r="A304" s="9">
        <v>242</v>
      </c>
      <c r="B304" s="72" t="s">
        <v>301</v>
      </c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94" t="s">
        <v>590</v>
      </c>
      <c r="O304" s="94"/>
      <c r="P304" s="94"/>
      <c r="Q304" s="84">
        <v>54</v>
      </c>
      <c r="R304" s="84"/>
      <c r="S304" s="82">
        <v>0.01</v>
      </c>
      <c r="T304" s="82"/>
      <c r="U304" s="66">
        <f t="shared" si="18"/>
        <v>0.54</v>
      </c>
      <c r="V304" s="66"/>
      <c r="W304" s="66"/>
      <c r="X304" s="66">
        <f t="shared" si="20"/>
        <v>0.54</v>
      </c>
      <c r="Y304" s="66"/>
      <c r="Z304" s="66"/>
    </row>
    <row r="305" spans="1:26" ht="12.75">
      <c r="A305" s="9">
        <v>243</v>
      </c>
      <c r="B305" s="72" t="s">
        <v>302</v>
      </c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94" t="s">
        <v>590</v>
      </c>
      <c r="O305" s="94"/>
      <c r="P305" s="94"/>
      <c r="Q305" s="84">
        <v>58</v>
      </c>
      <c r="R305" s="84"/>
      <c r="S305" s="82">
        <v>0.2</v>
      </c>
      <c r="T305" s="82"/>
      <c r="U305" s="66">
        <f t="shared" si="18"/>
        <v>11.600000000000001</v>
      </c>
      <c r="V305" s="66"/>
      <c r="W305" s="66"/>
      <c r="X305" s="66">
        <f t="shared" si="20"/>
        <v>11.600000000000001</v>
      </c>
      <c r="Y305" s="66"/>
      <c r="Z305" s="66"/>
    </row>
    <row r="306" spans="1:26" ht="12.75">
      <c r="A306" s="9">
        <v>244</v>
      </c>
      <c r="B306" s="72" t="s">
        <v>303</v>
      </c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94" t="s">
        <v>590</v>
      </c>
      <c r="O306" s="94"/>
      <c r="P306" s="94"/>
      <c r="Q306" s="84">
        <v>118</v>
      </c>
      <c r="R306" s="84"/>
      <c r="S306" s="82">
        <v>0.02</v>
      </c>
      <c r="T306" s="82"/>
      <c r="U306" s="66">
        <f t="shared" si="18"/>
        <v>2.36</v>
      </c>
      <c r="V306" s="66"/>
      <c r="W306" s="66"/>
      <c r="X306" s="66">
        <f t="shared" si="20"/>
        <v>2.36</v>
      </c>
      <c r="Y306" s="66"/>
      <c r="Z306" s="66"/>
    </row>
    <row r="307" spans="1:26" ht="12.75">
      <c r="A307" s="9">
        <v>245</v>
      </c>
      <c r="B307" s="72" t="s">
        <v>304</v>
      </c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94" t="s">
        <v>590</v>
      </c>
      <c r="O307" s="94"/>
      <c r="P307" s="94"/>
      <c r="Q307" s="84">
        <v>841</v>
      </c>
      <c r="R307" s="84"/>
      <c r="S307" s="82">
        <v>0.002</v>
      </c>
      <c r="T307" s="82"/>
      <c r="U307" s="66">
        <f t="shared" si="18"/>
        <v>1.682</v>
      </c>
      <c r="V307" s="66"/>
      <c r="W307" s="66"/>
      <c r="X307" s="66">
        <f t="shared" si="20"/>
        <v>1.682</v>
      </c>
      <c r="Y307" s="66"/>
      <c r="Z307" s="66"/>
    </row>
    <row r="308" spans="1:26" ht="12.75">
      <c r="A308" s="9">
        <v>246</v>
      </c>
      <c r="B308" s="72" t="s">
        <v>305</v>
      </c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94" t="s">
        <v>590</v>
      </c>
      <c r="O308" s="94"/>
      <c r="P308" s="94"/>
      <c r="Q308" s="84">
        <v>51</v>
      </c>
      <c r="R308" s="84"/>
      <c r="S308" s="82">
        <v>0.002</v>
      </c>
      <c r="T308" s="82"/>
      <c r="U308" s="66">
        <f t="shared" si="18"/>
        <v>0.10200000000000001</v>
      </c>
      <c r="V308" s="66"/>
      <c r="W308" s="66"/>
      <c r="X308" s="66">
        <f t="shared" si="20"/>
        <v>0.10200000000000001</v>
      </c>
      <c r="Y308" s="66"/>
      <c r="Z308" s="66"/>
    </row>
    <row r="309" spans="1:26" ht="12.75">
      <c r="A309" s="9">
        <v>247</v>
      </c>
      <c r="B309" s="72" t="s">
        <v>306</v>
      </c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94" t="s">
        <v>590</v>
      </c>
      <c r="O309" s="94"/>
      <c r="P309" s="94"/>
      <c r="Q309" s="84">
        <v>59</v>
      </c>
      <c r="R309" s="84"/>
      <c r="S309" s="82">
        <v>0.07</v>
      </c>
      <c r="T309" s="82"/>
      <c r="U309" s="66">
        <f t="shared" si="18"/>
        <v>4.130000000000001</v>
      </c>
      <c r="V309" s="66"/>
      <c r="W309" s="66"/>
      <c r="X309" s="66">
        <f t="shared" si="20"/>
        <v>4.130000000000001</v>
      </c>
      <c r="Y309" s="66"/>
      <c r="Z309" s="66"/>
    </row>
    <row r="310" spans="1:26" ht="12.75">
      <c r="A310" s="9">
        <v>248</v>
      </c>
      <c r="B310" s="72" t="s">
        <v>307</v>
      </c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94" t="s">
        <v>590</v>
      </c>
      <c r="O310" s="94"/>
      <c r="P310" s="94"/>
      <c r="Q310" s="84">
        <v>49</v>
      </c>
      <c r="R310" s="84"/>
      <c r="S310" s="82">
        <v>0.01</v>
      </c>
      <c r="T310" s="82"/>
      <c r="U310" s="66">
        <f t="shared" si="18"/>
        <v>0.49</v>
      </c>
      <c r="V310" s="66"/>
      <c r="W310" s="66"/>
      <c r="X310" s="66">
        <f t="shared" si="20"/>
        <v>0.49</v>
      </c>
      <c r="Y310" s="66"/>
      <c r="Z310" s="66"/>
    </row>
    <row r="311" spans="1:26" ht="12.75">
      <c r="A311" s="9">
        <v>249</v>
      </c>
      <c r="B311" s="72" t="s">
        <v>308</v>
      </c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94" t="s">
        <v>590</v>
      </c>
      <c r="O311" s="94"/>
      <c r="P311" s="94"/>
      <c r="Q311" s="84">
        <v>875</v>
      </c>
      <c r="R311" s="84"/>
      <c r="S311" s="82">
        <v>0.002</v>
      </c>
      <c r="T311" s="82"/>
      <c r="U311" s="66">
        <f t="shared" si="18"/>
        <v>1.75</v>
      </c>
      <c r="V311" s="66"/>
      <c r="W311" s="66"/>
      <c r="X311" s="66">
        <f t="shared" si="20"/>
        <v>1.75</v>
      </c>
      <c r="Y311" s="66"/>
      <c r="Z311" s="66"/>
    </row>
    <row r="312" spans="1:26" ht="12.75">
      <c r="A312" s="9">
        <v>250</v>
      </c>
      <c r="B312" s="72" t="s">
        <v>309</v>
      </c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94" t="s">
        <v>590</v>
      </c>
      <c r="O312" s="94"/>
      <c r="P312" s="94"/>
      <c r="Q312" s="84">
        <v>44.1</v>
      </c>
      <c r="R312" s="84"/>
      <c r="S312" s="82">
        <v>0.003</v>
      </c>
      <c r="T312" s="82"/>
      <c r="U312" s="66">
        <f t="shared" si="18"/>
        <v>0.1323</v>
      </c>
      <c r="V312" s="66"/>
      <c r="W312" s="66"/>
      <c r="X312" s="66">
        <f t="shared" si="20"/>
        <v>0.1323</v>
      </c>
      <c r="Y312" s="66"/>
      <c r="Z312" s="66"/>
    </row>
    <row r="313" spans="1:26" ht="12.75">
      <c r="A313" s="9">
        <v>251</v>
      </c>
      <c r="B313" s="72" t="s">
        <v>310</v>
      </c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94" t="s">
        <v>590</v>
      </c>
      <c r="O313" s="94"/>
      <c r="P313" s="94"/>
      <c r="Q313" s="84">
        <v>37</v>
      </c>
      <c r="R313" s="84"/>
      <c r="S313" s="82">
        <v>0.2</v>
      </c>
      <c r="T313" s="82"/>
      <c r="U313" s="66">
        <f t="shared" si="18"/>
        <v>7.4</v>
      </c>
      <c r="V313" s="66"/>
      <c r="W313" s="66"/>
      <c r="X313" s="66">
        <f t="shared" si="20"/>
        <v>7.4</v>
      </c>
      <c r="Y313" s="66"/>
      <c r="Z313" s="66"/>
    </row>
    <row r="314" spans="1:26" ht="12.75">
      <c r="A314" s="9">
        <v>252</v>
      </c>
      <c r="B314" s="72" t="s">
        <v>311</v>
      </c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94" t="s">
        <v>590</v>
      </c>
      <c r="O314" s="94"/>
      <c r="P314" s="94"/>
      <c r="Q314" s="84">
        <v>59.5</v>
      </c>
      <c r="R314" s="84"/>
      <c r="S314" s="82">
        <v>0.01</v>
      </c>
      <c r="T314" s="82"/>
      <c r="U314" s="66">
        <f t="shared" si="18"/>
        <v>0.595</v>
      </c>
      <c r="V314" s="66"/>
      <c r="W314" s="66"/>
      <c r="X314" s="66">
        <f t="shared" si="20"/>
        <v>0.595</v>
      </c>
      <c r="Y314" s="66"/>
      <c r="Z314" s="66"/>
    </row>
    <row r="315" spans="1:26" ht="12.75">
      <c r="A315" s="9">
        <v>253</v>
      </c>
      <c r="B315" s="72" t="s">
        <v>312</v>
      </c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94" t="s">
        <v>590</v>
      </c>
      <c r="O315" s="94"/>
      <c r="P315" s="94"/>
      <c r="Q315" s="84">
        <v>37</v>
      </c>
      <c r="R315" s="84"/>
      <c r="S315" s="82">
        <v>0.001</v>
      </c>
      <c r="T315" s="82"/>
      <c r="U315" s="66">
        <f t="shared" si="18"/>
        <v>0.037</v>
      </c>
      <c r="V315" s="66"/>
      <c r="W315" s="66"/>
      <c r="X315" s="66">
        <f t="shared" si="20"/>
        <v>0.037</v>
      </c>
      <c r="Y315" s="66"/>
      <c r="Z315" s="66"/>
    </row>
    <row r="316" spans="1:26" ht="12.75">
      <c r="A316" s="9">
        <v>254</v>
      </c>
      <c r="B316" s="72" t="s">
        <v>313</v>
      </c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94" t="s">
        <v>590</v>
      </c>
      <c r="O316" s="94"/>
      <c r="P316" s="94"/>
      <c r="Q316" s="84">
        <v>35</v>
      </c>
      <c r="R316" s="84"/>
      <c r="S316" s="82">
        <v>0.1</v>
      </c>
      <c r="T316" s="82"/>
      <c r="U316" s="66">
        <f t="shared" si="18"/>
        <v>3.5</v>
      </c>
      <c r="V316" s="66"/>
      <c r="W316" s="66"/>
      <c r="X316" s="66">
        <f t="shared" si="20"/>
        <v>3.5</v>
      </c>
      <c r="Y316" s="66"/>
      <c r="Z316" s="66"/>
    </row>
    <row r="317" spans="1:26" ht="12.75">
      <c r="A317" s="9">
        <v>255</v>
      </c>
      <c r="B317" s="72" t="s">
        <v>314</v>
      </c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94" t="s">
        <v>590</v>
      </c>
      <c r="O317" s="94"/>
      <c r="P317" s="94"/>
      <c r="Q317" s="84">
        <v>74</v>
      </c>
      <c r="R317" s="84"/>
      <c r="S317" s="82">
        <v>0.007</v>
      </c>
      <c r="T317" s="82"/>
      <c r="U317" s="66">
        <f t="shared" si="18"/>
        <v>0.518</v>
      </c>
      <c r="V317" s="66"/>
      <c r="W317" s="66"/>
      <c r="X317" s="66">
        <f t="shared" si="20"/>
        <v>0.518</v>
      </c>
      <c r="Y317" s="66"/>
      <c r="Z317" s="66"/>
    </row>
    <row r="318" spans="1:26" ht="12.75">
      <c r="A318" s="9">
        <v>256</v>
      </c>
      <c r="B318" s="72" t="s">
        <v>315</v>
      </c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94" t="s">
        <v>590</v>
      </c>
      <c r="O318" s="94"/>
      <c r="P318" s="94"/>
      <c r="Q318" s="84">
        <v>71</v>
      </c>
      <c r="R318" s="84"/>
      <c r="S318" s="82">
        <v>0.007</v>
      </c>
      <c r="T318" s="82"/>
      <c r="U318" s="66">
        <f t="shared" si="18"/>
        <v>0.497</v>
      </c>
      <c r="V318" s="66"/>
      <c r="W318" s="66"/>
      <c r="X318" s="66">
        <f t="shared" si="20"/>
        <v>0.497</v>
      </c>
      <c r="Y318" s="66"/>
      <c r="Z318" s="66"/>
    </row>
    <row r="319" spans="1:26" ht="12.75">
      <c r="A319" s="9">
        <v>257</v>
      </c>
      <c r="B319" s="72" t="s">
        <v>316</v>
      </c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94" t="s">
        <v>590</v>
      </c>
      <c r="O319" s="94"/>
      <c r="P319" s="94"/>
      <c r="Q319" s="84">
        <v>9.1</v>
      </c>
      <c r="R319" s="84"/>
      <c r="S319" s="82">
        <v>0.07</v>
      </c>
      <c r="T319" s="82"/>
      <c r="U319" s="66">
        <f t="shared" si="18"/>
        <v>0.637</v>
      </c>
      <c r="V319" s="66"/>
      <c r="W319" s="66"/>
      <c r="X319" s="66">
        <f t="shared" si="20"/>
        <v>0.637</v>
      </c>
      <c r="Y319" s="66"/>
      <c r="Z319" s="66"/>
    </row>
    <row r="320" spans="1:26" ht="12.75">
      <c r="A320" s="9">
        <v>258</v>
      </c>
      <c r="B320" s="72" t="s">
        <v>317</v>
      </c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94" t="s">
        <v>590</v>
      </c>
      <c r="O320" s="94"/>
      <c r="P320" s="94"/>
      <c r="Q320" s="84">
        <v>18</v>
      </c>
      <c r="R320" s="84"/>
      <c r="S320" s="82">
        <v>0.02</v>
      </c>
      <c r="T320" s="82"/>
      <c r="U320" s="66">
        <f t="shared" si="18"/>
        <v>0.36</v>
      </c>
      <c r="V320" s="66"/>
      <c r="W320" s="66"/>
      <c r="X320" s="66">
        <f t="shared" si="20"/>
        <v>0.36</v>
      </c>
      <c r="Y320" s="66"/>
      <c r="Z320" s="66"/>
    </row>
    <row r="321" spans="1:26" ht="12.75">
      <c r="A321" s="9">
        <v>259</v>
      </c>
      <c r="B321" s="72" t="s">
        <v>318</v>
      </c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94" t="s">
        <v>590</v>
      </c>
      <c r="O321" s="94"/>
      <c r="P321" s="94"/>
      <c r="Q321" s="84">
        <v>45.5</v>
      </c>
      <c r="R321" s="84"/>
      <c r="S321" s="82">
        <v>0.3</v>
      </c>
      <c r="T321" s="82"/>
      <c r="U321" s="66">
        <f t="shared" si="18"/>
        <v>13.65</v>
      </c>
      <c r="V321" s="66"/>
      <c r="W321" s="66"/>
      <c r="X321" s="66">
        <f t="shared" si="20"/>
        <v>13.65</v>
      </c>
      <c r="Y321" s="66"/>
      <c r="Z321" s="66"/>
    </row>
    <row r="322" spans="1:26" ht="12.75">
      <c r="A322" s="9">
        <v>260</v>
      </c>
      <c r="B322" s="72" t="s">
        <v>319</v>
      </c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94" t="s">
        <v>296</v>
      </c>
      <c r="O322" s="94"/>
      <c r="P322" s="94"/>
      <c r="Q322" s="84">
        <v>20</v>
      </c>
      <c r="R322" s="84"/>
      <c r="S322" s="82">
        <v>5.3</v>
      </c>
      <c r="T322" s="82"/>
      <c r="U322" s="66">
        <f t="shared" si="18"/>
        <v>106</v>
      </c>
      <c r="V322" s="66"/>
      <c r="W322" s="66"/>
      <c r="X322" s="66">
        <f t="shared" si="20"/>
        <v>106</v>
      </c>
      <c r="Y322" s="66"/>
      <c r="Z322" s="66"/>
    </row>
    <row r="323" spans="1:26" ht="12.75">
      <c r="A323" s="9">
        <v>261</v>
      </c>
      <c r="B323" s="72" t="s">
        <v>320</v>
      </c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94" t="s">
        <v>590</v>
      </c>
      <c r="O323" s="94"/>
      <c r="P323" s="94"/>
      <c r="Q323" s="84">
        <v>37</v>
      </c>
      <c r="R323" s="84"/>
      <c r="S323" s="82">
        <v>1.6</v>
      </c>
      <c r="T323" s="82"/>
      <c r="U323" s="66">
        <f t="shared" si="18"/>
        <v>59.2</v>
      </c>
      <c r="V323" s="66"/>
      <c r="W323" s="66"/>
      <c r="X323" s="66">
        <f t="shared" si="20"/>
        <v>59.2</v>
      </c>
      <c r="Y323" s="66"/>
      <c r="Z323" s="66"/>
    </row>
    <row r="324" spans="1:26" ht="12.75">
      <c r="A324" s="9">
        <v>262</v>
      </c>
      <c r="B324" s="72" t="s">
        <v>321</v>
      </c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94" t="s">
        <v>590</v>
      </c>
      <c r="O324" s="94"/>
      <c r="P324" s="94"/>
      <c r="Q324" s="84">
        <v>32.55</v>
      </c>
      <c r="R324" s="84"/>
      <c r="S324" s="82">
        <v>0.006</v>
      </c>
      <c r="T324" s="82"/>
      <c r="U324" s="66">
        <f t="shared" si="18"/>
        <v>0.19529999999999997</v>
      </c>
      <c r="V324" s="66"/>
      <c r="W324" s="66"/>
      <c r="X324" s="66">
        <f t="shared" si="20"/>
        <v>0.19529999999999997</v>
      </c>
      <c r="Y324" s="66"/>
      <c r="Z324" s="66"/>
    </row>
    <row r="325" spans="1:26" ht="12.75">
      <c r="A325" s="9">
        <v>263</v>
      </c>
      <c r="B325" s="72" t="s">
        <v>322</v>
      </c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94" t="s">
        <v>590</v>
      </c>
      <c r="O325" s="94"/>
      <c r="P325" s="94"/>
      <c r="Q325" s="84">
        <v>83</v>
      </c>
      <c r="R325" s="84"/>
      <c r="S325" s="82">
        <v>0.02</v>
      </c>
      <c r="T325" s="82"/>
      <c r="U325" s="66">
        <f t="shared" si="18"/>
        <v>1.6600000000000001</v>
      </c>
      <c r="V325" s="66"/>
      <c r="W325" s="66"/>
      <c r="X325" s="66">
        <f t="shared" si="20"/>
        <v>1.6600000000000001</v>
      </c>
      <c r="Y325" s="66"/>
      <c r="Z325" s="66"/>
    </row>
    <row r="326" spans="1:26" ht="12.75">
      <c r="A326" s="9">
        <v>264</v>
      </c>
      <c r="B326" s="72" t="s">
        <v>323</v>
      </c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94" t="s">
        <v>590</v>
      </c>
      <c r="O326" s="94"/>
      <c r="P326" s="94"/>
      <c r="Q326" s="84">
        <v>36.8</v>
      </c>
      <c r="R326" s="84"/>
      <c r="S326" s="82">
        <v>0.01</v>
      </c>
      <c r="T326" s="82"/>
      <c r="U326" s="66">
        <f t="shared" si="18"/>
        <v>0.368</v>
      </c>
      <c r="V326" s="66"/>
      <c r="W326" s="66"/>
      <c r="X326" s="66">
        <f t="shared" si="20"/>
        <v>0.368</v>
      </c>
      <c r="Y326" s="66"/>
      <c r="Z326" s="66"/>
    </row>
    <row r="327" spans="1:26" ht="24.75" customHeight="1">
      <c r="A327" s="9">
        <v>265</v>
      </c>
      <c r="B327" s="72" t="s">
        <v>324</v>
      </c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91" t="s">
        <v>292</v>
      </c>
      <c r="O327" s="92"/>
      <c r="P327" s="93"/>
      <c r="Q327" s="84">
        <v>140</v>
      </c>
      <c r="R327" s="84"/>
      <c r="S327" s="82">
        <v>6</v>
      </c>
      <c r="T327" s="82"/>
      <c r="U327" s="66">
        <f t="shared" si="18"/>
        <v>840</v>
      </c>
      <c r="V327" s="66"/>
      <c r="W327" s="66"/>
      <c r="X327" s="66">
        <f t="shared" si="20"/>
        <v>840</v>
      </c>
      <c r="Y327" s="66"/>
      <c r="Z327" s="66"/>
    </row>
    <row r="328" spans="1:26" ht="26.25" customHeight="1">
      <c r="A328" s="9">
        <v>266</v>
      </c>
      <c r="B328" s="72" t="s">
        <v>325</v>
      </c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95" t="s">
        <v>534</v>
      </c>
      <c r="O328" s="96"/>
      <c r="P328" s="97"/>
      <c r="Q328" s="84">
        <v>50</v>
      </c>
      <c r="R328" s="84"/>
      <c r="S328" s="82">
        <v>12</v>
      </c>
      <c r="T328" s="82"/>
      <c r="U328" s="66">
        <f t="shared" si="18"/>
        <v>600</v>
      </c>
      <c r="V328" s="66"/>
      <c r="W328" s="66"/>
      <c r="X328" s="66">
        <f t="shared" si="20"/>
        <v>600</v>
      </c>
      <c r="Y328" s="66"/>
      <c r="Z328" s="66"/>
    </row>
    <row r="329" spans="1:26" ht="26.25" customHeight="1">
      <c r="A329" s="9">
        <v>267</v>
      </c>
      <c r="B329" s="72" t="s">
        <v>326</v>
      </c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95" t="s">
        <v>534</v>
      </c>
      <c r="O329" s="96"/>
      <c r="P329" s="97"/>
      <c r="Q329" s="84">
        <v>50</v>
      </c>
      <c r="R329" s="84"/>
      <c r="S329" s="82">
        <v>12</v>
      </c>
      <c r="T329" s="82"/>
      <c r="U329" s="66">
        <f t="shared" si="18"/>
        <v>600</v>
      </c>
      <c r="V329" s="66"/>
      <c r="W329" s="66"/>
      <c r="X329" s="66">
        <f t="shared" si="20"/>
        <v>600</v>
      </c>
      <c r="Y329" s="66"/>
      <c r="Z329" s="66"/>
    </row>
    <row r="330" spans="1:26" ht="27.75" customHeight="1">
      <c r="A330" s="9">
        <v>268</v>
      </c>
      <c r="B330" s="72" t="s">
        <v>327</v>
      </c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95" t="s">
        <v>534</v>
      </c>
      <c r="O330" s="96"/>
      <c r="P330" s="97"/>
      <c r="Q330" s="84">
        <v>50</v>
      </c>
      <c r="R330" s="84"/>
      <c r="S330" s="82">
        <v>12</v>
      </c>
      <c r="T330" s="82"/>
      <c r="U330" s="66">
        <f t="shared" si="18"/>
        <v>600</v>
      </c>
      <c r="V330" s="66"/>
      <c r="W330" s="66"/>
      <c r="X330" s="66">
        <f t="shared" si="20"/>
        <v>600</v>
      </c>
      <c r="Y330" s="66"/>
      <c r="Z330" s="66"/>
    </row>
    <row r="331" spans="1:26" ht="24" customHeight="1">
      <c r="A331" s="9">
        <v>269</v>
      </c>
      <c r="B331" s="72" t="s">
        <v>328</v>
      </c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95" t="s">
        <v>534</v>
      </c>
      <c r="O331" s="96"/>
      <c r="P331" s="97"/>
      <c r="Q331" s="84">
        <v>50</v>
      </c>
      <c r="R331" s="84"/>
      <c r="S331" s="82">
        <v>9</v>
      </c>
      <c r="T331" s="82"/>
      <c r="U331" s="66">
        <f t="shared" si="18"/>
        <v>450</v>
      </c>
      <c r="V331" s="66"/>
      <c r="W331" s="66"/>
      <c r="X331" s="66">
        <f t="shared" si="20"/>
        <v>450</v>
      </c>
      <c r="Y331" s="66"/>
      <c r="Z331" s="66"/>
    </row>
    <row r="332" spans="1:26" ht="24" customHeight="1">
      <c r="A332" s="9">
        <v>270</v>
      </c>
      <c r="B332" s="72" t="s">
        <v>329</v>
      </c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95" t="s">
        <v>534</v>
      </c>
      <c r="O332" s="96"/>
      <c r="P332" s="97"/>
      <c r="Q332" s="84">
        <v>50</v>
      </c>
      <c r="R332" s="84"/>
      <c r="S332" s="82">
        <v>5</v>
      </c>
      <c r="T332" s="82"/>
      <c r="U332" s="66">
        <f t="shared" si="18"/>
        <v>250</v>
      </c>
      <c r="V332" s="66"/>
      <c r="W332" s="66"/>
      <c r="X332" s="66">
        <f t="shared" si="20"/>
        <v>250</v>
      </c>
      <c r="Y332" s="66"/>
      <c r="Z332" s="66"/>
    </row>
    <row r="333" spans="1:26" ht="26.25" customHeight="1">
      <c r="A333" s="9">
        <v>271</v>
      </c>
      <c r="B333" s="72" t="s">
        <v>330</v>
      </c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95" t="s">
        <v>534</v>
      </c>
      <c r="O333" s="96"/>
      <c r="P333" s="97"/>
      <c r="Q333" s="84">
        <v>50</v>
      </c>
      <c r="R333" s="84"/>
      <c r="S333" s="82">
        <v>4</v>
      </c>
      <c r="T333" s="82"/>
      <c r="U333" s="66">
        <f t="shared" si="18"/>
        <v>200</v>
      </c>
      <c r="V333" s="66"/>
      <c r="W333" s="66"/>
      <c r="X333" s="66">
        <f t="shared" si="20"/>
        <v>200</v>
      </c>
      <c r="Y333" s="66"/>
      <c r="Z333" s="66"/>
    </row>
    <row r="334" spans="1:26" ht="12.75">
      <c r="A334" s="9">
        <v>272</v>
      </c>
      <c r="B334" s="72" t="s">
        <v>331</v>
      </c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94" t="s">
        <v>590</v>
      </c>
      <c r="O334" s="94"/>
      <c r="P334" s="94"/>
      <c r="Q334" s="84">
        <v>34</v>
      </c>
      <c r="R334" s="84"/>
      <c r="S334" s="82">
        <v>0.03</v>
      </c>
      <c r="T334" s="82"/>
      <c r="U334" s="66">
        <f t="shared" si="18"/>
        <v>1.02</v>
      </c>
      <c r="V334" s="66"/>
      <c r="W334" s="66"/>
      <c r="X334" s="66">
        <f t="shared" si="20"/>
        <v>1.02</v>
      </c>
      <c r="Y334" s="66"/>
      <c r="Z334" s="66"/>
    </row>
    <row r="335" spans="1:26" ht="12.75">
      <c r="A335" s="9">
        <v>273</v>
      </c>
      <c r="B335" s="72" t="s">
        <v>332</v>
      </c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94" t="s">
        <v>590</v>
      </c>
      <c r="O335" s="94"/>
      <c r="P335" s="94"/>
      <c r="Q335" s="84">
        <v>46</v>
      </c>
      <c r="R335" s="84"/>
      <c r="S335" s="82">
        <v>0.08</v>
      </c>
      <c r="T335" s="82"/>
      <c r="U335" s="66">
        <f t="shared" si="18"/>
        <v>3.68</v>
      </c>
      <c r="V335" s="66"/>
      <c r="W335" s="66"/>
      <c r="X335" s="66">
        <f t="shared" si="20"/>
        <v>3.68</v>
      </c>
      <c r="Y335" s="66"/>
      <c r="Z335" s="66"/>
    </row>
    <row r="336" spans="1:26" ht="12.75">
      <c r="A336" s="9">
        <v>274</v>
      </c>
      <c r="B336" s="72" t="s">
        <v>333</v>
      </c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94" t="s">
        <v>590</v>
      </c>
      <c r="O336" s="94"/>
      <c r="P336" s="94"/>
      <c r="Q336" s="84">
        <v>37</v>
      </c>
      <c r="R336" s="84"/>
      <c r="S336" s="82">
        <v>0.07</v>
      </c>
      <c r="T336" s="82"/>
      <c r="U336" s="66">
        <f t="shared" si="18"/>
        <v>2.5900000000000003</v>
      </c>
      <c r="V336" s="66"/>
      <c r="W336" s="66"/>
      <c r="X336" s="66">
        <f t="shared" si="20"/>
        <v>2.5900000000000003</v>
      </c>
      <c r="Y336" s="66"/>
      <c r="Z336" s="66"/>
    </row>
    <row r="337" spans="1:26" ht="12.75">
      <c r="A337" s="9"/>
      <c r="B337" s="101" t="s">
        <v>334</v>
      </c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94"/>
      <c r="O337" s="94"/>
      <c r="P337" s="94"/>
      <c r="Q337" s="84"/>
      <c r="R337" s="84"/>
      <c r="S337" s="82"/>
      <c r="T337" s="82"/>
      <c r="U337" s="66"/>
      <c r="V337" s="66"/>
      <c r="W337" s="66"/>
      <c r="X337" s="66"/>
      <c r="Y337" s="66"/>
      <c r="Z337" s="66"/>
    </row>
    <row r="338" spans="1:26" ht="12.75">
      <c r="A338" s="9">
        <v>275</v>
      </c>
      <c r="B338" s="72" t="s">
        <v>107</v>
      </c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94" t="s">
        <v>30</v>
      </c>
      <c r="O338" s="94"/>
      <c r="P338" s="94"/>
      <c r="Q338" s="84">
        <v>50</v>
      </c>
      <c r="R338" s="84"/>
      <c r="S338" s="82">
        <v>2.3</v>
      </c>
      <c r="T338" s="82"/>
      <c r="U338" s="66">
        <f>Q338*S338</f>
        <v>114.99999999999999</v>
      </c>
      <c r="V338" s="66"/>
      <c r="W338" s="66"/>
      <c r="X338" s="66">
        <f t="shared" si="20"/>
        <v>114.99999999999999</v>
      </c>
      <c r="Y338" s="66"/>
      <c r="Z338" s="66"/>
    </row>
    <row r="339" spans="1:26" ht="12.75">
      <c r="A339" s="9">
        <v>276</v>
      </c>
      <c r="B339" s="72" t="s">
        <v>312</v>
      </c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94" t="s">
        <v>590</v>
      </c>
      <c r="O339" s="94"/>
      <c r="P339" s="94"/>
      <c r="Q339" s="84">
        <v>37</v>
      </c>
      <c r="R339" s="84"/>
      <c r="S339" s="82">
        <v>0.01</v>
      </c>
      <c r="T339" s="82"/>
      <c r="U339" s="66">
        <f aca="true" t="shared" si="21" ref="U339:U380">Q339*S339</f>
        <v>0.37</v>
      </c>
      <c r="V339" s="66"/>
      <c r="W339" s="66"/>
      <c r="X339" s="66">
        <f t="shared" si="20"/>
        <v>0.37</v>
      </c>
      <c r="Y339" s="66"/>
      <c r="Z339" s="66"/>
    </row>
    <row r="340" spans="1:26" ht="12.75">
      <c r="A340" s="9">
        <v>277</v>
      </c>
      <c r="B340" s="72" t="s">
        <v>335</v>
      </c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94" t="s">
        <v>590</v>
      </c>
      <c r="O340" s="94"/>
      <c r="P340" s="94"/>
      <c r="Q340" s="84">
        <v>84</v>
      </c>
      <c r="R340" s="84"/>
      <c r="S340" s="82">
        <v>0.001</v>
      </c>
      <c r="T340" s="82"/>
      <c r="U340" s="66">
        <f t="shared" si="21"/>
        <v>0.084</v>
      </c>
      <c r="V340" s="66"/>
      <c r="W340" s="66"/>
      <c r="X340" s="66">
        <f t="shared" si="20"/>
        <v>0.084</v>
      </c>
      <c r="Y340" s="66"/>
      <c r="Z340" s="66"/>
    </row>
    <row r="341" spans="1:26" ht="12.75">
      <c r="A341" s="9">
        <v>278</v>
      </c>
      <c r="B341" s="72" t="s">
        <v>336</v>
      </c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94" t="s">
        <v>590</v>
      </c>
      <c r="O341" s="94"/>
      <c r="P341" s="94"/>
      <c r="Q341" s="84">
        <v>89.25</v>
      </c>
      <c r="R341" s="84"/>
      <c r="S341" s="82">
        <v>0.004</v>
      </c>
      <c r="T341" s="82"/>
      <c r="U341" s="66">
        <f t="shared" si="21"/>
        <v>0.357</v>
      </c>
      <c r="V341" s="66"/>
      <c r="W341" s="66"/>
      <c r="X341" s="66">
        <f t="shared" si="20"/>
        <v>0.357</v>
      </c>
      <c r="Y341" s="66"/>
      <c r="Z341" s="66"/>
    </row>
    <row r="342" spans="1:26" ht="12.75">
      <c r="A342" s="9">
        <v>279</v>
      </c>
      <c r="B342" s="72" t="s">
        <v>337</v>
      </c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94" t="s">
        <v>590</v>
      </c>
      <c r="O342" s="94"/>
      <c r="P342" s="94"/>
      <c r="Q342" s="84">
        <v>50.75</v>
      </c>
      <c r="R342" s="84"/>
      <c r="S342" s="82">
        <v>0.04</v>
      </c>
      <c r="T342" s="82"/>
      <c r="U342" s="66">
        <f t="shared" si="21"/>
        <v>2.0300000000000002</v>
      </c>
      <c r="V342" s="66"/>
      <c r="W342" s="66"/>
      <c r="X342" s="66">
        <f t="shared" si="20"/>
        <v>2.0300000000000002</v>
      </c>
      <c r="Y342" s="66"/>
      <c r="Z342" s="66"/>
    </row>
    <row r="343" spans="1:26" ht="12.75">
      <c r="A343" s="9">
        <v>280</v>
      </c>
      <c r="B343" s="72" t="s">
        <v>338</v>
      </c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94" t="s">
        <v>590</v>
      </c>
      <c r="O343" s="94"/>
      <c r="P343" s="94"/>
      <c r="Q343" s="84">
        <v>26.4</v>
      </c>
      <c r="R343" s="84"/>
      <c r="S343" s="82">
        <v>0.4</v>
      </c>
      <c r="T343" s="82"/>
      <c r="U343" s="66">
        <f t="shared" si="21"/>
        <v>10.56</v>
      </c>
      <c r="V343" s="66"/>
      <c r="W343" s="66"/>
      <c r="X343" s="66">
        <f t="shared" si="20"/>
        <v>10.56</v>
      </c>
      <c r="Y343" s="66"/>
      <c r="Z343" s="66"/>
    </row>
    <row r="344" spans="1:26" ht="12.75">
      <c r="A344" s="9">
        <v>281</v>
      </c>
      <c r="B344" s="72" t="s">
        <v>339</v>
      </c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94" t="s">
        <v>590</v>
      </c>
      <c r="O344" s="94"/>
      <c r="P344" s="94"/>
      <c r="Q344" s="84">
        <v>50.75</v>
      </c>
      <c r="R344" s="84"/>
      <c r="S344" s="82">
        <v>0.001</v>
      </c>
      <c r="T344" s="82"/>
      <c r="U344" s="66">
        <f t="shared" si="21"/>
        <v>0.05075</v>
      </c>
      <c r="V344" s="66"/>
      <c r="W344" s="66"/>
      <c r="X344" s="66">
        <f t="shared" si="20"/>
        <v>0.05075</v>
      </c>
      <c r="Y344" s="66"/>
      <c r="Z344" s="66"/>
    </row>
    <row r="345" spans="1:26" ht="12.75">
      <c r="A345" s="9">
        <v>282</v>
      </c>
      <c r="B345" s="72" t="s">
        <v>340</v>
      </c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94" t="s">
        <v>590</v>
      </c>
      <c r="O345" s="94"/>
      <c r="P345" s="94"/>
      <c r="Q345" s="84">
        <v>52</v>
      </c>
      <c r="R345" s="84"/>
      <c r="S345" s="82">
        <v>0.01</v>
      </c>
      <c r="T345" s="82"/>
      <c r="U345" s="66">
        <f t="shared" si="21"/>
        <v>0.52</v>
      </c>
      <c r="V345" s="66"/>
      <c r="W345" s="66"/>
      <c r="X345" s="66">
        <f t="shared" si="20"/>
        <v>0.52</v>
      </c>
      <c r="Y345" s="66"/>
      <c r="Z345" s="66"/>
    </row>
    <row r="346" spans="1:26" ht="12.75">
      <c r="A346" s="9">
        <v>283</v>
      </c>
      <c r="B346" s="72" t="s">
        <v>341</v>
      </c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94" t="s">
        <v>590</v>
      </c>
      <c r="O346" s="94"/>
      <c r="P346" s="94"/>
      <c r="Q346" s="84">
        <v>89.25</v>
      </c>
      <c r="R346" s="84"/>
      <c r="S346" s="82">
        <v>0.003</v>
      </c>
      <c r="T346" s="82"/>
      <c r="U346" s="66">
        <f t="shared" si="21"/>
        <v>0.26775</v>
      </c>
      <c r="V346" s="66"/>
      <c r="W346" s="66"/>
      <c r="X346" s="66">
        <f t="shared" si="20"/>
        <v>0.26775</v>
      </c>
      <c r="Y346" s="66"/>
      <c r="Z346" s="66"/>
    </row>
    <row r="347" spans="1:26" ht="12.75">
      <c r="A347" s="9">
        <v>284</v>
      </c>
      <c r="B347" s="72" t="s">
        <v>342</v>
      </c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94" t="s">
        <v>590</v>
      </c>
      <c r="O347" s="94"/>
      <c r="P347" s="94"/>
      <c r="Q347" s="84">
        <v>168</v>
      </c>
      <c r="R347" s="84"/>
      <c r="S347" s="82">
        <v>0.03</v>
      </c>
      <c r="T347" s="82"/>
      <c r="U347" s="66">
        <f t="shared" si="21"/>
        <v>5.04</v>
      </c>
      <c r="V347" s="66"/>
      <c r="W347" s="66"/>
      <c r="X347" s="66">
        <f t="shared" si="20"/>
        <v>5.04</v>
      </c>
      <c r="Y347" s="66"/>
      <c r="Z347" s="66"/>
    </row>
    <row r="348" spans="1:26" ht="12.75">
      <c r="A348" s="9">
        <v>285</v>
      </c>
      <c r="B348" s="72" t="s">
        <v>343</v>
      </c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94" t="s">
        <v>590</v>
      </c>
      <c r="O348" s="94"/>
      <c r="P348" s="94"/>
      <c r="Q348" s="84">
        <v>350</v>
      </c>
      <c r="R348" s="84"/>
      <c r="S348" s="82">
        <v>0.001</v>
      </c>
      <c r="T348" s="82"/>
      <c r="U348" s="66">
        <f t="shared" si="21"/>
        <v>0.35000000000000003</v>
      </c>
      <c r="V348" s="66"/>
      <c r="W348" s="66"/>
      <c r="X348" s="66">
        <f aca="true" t="shared" si="22" ref="X348:X385">U348</f>
        <v>0.35000000000000003</v>
      </c>
      <c r="Y348" s="66"/>
      <c r="Z348" s="66"/>
    </row>
    <row r="349" spans="1:26" ht="12.75">
      <c r="A349" s="9">
        <v>286</v>
      </c>
      <c r="B349" s="72" t="s">
        <v>344</v>
      </c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94" t="s">
        <v>590</v>
      </c>
      <c r="O349" s="94"/>
      <c r="P349" s="94"/>
      <c r="Q349" s="84">
        <v>68.25</v>
      </c>
      <c r="R349" s="84"/>
      <c r="S349" s="82">
        <v>0.03</v>
      </c>
      <c r="T349" s="82"/>
      <c r="U349" s="66">
        <f t="shared" si="21"/>
        <v>2.0475</v>
      </c>
      <c r="V349" s="66"/>
      <c r="W349" s="66"/>
      <c r="X349" s="66">
        <f t="shared" si="22"/>
        <v>2.0475</v>
      </c>
      <c r="Y349" s="66"/>
      <c r="Z349" s="66"/>
    </row>
    <row r="350" spans="1:26" ht="12.75">
      <c r="A350" s="9">
        <v>287</v>
      </c>
      <c r="B350" s="72" t="s">
        <v>345</v>
      </c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94" t="s">
        <v>590</v>
      </c>
      <c r="O350" s="94"/>
      <c r="P350" s="94"/>
      <c r="Q350" s="84">
        <v>35</v>
      </c>
      <c r="R350" s="84"/>
      <c r="S350" s="82">
        <v>0.07</v>
      </c>
      <c r="T350" s="82"/>
      <c r="U350" s="66">
        <f t="shared" si="21"/>
        <v>2.45</v>
      </c>
      <c r="V350" s="66"/>
      <c r="W350" s="66"/>
      <c r="X350" s="66">
        <f t="shared" si="22"/>
        <v>2.45</v>
      </c>
      <c r="Y350" s="66"/>
      <c r="Z350" s="66"/>
    </row>
    <row r="351" spans="1:26" ht="12.75">
      <c r="A351" s="9">
        <v>288</v>
      </c>
      <c r="B351" s="72" t="s">
        <v>346</v>
      </c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94" t="s">
        <v>590</v>
      </c>
      <c r="O351" s="94"/>
      <c r="P351" s="94"/>
      <c r="Q351" s="84">
        <v>28.05</v>
      </c>
      <c r="R351" s="84"/>
      <c r="S351" s="82">
        <v>3.7</v>
      </c>
      <c r="T351" s="82"/>
      <c r="U351" s="66">
        <f t="shared" si="21"/>
        <v>103.78500000000001</v>
      </c>
      <c r="V351" s="66"/>
      <c r="W351" s="66"/>
      <c r="X351" s="66">
        <f t="shared" si="22"/>
        <v>103.78500000000001</v>
      </c>
      <c r="Y351" s="66"/>
      <c r="Z351" s="66"/>
    </row>
    <row r="352" spans="1:26" ht="12.75">
      <c r="A352" s="9">
        <v>289</v>
      </c>
      <c r="B352" s="72" t="s">
        <v>347</v>
      </c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94" t="s">
        <v>590</v>
      </c>
      <c r="O352" s="94"/>
      <c r="P352" s="94"/>
      <c r="Q352" s="84">
        <v>15.5</v>
      </c>
      <c r="R352" s="84"/>
      <c r="S352" s="82">
        <v>0.004</v>
      </c>
      <c r="T352" s="82"/>
      <c r="U352" s="66">
        <f t="shared" si="21"/>
        <v>0.062</v>
      </c>
      <c r="V352" s="66"/>
      <c r="W352" s="66"/>
      <c r="X352" s="66">
        <f t="shared" si="22"/>
        <v>0.062</v>
      </c>
      <c r="Y352" s="66"/>
      <c r="Z352" s="66"/>
    </row>
    <row r="353" spans="1:26" ht="12.75">
      <c r="A353" s="9">
        <v>290</v>
      </c>
      <c r="B353" s="72" t="s">
        <v>348</v>
      </c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94" t="s">
        <v>590</v>
      </c>
      <c r="O353" s="94"/>
      <c r="P353" s="94"/>
      <c r="Q353" s="84">
        <v>42</v>
      </c>
      <c r="R353" s="84"/>
      <c r="S353" s="82">
        <v>1</v>
      </c>
      <c r="T353" s="82"/>
      <c r="U353" s="66">
        <f t="shared" si="21"/>
        <v>42</v>
      </c>
      <c r="V353" s="66"/>
      <c r="W353" s="66"/>
      <c r="X353" s="66">
        <f t="shared" si="22"/>
        <v>42</v>
      </c>
      <c r="Y353" s="66"/>
      <c r="Z353" s="66"/>
    </row>
    <row r="354" spans="1:26" ht="12.75">
      <c r="A354" s="9">
        <v>291</v>
      </c>
      <c r="B354" s="72" t="s">
        <v>349</v>
      </c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94" t="s">
        <v>590</v>
      </c>
      <c r="O354" s="94"/>
      <c r="P354" s="94"/>
      <c r="Q354" s="84">
        <v>50</v>
      </c>
      <c r="R354" s="84"/>
      <c r="S354" s="82">
        <v>0.01</v>
      </c>
      <c r="T354" s="82"/>
      <c r="U354" s="66">
        <f t="shared" si="21"/>
        <v>0.5</v>
      </c>
      <c r="V354" s="66"/>
      <c r="W354" s="66"/>
      <c r="X354" s="66">
        <f t="shared" si="22"/>
        <v>0.5</v>
      </c>
      <c r="Y354" s="66"/>
      <c r="Z354" s="66"/>
    </row>
    <row r="355" spans="1:26" ht="12.75">
      <c r="A355" s="9">
        <v>292</v>
      </c>
      <c r="B355" s="72" t="s">
        <v>350</v>
      </c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94" t="s">
        <v>590</v>
      </c>
      <c r="O355" s="94"/>
      <c r="P355" s="94"/>
      <c r="Q355" s="84">
        <v>36</v>
      </c>
      <c r="R355" s="84"/>
      <c r="S355" s="82">
        <v>0.002</v>
      </c>
      <c r="T355" s="82"/>
      <c r="U355" s="66">
        <f t="shared" si="21"/>
        <v>0.07200000000000001</v>
      </c>
      <c r="V355" s="66"/>
      <c r="W355" s="66"/>
      <c r="X355" s="66">
        <f t="shared" si="22"/>
        <v>0.07200000000000001</v>
      </c>
      <c r="Y355" s="66"/>
      <c r="Z355" s="66"/>
    </row>
    <row r="356" spans="1:26" ht="12.75">
      <c r="A356" s="9">
        <v>293</v>
      </c>
      <c r="B356" s="72" t="s">
        <v>351</v>
      </c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94" t="s">
        <v>590</v>
      </c>
      <c r="O356" s="94"/>
      <c r="P356" s="94"/>
      <c r="Q356" s="84">
        <v>24.5</v>
      </c>
      <c r="R356" s="84"/>
      <c r="S356" s="82">
        <v>0.7</v>
      </c>
      <c r="T356" s="82"/>
      <c r="U356" s="66">
        <f t="shared" si="21"/>
        <v>17.15</v>
      </c>
      <c r="V356" s="66"/>
      <c r="W356" s="66"/>
      <c r="X356" s="66">
        <f t="shared" si="22"/>
        <v>17.15</v>
      </c>
      <c r="Y356" s="66"/>
      <c r="Z356" s="66"/>
    </row>
    <row r="357" spans="1:26" ht="12.75">
      <c r="A357" s="9">
        <v>294</v>
      </c>
      <c r="B357" s="72" t="s">
        <v>352</v>
      </c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94" t="s">
        <v>590</v>
      </c>
      <c r="O357" s="94"/>
      <c r="P357" s="94"/>
      <c r="Q357" s="84">
        <v>367.5</v>
      </c>
      <c r="R357" s="84"/>
      <c r="S357" s="82">
        <v>0.002</v>
      </c>
      <c r="T357" s="82"/>
      <c r="U357" s="66">
        <f t="shared" si="21"/>
        <v>0.735</v>
      </c>
      <c r="V357" s="66"/>
      <c r="W357" s="66"/>
      <c r="X357" s="66">
        <f t="shared" si="22"/>
        <v>0.735</v>
      </c>
      <c r="Y357" s="66"/>
      <c r="Z357" s="66"/>
    </row>
    <row r="358" spans="1:26" ht="12.75">
      <c r="A358" s="9">
        <v>295</v>
      </c>
      <c r="B358" s="72" t="s">
        <v>353</v>
      </c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94" t="s">
        <v>590</v>
      </c>
      <c r="O358" s="94"/>
      <c r="P358" s="94"/>
      <c r="Q358" s="84">
        <v>448</v>
      </c>
      <c r="R358" s="84"/>
      <c r="S358" s="82">
        <v>0.001</v>
      </c>
      <c r="T358" s="82"/>
      <c r="U358" s="66">
        <f t="shared" si="21"/>
        <v>0.448</v>
      </c>
      <c r="V358" s="66"/>
      <c r="W358" s="66"/>
      <c r="X358" s="66">
        <f t="shared" si="22"/>
        <v>0.448</v>
      </c>
      <c r="Y358" s="66"/>
      <c r="Z358" s="66"/>
    </row>
    <row r="359" spans="1:26" ht="12.75">
      <c r="A359" s="9">
        <v>296</v>
      </c>
      <c r="B359" s="72" t="s">
        <v>354</v>
      </c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94" t="s">
        <v>590</v>
      </c>
      <c r="O359" s="94"/>
      <c r="P359" s="94"/>
      <c r="Q359" s="84">
        <v>25</v>
      </c>
      <c r="R359" s="84"/>
      <c r="S359" s="82">
        <v>0.25</v>
      </c>
      <c r="T359" s="82"/>
      <c r="U359" s="66">
        <f t="shared" si="21"/>
        <v>6.25</v>
      </c>
      <c r="V359" s="66"/>
      <c r="W359" s="66"/>
      <c r="X359" s="66">
        <f t="shared" si="22"/>
        <v>6.25</v>
      </c>
      <c r="Y359" s="66"/>
      <c r="Z359" s="66"/>
    </row>
    <row r="360" spans="1:26" ht="12.75">
      <c r="A360" s="9">
        <v>297</v>
      </c>
      <c r="B360" s="72" t="s">
        <v>355</v>
      </c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94" t="s">
        <v>590</v>
      </c>
      <c r="O360" s="94"/>
      <c r="P360" s="94"/>
      <c r="Q360" s="84">
        <v>420</v>
      </c>
      <c r="R360" s="84"/>
      <c r="S360" s="82">
        <v>0.001</v>
      </c>
      <c r="T360" s="82"/>
      <c r="U360" s="66">
        <f t="shared" si="21"/>
        <v>0.42</v>
      </c>
      <c r="V360" s="66"/>
      <c r="W360" s="66"/>
      <c r="X360" s="66">
        <f t="shared" si="22"/>
        <v>0.42</v>
      </c>
      <c r="Y360" s="66"/>
      <c r="Z360" s="66"/>
    </row>
    <row r="361" spans="1:26" ht="12.75">
      <c r="A361" s="9">
        <v>298</v>
      </c>
      <c r="B361" s="72" t="s">
        <v>356</v>
      </c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94" t="s">
        <v>590</v>
      </c>
      <c r="O361" s="94"/>
      <c r="P361" s="94"/>
      <c r="Q361" s="84">
        <v>112</v>
      </c>
      <c r="R361" s="84"/>
      <c r="S361" s="82">
        <v>0.002</v>
      </c>
      <c r="T361" s="82"/>
      <c r="U361" s="66">
        <f t="shared" si="21"/>
        <v>0.224</v>
      </c>
      <c r="V361" s="66"/>
      <c r="W361" s="66"/>
      <c r="X361" s="66">
        <f t="shared" si="22"/>
        <v>0.224</v>
      </c>
      <c r="Y361" s="66"/>
      <c r="Z361" s="66"/>
    </row>
    <row r="362" spans="1:26" ht="12.75">
      <c r="A362" s="9">
        <v>299</v>
      </c>
      <c r="B362" s="72" t="s">
        <v>357</v>
      </c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94" t="s">
        <v>590</v>
      </c>
      <c r="O362" s="94"/>
      <c r="P362" s="94"/>
      <c r="Q362" s="84">
        <v>112</v>
      </c>
      <c r="R362" s="84"/>
      <c r="S362" s="82">
        <v>0.1</v>
      </c>
      <c r="T362" s="82"/>
      <c r="U362" s="66">
        <f t="shared" si="21"/>
        <v>11.200000000000001</v>
      </c>
      <c r="V362" s="66"/>
      <c r="W362" s="66"/>
      <c r="X362" s="66">
        <f t="shared" si="22"/>
        <v>11.200000000000001</v>
      </c>
      <c r="Y362" s="66"/>
      <c r="Z362" s="66"/>
    </row>
    <row r="363" spans="1:26" ht="12.75">
      <c r="A363" s="9">
        <v>300</v>
      </c>
      <c r="B363" s="72" t="s">
        <v>358</v>
      </c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94" t="s">
        <v>590</v>
      </c>
      <c r="O363" s="94"/>
      <c r="P363" s="94"/>
      <c r="Q363" s="84">
        <v>9.975</v>
      </c>
      <c r="R363" s="84"/>
      <c r="S363" s="82">
        <v>0.4</v>
      </c>
      <c r="T363" s="82"/>
      <c r="U363" s="66">
        <f t="shared" si="21"/>
        <v>3.99</v>
      </c>
      <c r="V363" s="66"/>
      <c r="W363" s="66"/>
      <c r="X363" s="66">
        <f t="shared" si="22"/>
        <v>3.99</v>
      </c>
      <c r="Y363" s="66"/>
      <c r="Z363" s="66"/>
    </row>
    <row r="364" spans="1:26" ht="12.75">
      <c r="A364" s="9">
        <v>301</v>
      </c>
      <c r="B364" s="72" t="s">
        <v>359</v>
      </c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94" t="s">
        <v>590</v>
      </c>
      <c r="O364" s="94"/>
      <c r="P364" s="94"/>
      <c r="Q364" s="84">
        <v>270</v>
      </c>
      <c r="R364" s="84"/>
      <c r="S364" s="82">
        <v>1.7</v>
      </c>
      <c r="T364" s="82"/>
      <c r="U364" s="66">
        <f t="shared" si="21"/>
        <v>459</v>
      </c>
      <c r="V364" s="66"/>
      <c r="W364" s="66"/>
      <c r="X364" s="66">
        <f t="shared" si="22"/>
        <v>459</v>
      </c>
      <c r="Y364" s="66"/>
      <c r="Z364" s="66"/>
    </row>
    <row r="365" spans="1:26" ht="12.75">
      <c r="A365" s="9">
        <v>302</v>
      </c>
      <c r="B365" s="72" t="s">
        <v>360</v>
      </c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94" t="s">
        <v>590</v>
      </c>
      <c r="O365" s="94"/>
      <c r="P365" s="94"/>
      <c r="Q365" s="84">
        <v>12.1</v>
      </c>
      <c r="R365" s="84"/>
      <c r="S365" s="82">
        <v>2.6</v>
      </c>
      <c r="T365" s="82"/>
      <c r="U365" s="66">
        <f t="shared" si="21"/>
        <v>31.46</v>
      </c>
      <c r="V365" s="66"/>
      <c r="W365" s="66"/>
      <c r="X365" s="66">
        <f t="shared" si="22"/>
        <v>31.46</v>
      </c>
      <c r="Y365" s="66"/>
      <c r="Z365" s="66"/>
    </row>
    <row r="366" spans="1:26" ht="12.75">
      <c r="A366" s="9">
        <v>303</v>
      </c>
      <c r="B366" s="72" t="s">
        <v>361</v>
      </c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94" t="s">
        <v>590</v>
      </c>
      <c r="O366" s="94"/>
      <c r="P366" s="94"/>
      <c r="Q366" s="84">
        <v>71.75</v>
      </c>
      <c r="R366" s="84"/>
      <c r="S366" s="82">
        <v>0.03</v>
      </c>
      <c r="T366" s="82"/>
      <c r="U366" s="66">
        <f t="shared" si="21"/>
        <v>2.1525</v>
      </c>
      <c r="V366" s="66"/>
      <c r="W366" s="66"/>
      <c r="X366" s="66">
        <f t="shared" si="22"/>
        <v>2.1525</v>
      </c>
      <c r="Y366" s="66"/>
      <c r="Z366" s="66"/>
    </row>
    <row r="367" spans="1:26" ht="12.75">
      <c r="A367" s="9">
        <v>304</v>
      </c>
      <c r="B367" s="72" t="s">
        <v>362</v>
      </c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94" t="s">
        <v>590</v>
      </c>
      <c r="O367" s="94"/>
      <c r="P367" s="94"/>
      <c r="Q367" s="84">
        <v>16</v>
      </c>
      <c r="R367" s="84"/>
      <c r="S367" s="82">
        <v>0.05</v>
      </c>
      <c r="T367" s="82"/>
      <c r="U367" s="66">
        <f t="shared" si="21"/>
        <v>0.8</v>
      </c>
      <c r="V367" s="66"/>
      <c r="W367" s="66"/>
      <c r="X367" s="66">
        <f t="shared" si="22"/>
        <v>0.8</v>
      </c>
      <c r="Y367" s="66"/>
      <c r="Z367" s="66"/>
    </row>
    <row r="368" spans="1:26" ht="12.75">
      <c r="A368" s="9">
        <v>305</v>
      </c>
      <c r="B368" s="72" t="s">
        <v>363</v>
      </c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94" t="s">
        <v>590</v>
      </c>
      <c r="O368" s="94"/>
      <c r="P368" s="94"/>
      <c r="Q368" s="84">
        <v>19</v>
      </c>
      <c r="R368" s="84"/>
      <c r="S368" s="82">
        <v>0.006</v>
      </c>
      <c r="T368" s="82"/>
      <c r="U368" s="66">
        <f t="shared" si="21"/>
        <v>0.114</v>
      </c>
      <c r="V368" s="66"/>
      <c r="W368" s="66"/>
      <c r="X368" s="66">
        <f t="shared" si="22"/>
        <v>0.114</v>
      </c>
      <c r="Y368" s="66"/>
      <c r="Z368" s="66"/>
    </row>
    <row r="369" spans="1:26" ht="12.75">
      <c r="A369" s="9">
        <v>306</v>
      </c>
      <c r="B369" s="72" t="s">
        <v>364</v>
      </c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94" t="s">
        <v>590</v>
      </c>
      <c r="O369" s="94"/>
      <c r="P369" s="94"/>
      <c r="Q369" s="84">
        <v>34</v>
      </c>
      <c r="R369" s="84"/>
      <c r="S369" s="82">
        <v>0.006</v>
      </c>
      <c r="T369" s="82"/>
      <c r="U369" s="66">
        <f t="shared" si="21"/>
        <v>0.20400000000000001</v>
      </c>
      <c r="V369" s="66"/>
      <c r="W369" s="66"/>
      <c r="X369" s="66">
        <f t="shared" si="22"/>
        <v>0.20400000000000001</v>
      </c>
      <c r="Y369" s="66"/>
      <c r="Z369" s="66"/>
    </row>
    <row r="370" spans="1:26" ht="12.75">
      <c r="A370" s="9">
        <v>307</v>
      </c>
      <c r="B370" s="72" t="s">
        <v>365</v>
      </c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94" t="s">
        <v>590</v>
      </c>
      <c r="O370" s="94"/>
      <c r="P370" s="94"/>
      <c r="Q370" s="84">
        <v>38</v>
      </c>
      <c r="R370" s="84"/>
      <c r="S370" s="82">
        <v>2.7</v>
      </c>
      <c r="T370" s="82"/>
      <c r="U370" s="66">
        <f t="shared" si="21"/>
        <v>102.60000000000001</v>
      </c>
      <c r="V370" s="66"/>
      <c r="W370" s="66"/>
      <c r="X370" s="66">
        <f t="shared" si="22"/>
        <v>102.60000000000001</v>
      </c>
      <c r="Y370" s="66"/>
      <c r="Z370" s="66"/>
    </row>
    <row r="371" spans="1:26" ht="12.75">
      <c r="A371" s="9">
        <v>308</v>
      </c>
      <c r="B371" s="72" t="s">
        <v>366</v>
      </c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94" t="s">
        <v>590</v>
      </c>
      <c r="O371" s="94"/>
      <c r="P371" s="94"/>
      <c r="Q371" s="84">
        <v>280</v>
      </c>
      <c r="R371" s="84"/>
      <c r="S371" s="82">
        <v>0.2</v>
      </c>
      <c r="T371" s="82"/>
      <c r="U371" s="66">
        <f t="shared" si="21"/>
        <v>56</v>
      </c>
      <c r="V371" s="66"/>
      <c r="W371" s="66"/>
      <c r="X371" s="66">
        <f t="shared" si="22"/>
        <v>56</v>
      </c>
      <c r="Y371" s="66"/>
      <c r="Z371" s="66"/>
    </row>
    <row r="372" spans="1:26" ht="12.75">
      <c r="A372" s="9">
        <v>309</v>
      </c>
      <c r="B372" s="72" t="s">
        <v>367</v>
      </c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94" t="s">
        <v>30</v>
      </c>
      <c r="O372" s="94"/>
      <c r="P372" s="94"/>
      <c r="Q372" s="84">
        <v>40.6</v>
      </c>
      <c r="R372" s="84"/>
      <c r="S372" s="82">
        <v>0.02</v>
      </c>
      <c r="T372" s="82"/>
      <c r="U372" s="66">
        <f t="shared" si="21"/>
        <v>0.812</v>
      </c>
      <c r="V372" s="66"/>
      <c r="W372" s="66"/>
      <c r="X372" s="66">
        <f t="shared" si="22"/>
        <v>0.812</v>
      </c>
      <c r="Y372" s="66"/>
      <c r="Z372" s="66"/>
    </row>
    <row r="373" spans="1:26" ht="12.75">
      <c r="A373" s="9">
        <v>310</v>
      </c>
      <c r="B373" s="72" t="s">
        <v>368</v>
      </c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94" t="s">
        <v>590</v>
      </c>
      <c r="O373" s="94"/>
      <c r="P373" s="94"/>
      <c r="Q373" s="84">
        <v>15</v>
      </c>
      <c r="R373" s="84"/>
      <c r="S373" s="82">
        <v>0.9</v>
      </c>
      <c r="T373" s="82"/>
      <c r="U373" s="66">
        <f t="shared" si="21"/>
        <v>13.5</v>
      </c>
      <c r="V373" s="66"/>
      <c r="W373" s="66"/>
      <c r="X373" s="66">
        <f t="shared" si="22"/>
        <v>13.5</v>
      </c>
      <c r="Y373" s="66"/>
      <c r="Z373" s="66"/>
    </row>
    <row r="374" spans="1:26" ht="12.75" customHeight="1">
      <c r="A374" s="9">
        <v>311</v>
      </c>
      <c r="B374" s="72" t="s">
        <v>369</v>
      </c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94" t="s">
        <v>590</v>
      </c>
      <c r="O374" s="94"/>
      <c r="P374" s="94"/>
      <c r="Q374" s="84">
        <v>27</v>
      </c>
      <c r="R374" s="84"/>
      <c r="S374" s="82">
        <v>7.4</v>
      </c>
      <c r="T374" s="82"/>
      <c r="U374" s="66">
        <f t="shared" si="21"/>
        <v>199.8</v>
      </c>
      <c r="V374" s="66"/>
      <c r="W374" s="66"/>
      <c r="X374" s="66">
        <f t="shared" si="22"/>
        <v>199.8</v>
      </c>
      <c r="Y374" s="66"/>
      <c r="Z374" s="66"/>
    </row>
    <row r="375" spans="1:26" ht="12.75">
      <c r="A375" s="9">
        <v>312</v>
      </c>
      <c r="B375" s="72" t="s">
        <v>370</v>
      </c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94" t="s">
        <v>590</v>
      </c>
      <c r="O375" s="94"/>
      <c r="P375" s="94"/>
      <c r="Q375" s="84">
        <v>38</v>
      </c>
      <c r="R375" s="84"/>
      <c r="S375" s="82">
        <v>0.09</v>
      </c>
      <c r="T375" s="82"/>
      <c r="U375" s="66">
        <f t="shared" si="21"/>
        <v>3.42</v>
      </c>
      <c r="V375" s="66"/>
      <c r="W375" s="66"/>
      <c r="X375" s="66">
        <f t="shared" si="22"/>
        <v>3.42</v>
      </c>
      <c r="Y375" s="66"/>
      <c r="Z375" s="66"/>
    </row>
    <row r="376" spans="1:26" ht="12.75">
      <c r="A376" s="9">
        <v>313</v>
      </c>
      <c r="B376" s="72" t="s">
        <v>371</v>
      </c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94" t="s">
        <v>590</v>
      </c>
      <c r="O376" s="94"/>
      <c r="P376" s="94"/>
      <c r="Q376" s="84">
        <v>350</v>
      </c>
      <c r="R376" s="84"/>
      <c r="S376" s="82">
        <v>0.001</v>
      </c>
      <c r="T376" s="82"/>
      <c r="U376" s="66">
        <f t="shared" si="21"/>
        <v>0.35000000000000003</v>
      </c>
      <c r="V376" s="66"/>
      <c r="W376" s="66"/>
      <c r="X376" s="66">
        <f t="shared" si="22"/>
        <v>0.35000000000000003</v>
      </c>
      <c r="Y376" s="66"/>
      <c r="Z376" s="66"/>
    </row>
    <row r="377" spans="1:26" ht="12.75">
      <c r="A377" s="9">
        <v>314</v>
      </c>
      <c r="B377" s="72" t="s">
        <v>372</v>
      </c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94" t="s">
        <v>590</v>
      </c>
      <c r="O377" s="94"/>
      <c r="P377" s="94"/>
      <c r="Q377" s="84">
        <v>32.8</v>
      </c>
      <c r="R377" s="84"/>
      <c r="S377" s="82">
        <v>0.3</v>
      </c>
      <c r="T377" s="82"/>
      <c r="U377" s="66">
        <f t="shared" si="21"/>
        <v>9.839999999999998</v>
      </c>
      <c r="V377" s="66"/>
      <c r="W377" s="66"/>
      <c r="X377" s="66">
        <f t="shared" si="22"/>
        <v>9.839999999999998</v>
      </c>
      <c r="Y377" s="66"/>
      <c r="Z377" s="66"/>
    </row>
    <row r="378" spans="1:26" ht="12.75">
      <c r="A378" s="9">
        <v>315</v>
      </c>
      <c r="B378" s="72" t="s">
        <v>373</v>
      </c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94" t="s">
        <v>590</v>
      </c>
      <c r="O378" s="94"/>
      <c r="P378" s="94"/>
      <c r="Q378" s="84">
        <v>94.5</v>
      </c>
      <c r="R378" s="84"/>
      <c r="S378" s="82">
        <v>0.001</v>
      </c>
      <c r="T378" s="82"/>
      <c r="U378" s="66">
        <f t="shared" si="21"/>
        <v>0.0945</v>
      </c>
      <c r="V378" s="66"/>
      <c r="W378" s="66"/>
      <c r="X378" s="66">
        <f t="shared" si="22"/>
        <v>0.0945</v>
      </c>
      <c r="Y378" s="66"/>
      <c r="Z378" s="66"/>
    </row>
    <row r="379" spans="1:26" ht="12.75">
      <c r="A379" s="9">
        <v>316</v>
      </c>
      <c r="B379" s="72" t="s">
        <v>374</v>
      </c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94" t="s">
        <v>30</v>
      </c>
      <c r="O379" s="94"/>
      <c r="P379" s="94"/>
      <c r="Q379" s="84">
        <v>50</v>
      </c>
      <c r="R379" s="84"/>
      <c r="S379" s="82">
        <v>1.7</v>
      </c>
      <c r="T379" s="82"/>
      <c r="U379" s="66">
        <f t="shared" si="21"/>
        <v>85</v>
      </c>
      <c r="V379" s="66"/>
      <c r="W379" s="66"/>
      <c r="X379" s="66">
        <f t="shared" si="22"/>
        <v>85</v>
      </c>
      <c r="Y379" s="66"/>
      <c r="Z379" s="66"/>
    </row>
    <row r="380" spans="1:26" ht="12.75">
      <c r="A380" s="9">
        <v>317</v>
      </c>
      <c r="B380" s="72" t="s">
        <v>375</v>
      </c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94" t="s">
        <v>590</v>
      </c>
      <c r="O380" s="94"/>
      <c r="P380" s="94"/>
      <c r="Q380" s="84">
        <v>89.25</v>
      </c>
      <c r="R380" s="84"/>
      <c r="S380" s="82">
        <v>0.007</v>
      </c>
      <c r="T380" s="82"/>
      <c r="U380" s="66">
        <f t="shared" si="21"/>
        <v>0.62475</v>
      </c>
      <c r="V380" s="66"/>
      <c r="W380" s="66"/>
      <c r="X380" s="66">
        <f t="shared" si="22"/>
        <v>0.62475</v>
      </c>
      <c r="Y380" s="66"/>
      <c r="Z380" s="66"/>
    </row>
    <row r="381" spans="1:26" ht="12.75">
      <c r="A381" s="9"/>
      <c r="B381" s="101" t="s">
        <v>376</v>
      </c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94"/>
      <c r="O381" s="94"/>
      <c r="P381" s="94"/>
      <c r="Q381" s="84"/>
      <c r="R381" s="84"/>
      <c r="S381" s="82"/>
      <c r="T381" s="82"/>
      <c r="U381" s="66"/>
      <c r="V381" s="66"/>
      <c r="W381" s="66"/>
      <c r="X381" s="66"/>
      <c r="Y381" s="66"/>
      <c r="Z381" s="66"/>
    </row>
    <row r="382" spans="1:26" ht="24.75" customHeight="1">
      <c r="A382" s="9">
        <v>318</v>
      </c>
      <c r="B382" s="72" t="s">
        <v>377</v>
      </c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91" t="s">
        <v>378</v>
      </c>
      <c r="O382" s="92"/>
      <c r="P382" s="93"/>
      <c r="Q382" s="84">
        <v>48</v>
      </c>
      <c r="R382" s="84"/>
      <c r="S382" s="82">
        <v>0.06</v>
      </c>
      <c r="T382" s="82"/>
      <c r="U382" s="47">
        <f>Q382*S382</f>
        <v>2.88</v>
      </c>
      <c r="V382" s="47"/>
      <c r="W382" s="47"/>
      <c r="X382" s="66">
        <f t="shared" si="22"/>
        <v>2.88</v>
      </c>
      <c r="Y382" s="66"/>
      <c r="Z382" s="66"/>
    </row>
    <row r="383" spans="1:26" ht="24.75" customHeight="1">
      <c r="A383" s="9">
        <v>319</v>
      </c>
      <c r="B383" s="72" t="s">
        <v>379</v>
      </c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91" t="s">
        <v>378</v>
      </c>
      <c r="O383" s="92"/>
      <c r="P383" s="93"/>
      <c r="Q383" s="84">
        <v>46</v>
      </c>
      <c r="R383" s="84"/>
      <c r="S383" s="82">
        <v>0.03</v>
      </c>
      <c r="T383" s="82"/>
      <c r="U383" s="47">
        <f aca="true" t="shared" si="23" ref="U383:U397">Q383*S383</f>
        <v>1.38</v>
      </c>
      <c r="V383" s="47"/>
      <c r="W383" s="47"/>
      <c r="X383" s="66">
        <f t="shared" si="22"/>
        <v>1.38</v>
      </c>
      <c r="Y383" s="66"/>
      <c r="Z383" s="66"/>
    </row>
    <row r="384" spans="1:26" ht="24.75" customHeight="1">
      <c r="A384" s="9">
        <v>320</v>
      </c>
      <c r="B384" s="72" t="s">
        <v>380</v>
      </c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91" t="s">
        <v>378</v>
      </c>
      <c r="O384" s="92"/>
      <c r="P384" s="93"/>
      <c r="Q384" s="84">
        <v>75</v>
      </c>
      <c r="R384" s="84"/>
      <c r="S384" s="82">
        <v>0.01</v>
      </c>
      <c r="T384" s="82"/>
      <c r="U384" s="47">
        <f t="shared" si="23"/>
        <v>0.75</v>
      </c>
      <c r="V384" s="47"/>
      <c r="W384" s="47"/>
      <c r="X384" s="66">
        <f t="shared" si="22"/>
        <v>0.75</v>
      </c>
      <c r="Y384" s="66"/>
      <c r="Z384" s="66"/>
    </row>
    <row r="385" spans="1:26" ht="24.75" customHeight="1">
      <c r="A385" s="9">
        <v>321</v>
      </c>
      <c r="B385" s="72" t="s">
        <v>381</v>
      </c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91" t="s">
        <v>378</v>
      </c>
      <c r="O385" s="92"/>
      <c r="P385" s="93"/>
      <c r="Q385" s="84">
        <v>50</v>
      </c>
      <c r="R385" s="84"/>
      <c r="S385" s="82">
        <v>0.2</v>
      </c>
      <c r="T385" s="82"/>
      <c r="U385" s="47">
        <f t="shared" si="23"/>
        <v>10</v>
      </c>
      <c r="V385" s="47"/>
      <c r="W385" s="47"/>
      <c r="X385" s="66">
        <f t="shared" si="22"/>
        <v>10</v>
      </c>
      <c r="Y385" s="66"/>
      <c r="Z385" s="66"/>
    </row>
    <row r="386" spans="1:26" ht="24.75" customHeight="1">
      <c r="A386" s="9">
        <v>322</v>
      </c>
      <c r="B386" s="72" t="s">
        <v>382</v>
      </c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91" t="s">
        <v>378</v>
      </c>
      <c r="O386" s="92"/>
      <c r="P386" s="93"/>
      <c r="Q386" s="84">
        <v>7.5</v>
      </c>
      <c r="R386" s="84"/>
      <c r="S386" s="82">
        <v>0.2</v>
      </c>
      <c r="T386" s="82"/>
      <c r="U386" s="47">
        <f t="shared" si="23"/>
        <v>1.5</v>
      </c>
      <c r="V386" s="47"/>
      <c r="W386" s="47"/>
      <c r="X386" s="66">
        <f aca="true" t="shared" si="24" ref="X386:X430">U386</f>
        <v>1.5</v>
      </c>
      <c r="Y386" s="66"/>
      <c r="Z386" s="66"/>
    </row>
    <row r="387" spans="1:26" ht="24.75" customHeight="1">
      <c r="A387" s="9">
        <v>323</v>
      </c>
      <c r="B387" s="72" t="s">
        <v>383</v>
      </c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91" t="s">
        <v>378</v>
      </c>
      <c r="O387" s="92"/>
      <c r="P387" s="93"/>
      <c r="Q387" s="84">
        <v>40</v>
      </c>
      <c r="R387" s="84"/>
      <c r="S387" s="82">
        <v>0.02</v>
      </c>
      <c r="T387" s="82"/>
      <c r="U387" s="47">
        <f t="shared" si="23"/>
        <v>0.8</v>
      </c>
      <c r="V387" s="47"/>
      <c r="W387" s="47"/>
      <c r="X387" s="66">
        <f t="shared" si="24"/>
        <v>0.8</v>
      </c>
      <c r="Y387" s="66"/>
      <c r="Z387" s="66"/>
    </row>
    <row r="388" spans="1:26" ht="24.75" customHeight="1">
      <c r="A388" s="9">
        <v>324</v>
      </c>
      <c r="B388" s="72" t="s">
        <v>384</v>
      </c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91" t="s">
        <v>378</v>
      </c>
      <c r="O388" s="92"/>
      <c r="P388" s="93"/>
      <c r="Q388" s="84">
        <v>42</v>
      </c>
      <c r="R388" s="84"/>
      <c r="S388" s="82">
        <v>0.03</v>
      </c>
      <c r="T388" s="82"/>
      <c r="U388" s="47">
        <f t="shared" si="23"/>
        <v>1.26</v>
      </c>
      <c r="V388" s="47"/>
      <c r="W388" s="47"/>
      <c r="X388" s="66">
        <f t="shared" si="24"/>
        <v>1.26</v>
      </c>
      <c r="Y388" s="66"/>
      <c r="Z388" s="66"/>
    </row>
    <row r="389" spans="1:26" ht="24.75" customHeight="1">
      <c r="A389" s="9">
        <v>325</v>
      </c>
      <c r="B389" s="72" t="s">
        <v>385</v>
      </c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91" t="s">
        <v>378</v>
      </c>
      <c r="O389" s="92"/>
      <c r="P389" s="93"/>
      <c r="Q389" s="84">
        <v>46</v>
      </c>
      <c r="R389" s="84"/>
      <c r="S389" s="82">
        <v>0.03</v>
      </c>
      <c r="T389" s="82"/>
      <c r="U389" s="47">
        <f t="shared" si="23"/>
        <v>1.38</v>
      </c>
      <c r="V389" s="47"/>
      <c r="W389" s="47"/>
      <c r="X389" s="66">
        <f t="shared" si="24"/>
        <v>1.38</v>
      </c>
      <c r="Y389" s="66"/>
      <c r="Z389" s="66"/>
    </row>
    <row r="390" spans="1:26" ht="24.75" customHeight="1">
      <c r="A390" s="9">
        <v>326</v>
      </c>
      <c r="B390" s="72" t="s">
        <v>386</v>
      </c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91" t="s">
        <v>378</v>
      </c>
      <c r="O390" s="92"/>
      <c r="P390" s="93"/>
      <c r="Q390" s="84">
        <v>48</v>
      </c>
      <c r="R390" s="84"/>
      <c r="S390" s="82">
        <v>0.3</v>
      </c>
      <c r="T390" s="82"/>
      <c r="U390" s="47">
        <f t="shared" si="23"/>
        <v>14.399999999999999</v>
      </c>
      <c r="V390" s="47"/>
      <c r="W390" s="47"/>
      <c r="X390" s="66">
        <f t="shared" si="24"/>
        <v>14.399999999999999</v>
      </c>
      <c r="Y390" s="66"/>
      <c r="Z390" s="66"/>
    </row>
    <row r="391" spans="1:26" ht="24.75" customHeight="1">
      <c r="A391" s="9">
        <v>327</v>
      </c>
      <c r="B391" s="72" t="s">
        <v>387</v>
      </c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91" t="s">
        <v>378</v>
      </c>
      <c r="O391" s="92"/>
      <c r="P391" s="93"/>
      <c r="Q391" s="84">
        <v>38</v>
      </c>
      <c r="R391" s="84"/>
      <c r="S391" s="82">
        <v>0.03</v>
      </c>
      <c r="T391" s="82"/>
      <c r="U391" s="47">
        <f t="shared" si="23"/>
        <v>1.14</v>
      </c>
      <c r="V391" s="47"/>
      <c r="W391" s="47"/>
      <c r="X391" s="66">
        <f t="shared" si="24"/>
        <v>1.14</v>
      </c>
      <c r="Y391" s="66"/>
      <c r="Z391" s="66"/>
    </row>
    <row r="392" spans="1:26" ht="24.75" customHeight="1">
      <c r="A392" s="9">
        <v>328</v>
      </c>
      <c r="B392" s="72" t="s">
        <v>388</v>
      </c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91" t="s">
        <v>378</v>
      </c>
      <c r="O392" s="92"/>
      <c r="P392" s="93"/>
      <c r="Q392" s="84">
        <v>41</v>
      </c>
      <c r="R392" s="84"/>
      <c r="S392" s="82">
        <v>0.2</v>
      </c>
      <c r="T392" s="82"/>
      <c r="U392" s="47">
        <f t="shared" si="23"/>
        <v>8.200000000000001</v>
      </c>
      <c r="V392" s="47"/>
      <c r="W392" s="47"/>
      <c r="X392" s="66">
        <f t="shared" si="24"/>
        <v>8.200000000000001</v>
      </c>
      <c r="Y392" s="66"/>
      <c r="Z392" s="66"/>
    </row>
    <row r="393" spans="1:26" ht="24.75" customHeight="1">
      <c r="A393" s="9">
        <v>329</v>
      </c>
      <c r="B393" s="72" t="s">
        <v>389</v>
      </c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91" t="s">
        <v>378</v>
      </c>
      <c r="O393" s="92"/>
      <c r="P393" s="93"/>
      <c r="Q393" s="84">
        <v>28</v>
      </c>
      <c r="R393" s="84"/>
      <c r="S393" s="82">
        <v>0.2</v>
      </c>
      <c r="T393" s="82"/>
      <c r="U393" s="47">
        <f t="shared" si="23"/>
        <v>5.6000000000000005</v>
      </c>
      <c r="V393" s="47"/>
      <c r="W393" s="47"/>
      <c r="X393" s="66">
        <f t="shared" si="24"/>
        <v>5.6000000000000005</v>
      </c>
      <c r="Y393" s="66"/>
      <c r="Z393" s="66"/>
    </row>
    <row r="394" spans="1:26" ht="24.75" customHeight="1">
      <c r="A394" s="9">
        <v>330</v>
      </c>
      <c r="B394" s="72" t="s">
        <v>390</v>
      </c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91" t="s">
        <v>378</v>
      </c>
      <c r="O394" s="92"/>
      <c r="P394" s="93"/>
      <c r="Q394" s="84">
        <v>28</v>
      </c>
      <c r="R394" s="84"/>
      <c r="S394" s="82">
        <v>0.6</v>
      </c>
      <c r="T394" s="82"/>
      <c r="U394" s="47">
        <f t="shared" si="23"/>
        <v>16.8</v>
      </c>
      <c r="V394" s="47"/>
      <c r="W394" s="47"/>
      <c r="X394" s="66">
        <f t="shared" si="24"/>
        <v>16.8</v>
      </c>
      <c r="Y394" s="66"/>
      <c r="Z394" s="66"/>
    </row>
    <row r="395" spans="1:26" ht="24.75" customHeight="1">
      <c r="A395" s="9">
        <v>331</v>
      </c>
      <c r="B395" s="72" t="s">
        <v>391</v>
      </c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91" t="s">
        <v>378</v>
      </c>
      <c r="O395" s="92"/>
      <c r="P395" s="93"/>
      <c r="Q395" s="84">
        <v>70</v>
      </c>
      <c r="R395" s="84"/>
      <c r="S395" s="82">
        <v>0.01</v>
      </c>
      <c r="T395" s="82"/>
      <c r="U395" s="47">
        <f t="shared" si="23"/>
        <v>0.7000000000000001</v>
      </c>
      <c r="V395" s="47"/>
      <c r="W395" s="47"/>
      <c r="X395" s="66">
        <f t="shared" si="24"/>
        <v>0.7000000000000001</v>
      </c>
      <c r="Y395" s="66"/>
      <c r="Z395" s="66"/>
    </row>
    <row r="396" spans="1:26" ht="24.75" customHeight="1">
      <c r="A396" s="9">
        <v>332</v>
      </c>
      <c r="B396" s="72" t="s">
        <v>392</v>
      </c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91" t="s">
        <v>378</v>
      </c>
      <c r="O396" s="92"/>
      <c r="P396" s="93"/>
      <c r="Q396" s="84">
        <v>28</v>
      </c>
      <c r="R396" s="84"/>
      <c r="S396" s="82">
        <v>0.03</v>
      </c>
      <c r="T396" s="82"/>
      <c r="U396" s="47">
        <f t="shared" si="23"/>
        <v>0.84</v>
      </c>
      <c r="V396" s="47"/>
      <c r="W396" s="47"/>
      <c r="X396" s="66">
        <f t="shared" si="24"/>
        <v>0.84</v>
      </c>
      <c r="Y396" s="66"/>
      <c r="Z396" s="66"/>
    </row>
    <row r="397" spans="1:26" ht="24.75" customHeight="1">
      <c r="A397" s="9">
        <v>333</v>
      </c>
      <c r="B397" s="72" t="s">
        <v>393</v>
      </c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91" t="s">
        <v>378</v>
      </c>
      <c r="O397" s="92"/>
      <c r="P397" s="93"/>
      <c r="Q397" s="84">
        <v>44</v>
      </c>
      <c r="R397" s="84"/>
      <c r="S397" s="82">
        <v>0.1</v>
      </c>
      <c r="T397" s="82"/>
      <c r="U397" s="47">
        <f t="shared" si="23"/>
        <v>4.4</v>
      </c>
      <c r="V397" s="47"/>
      <c r="W397" s="47"/>
      <c r="X397" s="66">
        <f t="shared" si="24"/>
        <v>4.4</v>
      </c>
      <c r="Y397" s="66"/>
      <c r="Z397" s="66"/>
    </row>
    <row r="398" spans="1:26" ht="12.75">
      <c r="A398" s="9"/>
      <c r="B398" s="101" t="s">
        <v>454</v>
      </c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91"/>
      <c r="O398" s="92"/>
      <c r="P398" s="93"/>
      <c r="Q398" s="84"/>
      <c r="R398" s="84"/>
      <c r="S398" s="82"/>
      <c r="T398" s="82"/>
      <c r="U398" s="66"/>
      <c r="V398" s="66"/>
      <c r="W398" s="66"/>
      <c r="X398" s="66">
        <f t="shared" si="24"/>
        <v>0</v>
      </c>
      <c r="Y398" s="66"/>
      <c r="Z398" s="66"/>
    </row>
    <row r="399" spans="1:26" ht="12.75">
      <c r="A399" s="9">
        <v>334</v>
      </c>
      <c r="B399" s="72" t="s">
        <v>560</v>
      </c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94" t="s">
        <v>29</v>
      </c>
      <c r="O399" s="94"/>
      <c r="P399" s="94"/>
      <c r="Q399" s="84">
        <v>25</v>
      </c>
      <c r="R399" s="84"/>
      <c r="S399" s="82">
        <v>1</v>
      </c>
      <c r="T399" s="82"/>
      <c r="U399" s="66">
        <f>Q399*S399</f>
        <v>25</v>
      </c>
      <c r="V399" s="66"/>
      <c r="W399" s="66"/>
      <c r="X399" s="66">
        <f t="shared" si="24"/>
        <v>25</v>
      </c>
      <c r="Y399" s="66"/>
      <c r="Z399" s="66"/>
    </row>
    <row r="400" spans="1:26" ht="12.75">
      <c r="A400" s="9">
        <v>335</v>
      </c>
      <c r="B400" s="72" t="s">
        <v>394</v>
      </c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94" t="s">
        <v>590</v>
      </c>
      <c r="O400" s="94"/>
      <c r="P400" s="94"/>
      <c r="Q400" s="84">
        <v>26</v>
      </c>
      <c r="R400" s="84"/>
      <c r="S400" s="82">
        <v>0.5</v>
      </c>
      <c r="T400" s="82"/>
      <c r="U400" s="66">
        <f aca="true" t="shared" si="25" ref="U400:U430">Q400*S400</f>
        <v>13</v>
      </c>
      <c r="V400" s="66"/>
      <c r="W400" s="66"/>
      <c r="X400" s="66">
        <f t="shared" si="24"/>
        <v>13</v>
      </c>
      <c r="Y400" s="66"/>
      <c r="Z400" s="66"/>
    </row>
    <row r="401" spans="1:26" ht="12.75">
      <c r="A401" s="9">
        <v>336</v>
      </c>
      <c r="B401" s="72" t="s">
        <v>395</v>
      </c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94" t="s">
        <v>590</v>
      </c>
      <c r="O401" s="94"/>
      <c r="P401" s="94"/>
      <c r="Q401" s="84">
        <v>120</v>
      </c>
      <c r="R401" s="84"/>
      <c r="S401" s="82">
        <v>0.6</v>
      </c>
      <c r="T401" s="82"/>
      <c r="U401" s="66">
        <f t="shared" si="25"/>
        <v>72</v>
      </c>
      <c r="V401" s="66"/>
      <c r="W401" s="66"/>
      <c r="X401" s="66">
        <f t="shared" si="24"/>
        <v>72</v>
      </c>
      <c r="Y401" s="66"/>
      <c r="Z401" s="66"/>
    </row>
    <row r="402" spans="1:26" ht="12.75">
      <c r="A402" s="9">
        <v>337</v>
      </c>
      <c r="B402" s="72" t="s">
        <v>396</v>
      </c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87" t="s">
        <v>108</v>
      </c>
      <c r="O402" s="88"/>
      <c r="P402" s="89"/>
      <c r="Q402" s="84">
        <v>1</v>
      </c>
      <c r="R402" s="84"/>
      <c r="S402" s="82">
        <v>1</v>
      </c>
      <c r="T402" s="82"/>
      <c r="U402" s="66">
        <f t="shared" si="25"/>
        <v>1</v>
      </c>
      <c r="V402" s="66"/>
      <c r="W402" s="66"/>
      <c r="X402" s="66">
        <f t="shared" si="24"/>
        <v>1</v>
      </c>
      <c r="Y402" s="66"/>
      <c r="Z402" s="66"/>
    </row>
    <row r="403" spans="1:26" ht="12.75">
      <c r="A403" s="9">
        <v>338</v>
      </c>
      <c r="B403" s="72" t="s">
        <v>397</v>
      </c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87" t="s">
        <v>589</v>
      </c>
      <c r="O403" s="88"/>
      <c r="P403" s="89"/>
      <c r="Q403" s="84">
        <v>26</v>
      </c>
      <c r="R403" s="84"/>
      <c r="S403" s="82">
        <v>0.7</v>
      </c>
      <c r="T403" s="82"/>
      <c r="U403" s="66">
        <f t="shared" si="25"/>
        <v>18.2</v>
      </c>
      <c r="V403" s="66"/>
      <c r="W403" s="66"/>
      <c r="X403" s="66">
        <f t="shared" si="24"/>
        <v>18.2</v>
      </c>
      <c r="Y403" s="66"/>
      <c r="Z403" s="66"/>
    </row>
    <row r="404" spans="1:26" ht="12.75">
      <c r="A404" s="9">
        <v>339</v>
      </c>
      <c r="B404" s="72" t="s">
        <v>398</v>
      </c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87" t="s">
        <v>590</v>
      </c>
      <c r="O404" s="88"/>
      <c r="P404" s="89"/>
      <c r="Q404" s="84">
        <v>72</v>
      </c>
      <c r="R404" s="84"/>
      <c r="S404" s="82">
        <v>0.4</v>
      </c>
      <c r="T404" s="82"/>
      <c r="U404" s="66">
        <f t="shared" si="25"/>
        <v>28.8</v>
      </c>
      <c r="V404" s="66"/>
      <c r="W404" s="66"/>
      <c r="X404" s="66">
        <f t="shared" si="24"/>
        <v>28.8</v>
      </c>
      <c r="Y404" s="66"/>
      <c r="Z404" s="66"/>
    </row>
    <row r="405" spans="1:26" ht="12.75">
      <c r="A405" s="9">
        <v>340</v>
      </c>
      <c r="B405" s="72" t="s">
        <v>399</v>
      </c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87" t="s">
        <v>589</v>
      </c>
      <c r="O405" s="88"/>
      <c r="P405" s="89"/>
      <c r="Q405" s="84">
        <v>7</v>
      </c>
      <c r="R405" s="84"/>
      <c r="S405" s="82">
        <v>9</v>
      </c>
      <c r="T405" s="82"/>
      <c r="U405" s="66">
        <f t="shared" si="25"/>
        <v>63</v>
      </c>
      <c r="V405" s="66"/>
      <c r="W405" s="66"/>
      <c r="X405" s="66">
        <f t="shared" si="24"/>
        <v>63</v>
      </c>
      <c r="Y405" s="66"/>
      <c r="Z405" s="66"/>
    </row>
    <row r="406" spans="1:26" ht="12.75">
      <c r="A406" s="9">
        <v>341</v>
      </c>
      <c r="B406" s="72" t="s">
        <v>93</v>
      </c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87" t="s">
        <v>590</v>
      </c>
      <c r="O406" s="88"/>
      <c r="P406" s="89"/>
      <c r="Q406" s="84">
        <v>15</v>
      </c>
      <c r="R406" s="84"/>
      <c r="S406" s="82">
        <v>1</v>
      </c>
      <c r="T406" s="82"/>
      <c r="U406" s="66">
        <f t="shared" si="25"/>
        <v>15</v>
      </c>
      <c r="V406" s="66"/>
      <c r="W406" s="66"/>
      <c r="X406" s="66">
        <f t="shared" si="24"/>
        <v>15</v>
      </c>
      <c r="Y406" s="66"/>
      <c r="Z406" s="66"/>
    </row>
    <row r="407" spans="1:26" ht="12.75">
      <c r="A407" s="9">
        <v>342</v>
      </c>
      <c r="B407" s="72" t="s">
        <v>400</v>
      </c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87" t="s">
        <v>105</v>
      </c>
      <c r="O407" s="88"/>
      <c r="P407" s="89"/>
      <c r="Q407" s="84">
        <v>4.2</v>
      </c>
      <c r="R407" s="84"/>
      <c r="S407" s="82">
        <v>0.2</v>
      </c>
      <c r="T407" s="82"/>
      <c r="U407" s="66">
        <f t="shared" si="25"/>
        <v>0.8400000000000001</v>
      </c>
      <c r="V407" s="66"/>
      <c r="W407" s="66"/>
      <c r="X407" s="66">
        <f t="shared" si="24"/>
        <v>0.8400000000000001</v>
      </c>
      <c r="Y407" s="66"/>
      <c r="Z407" s="66"/>
    </row>
    <row r="408" spans="1:26" ht="12.75">
      <c r="A408" s="9">
        <v>343</v>
      </c>
      <c r="B408" s="72" t="s">
        <v>401</v>
      </c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87" t="s">
        <v>590</v>
      </c>
      <c r="O408" s="88"/>
      <c r="P408" s="89"/>
      <c r="Q408" s="84">
        <v>95</v>
      </c>
      <c r="R408" s="84"/>
      <c r="S408" s="82">
        <v>0.5</v>
      </c>
      <c r="T408" s="82"/>
      <c r="U408" s="66">
        <f t="shared" si="25"/>
        <v>47.5</v>
      </c>
      <c r="V408" s="66"/>
      <c r="W408" s="66"/>
      <c r="X408" s="66">
        <f t="shared" si="24"/>
        <v>47.5</v>
      </c>
      <c r="Y408" s="66"/>
      <c r="Z408" s="66"/>
    </row>
    <row r="409" spans="1:26" ht="12.75">
      <c r="A409" s="9">
        <v>344</v>
      </c>
      <c r="B409" s="72" t="s">
        <v>402</v>
      </c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87" t="s">
        <v>589</v>
      </c>
      <c r="O409" s="88"/>
      <c r="P409" s="89"/>
      <c r="Q409" s="84">
        <v>0.3</v>
      </c>
      <c r="R409" s="84"/>
      <c r="S409" s="82">
        <v>15</v>
      </c>
      <c r="T409" s="82"/>
      <c r="U409" s="66">
        <f t="shared" si="25"/>
        <v>4.5</v>
      </c>
      <c r="V409" s="66"/>
      <c r="W409" s="66"/>
      <c r="X409" s="66">
        <f t="shared" si="24"/>
        <v>4.5</v>
      </c>
      <c r="Y409" s="66"/>
      <c r="Z409" s="66"/>
    </row>
    <row r="410" spans="1:26" ht="12.75">
      <c r="A410" s="9">
        <v>345</v>
      </c>
      <c r="B410" s="72" t="s">
        <v>403</v>
      </c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87" t="s">
        <v>451</v>
      </c>
      <c r="O410" s="88"/>
      <c r="P410" s="89"/>
      <c r="Q410" s="84">
        <v>120</v>
      </c>
      <c r="R410" s="84"/>
      <c r="S410" s="82">
        <v>0.5</v>
      </c>
      <c r="T410" s="82"/>
      <c r="U410" s="66">
        <f t="shared" si="25"/>
        <v>60</v>
      </c>
      <c r="V410" s="66"/>
      <c r="W410" s="66"/>
      <c r="X410" s="66">
        <f t="shared" si="24"/>
        <v>60</v>
      </c>
      <c r="Y410" s="66"/>
      <c r="Z410" s="66"/>
    </row>
    <row r="411" spans="1:26" ht="12.75">
      <c r="A411" s="9">
        <v>346</v>
      </c>
      <c r="B411" s="72" t="s">
        <v>404</v>
      </c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87" t="s">
        <v>590</v>
      </c>
      <c r="O411" s="88"/>
      <c r="P411" s="89"/>
      <c r="Q411" s="84">
        <v>908.8</v>
      </c>
      <c r="R411" s="84"/>
      <c r="S411" s="82">
        <v>0.1</v>
      </c>
      <c r="T411" s="82"/>
      <c r="U411" s="66">
        <f t="shared" si="25"/>
        <v>90.88</v>
      </c>
      <c r="V411" s="66"/>
      <c r="W411" s="66"/>
      <c r="X411" s="66">
        <f t="shared" si="24"/>
        <v>90.88</v>
      </c>
      <c r="Y411" s="66"/>
      <c r="Z411" s="66"/>
    </row>
    <row r="412" spans="1:26" ht="12.75">
      <c r="A412" s="9">
        <v>347</v>
      </c>
      <c r="B412" s="72" t="s">
        <v>405</v>
      </c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87" t="s">
        <v>590</v>
      </c>
      <c r="O412" s="88"/>
      <c r="P412" s="89"/>
      <c r="Q412" s="84">
        <v>26</v>
      </c>
      <c r="R412" s="84"/>
      <c r="S412" s="82">
        <v>0.8</v>
      </c>
      <c r="T412" s="82"/>
      <c r="U412" s="66">
        <f t="shared" si="25"/>
        <v>20.8</v>
      </c>
      <c r="V412" s="66"/>
      <c r="W412" s="66"/>
      <c r="X412" s="66">
        <f t="shared" si="24"/>
        <v>20.8</v>
      </c>
      <c r="Y412" s="66"/>
      <c r="Z412" s="66"/>
    </row>
    <row r="413" spans="1:26" ht="12.75">
      <c r="A413" s="9">
        <v>348</v>
      </c>
      <c r="B413" s="72" t="s">
        <v>406</v>
      </c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87" t="s">
        <v>590</v>
      </c>
      <c r="O413" s="88"/>
      <c r="P413" s="89"/>
      <c r="Q413" s="84">
        <v>120</v>
      </c>
      <c r="R413" s="84"/>
      <c r="S413" s="82">
        <v>0.1</v>
      </c>
      <c r="T413" s="82"/>
      <c r="U413" s="66">
        <f t="shared" si="25"/>
        <v>12</v>
      </c>
      <c r="V413" s="66"/>
      <c r="W413" s="66"/>
      <c r="X413" s="66">
        <f t="shared" si="24"/>
        <v>12</v>
      </c>
      <c r="Y413" s="66"/>
      <c r="Z413" s="66"/>
    </row>
    <row r="414" spans="1:26" ht="12.75">
      <c r="A414" s="9">
        <v>349</v>
      </c>
      <c r="B414" s="72" t="s">
        <v>407</v>
      </c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87" t="s">
        <v>590</v>
      </c>
      <c r="O414" s="88"/>
      <c r="P414" s="89"/>
      <c r="Q414" s="84">
        <v>105</v>
      </c>
      <c r="R414" s="84"/>
      <c r="S414" s="82">
        <v>0.2</v>
      </c>
      <c r="T414" s="82"/>
      <c r="U414" s="66">
        <f t="shared" si="25"/>
        <v>21</v>
      </c>
      <c r="V414" s="66"/>
      <c r="W414" s="66"/>
      <c r="X414" s="66">
        <f t="shared" si="24"/>
        <v>21</v>
      </c>
      <c r="Y414" s="66"/>
      <c r="Z414" s="66"/>
    </row>
    <row r="415" spans="1:26" ht="24.75" customHeight="1">
      <c r="A415" s="9">
        <v>350</v>
      </c>
      <c r="B415" s="72" t="s">
        <v>408</v>
      </c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91" t="s">
        <v>409</v>
      </c>
      <c r="O415" s="92"/>
      <c r="P415" s="93"/>
      <c r="Q415" s="84">
        <v>48</v>
      </c>
      <c r="R415" s="84"/>
      <c r="S415" s="82">
        <v>3</v>
      </c>
      <c r="T415" s="82"/>
      <c r="U415" s="66">
        <f t="shared" si="25"/>
        <v>144</v>
      </c>
      <c r="V415" s="66"/>
      <c r="W415" s="66"/>
      <c r="X415" s="66">
        <f t="shared" si="24"/>
        <v>144</v>
      </c>
      <c r="Y415" s="66"/>
      <c r="Z415" s="66"/>
    </row>
    <row r="416" spans="1:26" ht="24.75" customHeight="1">
      <c r="A416" s="9">
        <v>351</v>
      </c>
      <c r="B416" s="72" t="s">
        <v>410</v>
      </c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91" t="s">
        <v>409</v>
      </c>
      <c r="O416" s="92"/>
      <c r="P416" s="93"/>
      <c r="Q416" s="84">
        <v>50</v>
      </c>
      <c r="R416" s="84"/>
      <c r="S416" s="82">
        <v>4</v>
      </c>
      <c r="T416" s="82"/>
      <c r="U416" s="66">
        <f t="shared" si="25"/>
        <v>200</v>
      </c>
      <c r="V416" s="66"/>
      <c r="W416" s="66"/>
      <c r="X416" s="66">
        <f t="shared" si="24"/>
        <v>200</v>
      </c>
      <c r="Y416" s="66"/>
      <c r="Z416" s="66"/>
    </row>
    <row r="417" spans="1:26" ht="24.75" customHeight="1">
      <c r="A417" s="9">
        <v>352</v>
      </c>
      <c r="B417" s="72" t="s">
        <v>411</v>
      </c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91" t="s">
        <v>409</v>
      </c>
      <c r="O417" s="92"/>
      <c r="P417" s="93"/>
      <c r="Q417" s="84">
        <v>52</v>
      </c>
      <c r="R417" s="84"/>
      <c r="S417" s="82">
        <v>1</v>
      </c>
      <c r="T417" s="82"/>
      <c r="U417" s="66">
        <f t="shared" si="25"/>
        <v>52</v>
      </c>
      <c r="V417" s="66"/>
      <c r="W417" s="66"/>
      <c r="X417" s="66">
        <f t="shared" si="24"/>
        <v>52</v>
      </c>
      <c r="Y417" s="66"/>
      <c r="Z417" s="66"/>
    </row>
    <row r="418" spans="1:26" ht="24.75" customHeight="1">
      <c r="A418" s="9">
        <v>353</v>
      </c>
      <c r="B418" s="72" t="s">
        <v>412</v>
      </c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91" t="s">
        <v>409</v>
      </c>
      <c r="O418" s="92"/>
      <c r="P418" s="93"/>
      <c r="Q418" s="84">
        <v>46</v>
      </c>
      <c r="R418" s="84"/>
      <c r="S418" s="82">
        <v>0.5</v>
      </c>
      <c r="T418" s="82"/>
      <c r="U418" s="66">
        <f t="shared" si="25"/>
        <v>23</v>
      </c>
      <c r="V418" s="66"/>
      <c r="W418" s="66"/>
      <c r="X418" s="66">
        <f t="shared" si="24"/>
        <v>23</v>
      </c>
      <c r="Y418" s="66"/>
      <c r="Z418" s="66"/>
    </row>
    <row r="419" spans="1:26" ht="24.75" customHeight="1">
      <c r="A419" s="9">
        <v>354</v>
      </c>
      <c r="B419" s="72" t="s">
        <v>413</v>
      </c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91" t="s">
        <v>409</v>
      </c>
      <c r="O419" s="92"/>
      <c r="P419" s="93"/>
      <c r="Q419" s="84">
        <v>46</v>
      </c>
      <c r="R419" s="84"/>
      <c r="S419" s="82">
        <v>0.5</v>
      </c>
      <c r="T419" s="82"/>
      <c r="U419" s="66">
        <f t="shared" si="25"/>
        <v>23</v>
      </c>
      <c r="V419" s="66"/>
      <c r="W419" s="66"/>
      <c r="X419" s="66">
        <f t="shared" si="24"/>
        <v>23</v>
      </c>
      <c r="Y419" s="66"/>
      <c r="Z419" s="66"/>
    </row>
    <row r="420" spans="1:26" ht="24.75" customHeight="1">
      <c r="A420" s="9">
        <v>355</v>
      </c>
      <c r="B420" s="72" t="s">
        <v>414</v>
      </c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91" t="s">
        <v>409</v>
      </c>
      <c r="O420" s="92"/>
      <c r="P420" s="93"/>
      <c r="Q420" s="84">
        <v>50</v>
      </c>
      <c r="R420" s="84"/>
      <c r="S420" s="82">
        <v>0.5</v>
      </c>
      <c r="T420" s="82"/>
      <c r="U420" s="66">
        <f t="shared" si="25"/>
        <v>25</v>
      </c>
      <c r="V420" s="66"/>
      <c r="W420" s="66"/>
      <c r="X420" s="66">
        <f t="shared" si="24"/>
        <v>25</v>
      </c>
      <c r="Y420" s="66"/>
      <c r="Z420" s="66"/>
    </row>
    <row r="421" spans="1:26" ht="24.75" customHeight="1">
      <c r="A421" s="9">
        <v>356</v>
      </c>
      <c r="B421" s="72" t="s">
        <v>415</v>
      </c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91" t="s">
        <v>409</v>
      </c>
      <c r="O421" s="92"/>
      <c r="P421" s="93"/>
      <c r="Q421" s="84">
        <v>54</v>
      </c>
      <c r="R421" s="84"/>
      <c r="S421" s="82">
        <v>0.5</v>
      </c>
      <c r="T421" s="82"/>
      <c r="U421" s="66">
        <f t="shared" si="25"/>
        <v>27</v>
      </c>
      <c r="V421" s="66"/>
      <c r="W421" s="66"/>
      <c r="X421" s="66">
        <f t="shared" si="24"/>
        <v>27</v>
      </c>
      <c r="Y421" s="66"/>
      <c r="Z421" s="66"/>
    </row>
    <row r="422" spans="1:26" ht="12.75">
      <c r="A422" s="9">
        <v>357</v>
      </c>
      <c r="B422" s="72" t="s">
        <v>416</v>
      </c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87" t="s">
        <v>590</v>
      </c>
      <c r="O422" s="88"/>
      <c r="P422" s="89"/>
      <c r="Q422" s="84">
        <v>87.8</v>
      </c>
      <c r="R422" s="84"/>
      <c r="S422" s="82">
        <v>0.1</v>
      </c>
      <c r="T422" s="82"/>
      <c r="U422" s="66">
        <f t="shared" si="25"/>
        <v>8.78</v>
      </c>
      <c r="V422" s="66"/>
      <c r="W422" s="66"/>
      <c r="X422" s="66">
        <f t="shared" si="24"/>
        <v>8.78</v>
      </c>
      <c r="Y422" s="66"/>
      <c r="Z422" s="66"/>
    </row>
    <row r="423" spans="1:26" ht="12.75">
      <c r="A423" s="9">
        <v>358</v>
      </c>
      <c r="B423" s="72" t="s">
        <v>417</v>
      </c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87" t="s">
        <v>590</v>
      </c>
      <c r="O423" s="88"/>
      <c r="P423" s="89"/>
      <c r="Q423" s="84">
        <v>58</v>
      </c>
      <c r="R423" s="84"/>
      <c r="S423" s="82">
        <v>2.5</v>
      </c>
      <c r="T423" s="82"/>
      <c r="U423" s="66">
        <f t="shared" si="25"/>
        <v>145</v>
      </c>
      <c r="V423" s="66"/>
      <c r="W423" s="66"/>
      <c r="X423" s="66">
        <f t="shared" si="24"/>
        <v>145</v>
      </c>
      <c r="Y423" s="66"/>
      <c r="Z423" s="66"/>
    </row>
    <row r="424" spans="1:26" ht="12.75">
      <c r="A424" s="9">
        <v>359</v>
      </c>
      <c r="B424" s="72" t="s">
        <v>418</v>
      </c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87" t="s">
        <v>590</v>
      </c>
      <c r="O424" s="88"/>
      <c r="P424" s="89"/>
      <c r="Q424" s="84">
        <v>12</v>
      </c>
      <c r="R424" s="84"/>
      <c r="S424" s="82">
        <v>7</v>
      </c>
      <c r="T424" s="82"/>
      <c r="U424" s="66">
        <f t="shared" si="25"/>
        <v>84</v>
      </c>
      <c r="V424" s="66"/>
      <c r="W424" s="66"/>
      <c r="X424" s="66">
        <f t="shared" si="24"/>
        <v>84</v>
      </c>
      <c r="Y424" s="66"/>
      <c r="Z424" s="66"/>
    </row>
    <row r="425" spans="1:26" ht="12.75">
      <c r="A425" s="9">
        <v>360</v>
      </c>
      <c r="B425" s="72" t="s">
        <v>419</v>
      </c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87" t="s">
        <v>590</v>
      </c>
      <c r="O425" s="88"/>
      <c r="P425" s="89"/>
      <c r="Q425" s="84">
        <v>15</v>
      </c>
      <c r="R425" s="84"/>
      <c r="S425" s="82">
        <v>4.5</v>
      </c>
      <c r="T425" s="82"/>
      <c r="U425" s="66">
        <f t="shared" si="25"/>
        <v>67.5</v>
      </c>
      <c r="V425" s="66"/>
      <c r="W425" s="66"/>
      <c r="X425" s="66">
        <f t="shared" si="24"/>
        <v>67.5</v>
      </c>
      <c r="Y425" s="66"/>
      <c r="Z425" s="66"/>
    </row>
    <row r="426" spans="1:26" ht="12.75">
      <c r="A426" s="9">
        <v>361</v>
      </c>
      <c r="B426" s="72" t="s">
        <v>420</v>
      </c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87" t="s">
        <v>590</v>
      </c>
      <c r="O426" s="88"/>
      <c r="P426" s="89"/>
      <c r="Q426" s="84">
        <v>18</v>
      </c>
      <c r="R426" s="84"/>
      <c r="S426" s="82">
        <v>0.1</v>
      </c>
      <c r="T426" s="82"/>
      <c r="U426" s="66">
        <f t="shared" si="25"/>
        <v>1.8</v>
      </c>
      <c r="V426" s="66"/>
      <c r="W426" s="66"/>
      <c r="X426" s="66">
        <f t="shared" si="24"/>
        <v>1.8</v>
      </c>
      <c r="Y426" s="66"/>
      <c r="Z426" s="66"/>
    </row>
    <row r="427" spans="1:26" ht="12.75">
      <c r="A427" s="9">
        <v>362</v>
      </c>
      <c r="B427" s="72" t="s">
        <v>421</v>
      </c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87" t="s">
        <v>422</v>
      </c>
      <c r="O427" s="88"/>
      <c r="P427" s="89"/>
      <c r="Q427" s="84">
        <v>250</v>
      </c>
      <c r="R427" s="84"/>
      <c r="S427" s="82">
        <v>45</v>
      </c>
      <c r="T427" s="82"/>
      <c r="U427" s="66">
        <f t="shared" si="25"/>
        <v>11250</v>
      </c>
      <c r="V427" s="66"/>
      <c r="W427" s="66"/>
      <c r="X427" s="66">
        <f t="shared" si="24"/>
        <v>11250</v>
      </c>
      <c r="Y427" s="66"/>
      <c r="Z427" s="66"/>
    </row>
    <row r="428" spans="1:26" ht="12.75">
      <c r="A428" s="9">
        <v>363</v>
      </c>
      <c r="B428" s="72" t="s">
        <v>423</v>
      </c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87" t="s">
        <v>589</v>
      </c>
      <c r="O428" s="88"/>
      <c r="P428" s="89"/>
      <c r="Q428" s="84">
        <v>26</v>
      </c>
      <c r="R428" s="84"/>
      <c r="S428" s="82">
        <v>3</v>
      </c>
      <c r="T428" s="82"/>
      <c r="U428" s="66">
        <f t="shared" si="25"/>
        <v>78</v>
      </c>
      <c r="V428" s="66"/>
      <c r="W428" s="66"/>
      <c r="X428" s="66">
        <f t="shared" si="24"/>
        <v>78</v>
      </c>
      <c r="Y428" s="66"/>
      <c r="Z428" s="66"/>
    </row>
    <row r="429" spans="1:26" ht="25.5" customHeight="1">
      <c r="A429" s="9">
        <v>364</v>
      </c>
      <c r="B429" s="72" t="s">
        <v>424</v>
      </c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91" t="s">
        <v>409</v>
      </c>
      <c r="O429" s="92"/>
      <c r="P429" s="93"/>
      <c r="Q429" s="84">
        <v>46</v>
      </c>
      <c r="R429" s="84"/>
      <c r="S429" s="82">
        <v>2</v>
      </c>
      <c r="T429" s="82"/>
      <c r="U429" s="66">
        <f t="shared" si="25"/>
        <v>92</v>
      </c>
      <c r="V429" s="66"/>
      <c r="W429" s="66"/>
      <c r="X429" s="66">
        <f t="shared" si="24"/>
        <v>92</v>
      </c>
      <c r="Y429" s="66"/>
      <c r="Z429" s="66"/>
    </row>
    <row r="430" spans="1:26" ht="25.5" customHeight="1">
      <c r="A430" s="9">
        <v>365</v>
      </c>
      <c r="B430" s="72" t="s">
        <v>425</v>
      </c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91" t="s">
        <v>409</v>
      </c>
      <c r="O430" s="92"/>
      <c r="P430" s="93"/>
      <c r="Q430" s="84">
        <v>49</v>
      </c>
      <c r="R430" s="84"/>
      <c r="S430" s="82">
        <v>4</v>
      </c>
      <c r="T430" s="82"/>
      <c r="U430" s="66">
        <f t="shared" si="25"/>
        <v>196</v>
      </c>
      <c r="V430" s="66"/>
      <c r="W430" s="66"/>
      <c r="X430" s="66">
        <f t="shared" si="24"/>
        <v>196</v>
      </c>
      <c r="Y430" s="66"/>
      <c r="Z430" s="66"/>
    </row>
    <row r="431" spans="1:26" ht="14.25" customHeight="1">
      <c r="A431" s="73" t="s">
        <v>100</v>
      </c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66">
        <f>SUM(X57:X430)</f>
        <v>62720.98774999994</v>
      </c>
      <c r="Y431" s="66"/>
      <c r="Z431" s="66"/>
    </row>
    <row r="432" spans="1:26" ht="13.5" customHeight="1">
      <c r="A432" s="75" t="s">
        <v>536</v>
      </c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7"/>
    </row>
    <row r="433" spans="1:26" ht="12.75">
      <c r="A433" s="9"/>
      <c r="B433" s="101" t="s">
        <v>426</v>
      </c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87"/>
      <c r="O433" s="88"/>
      <c r="P433" s="89"/>
      <c r="Q433" s="84"/>
      <c r="R433" s="84"/>
      <c r="S433" s="82"/>
      <c r="T433" s="82"/>
      <c r="U433" s="66"/>
      <c r="V433" s="66"/>
      <c r="W433" s="66"/>
      <c r="X433" s="66"/>
      <c r="Y433" s="66"/>
      <c r="Z433" s="66"/>
    </row>
    <row r="434" spans="1:26" ht="12.75">
      <c r="A434" s="9">
        <v>366</v>
      </c>
      <c r="B434" s="72" t="s">
        <v>95</v>
      </c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87" t="s">
        <v>96</v>
      </c>
      <c r="O434" s="88"/>
      <c r="P434" s="89"/>
      <c r="Q434" s="84">
        <v>1.1</v>
      </c>
      <c r="R434" s="84"/>
      <c r="S434" s="82">
        <v>550</v>
      </c>
      <c r="T434" s="82"/>
      <c r="U434" s="66">
        <f>Q434*S434</f>
        <v>605</v>
      </c>
      <c r="V434" s="66"/>
      <c r="W434" s="66"/>
      <c r="X434" s="66">
        <f>U434</f>
        <v>605</v>
      </c>
      <c r="Y434" s="66"/>
      <c r="Z434" s="66"/>
    </row>
    <row r="435" spans="1:26" ht="12.75">
      <c r="A435" s="9">
        <v>367</v>
      </c>
      <c r="B435" s="72" t="s">
        <v>427</v>
      </c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87" t="s">
        <v>104</v>
      </c>
      <c r="O435" s="88"/>
      <c r="P435" s="89"/>
      <c r="Q435" s="84">
        <v>40</v>
      </c>
      <c r="R435" s="84"/>
      <c r="S435" s="82">
        <v>7</v>
      </c>
      <c r="T435" s="82"/>
      <c r="U435" s="66">
        <f>Q435*S435</f>
        <v>280</v>
      </c>
      <c r="V435" s="66"/>
      <c r="W435" s="66"/>
      <c r="X435" s="66">
        <f>U435</f>
        <v>280</v>
      </c>
      <c r="Y435" s="66"/>
      <c r="Z435" s="66"/>
    </row>
    <row r="436" spans="1:26" ht="24.75" customHeight="1">
      <c r="A436" s="9"/>
      <c r="B436" s="101" t="s">
        <v>428</v>
      </c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87"/>
      <c r="O436" s="88"/>
      <c r="P436" s="89"/>
      <c r="Q436" s="84"/>
      <c r="R436" s="84"/>
      <c r="S436" s="82"/>
      <c r="T436" s="82"/>
      <c r="U436" s="66"/>
      <c r="V436" s="66"/>
      <c r="W436" s="66"/>
      <c r="X436" s="66"/>
      <c r="Y436" s="66"/>
      <c r="Z436" s="66"/>
    </row>
    <row r="437" spans="1:26" ht="12.75">
      <c r="A437" s="9">
        <v>368</v>
      </c>
      <c r="B437" s="72" t="s">
        <v>429</v>
      </c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87" t="s">
        <v>430</v>
      </c>
      <c r="O437" s="88"/>
      <c r="P437" s="89"/>
      <c r="Q437" s="84">
        <v>392</v>
      </c>
      <c r="R437" s="84"/>
      <c r="S437" s="82">
        <v>1.737</v>
      </c>
      <c r="T437" s="82"/>
      <c r="U437" s="66">
        <f>Q437*S437</f>
        <v>680.904</v>
      </c>
      <c r="V437" s="66"/>
      <c r="W437" s="66"/>
      <c r="X437" s="66">
        <f>U437</f>
        <v>680.904</v>
      </c>
      <c r="Y437" s="66"/>
      <c r="Z437" s="66"/>
    </row>
    <row r="438" spans="1:26" ht="12.75">
      <c r="A438" s="73" t="s">
        <v>99</v>
      </c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66">
        <f>X434+X435+X437</f>
        <v>1565.904</v>
      </c>
      <c r="Y438" s="66"/>
      <c r="Z438" s="66"/>
    </row>
    <row r="439" spans="1:26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>
      <c r="A441" s="51" t="s">
        <v>573</v>
      </c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2"/>
      <c r="X441" s="8"/>
      <c r="Y441" s="8"/>
      <c r="Z441" s="8"/>
    </row>
    <row r="442" spans="1:26" ht="14.25" customHeight="1">
      <c r="A442" s="51" t="s">
        <v>0</v>
      </c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2"/>
      <c r="X442" s="8"/>
      <c r="Y442" s="8"/>
      <c r="Z442" s="8"/>
    </row>
    <row r="443" spans="1:26" ht="12.75">
      <c r="A443" s="51" t="s">
        <v>545</v>
      </c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2"/>
      <c r="X443" s="8"/>
      <c r="Y443" s="8"/>
      <c r="Z443" s="8"/>
    </row>
    <row r="444" spans="1:26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46.5" customHeight="1">
      <c r="A445" s="3" t="s">
        <v>575</v>
      </c>
      <c r="B445" s="27" t="s">
        <v>538</v>
      </c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 t="s">
        <v>541</v>
      </c>
      <c r="O445" s="27"/>
      <c r="P445" s="27" t="s">
        <v>587</v>
      </c>
      <c r="Q445" s="27"/>
      <c r="R445" s="27"/>
      <c r="S445" s="3" t="s">
        <v>542</v>
      </c>
      <c r="T445" s="27" t="s">
        <v>544</v>
      </c>
      <c r="U445" s="27"/>
      <c r="V445" s="27"/>
      <c r="W445" s="8"/>
      <c r="X445" s="8"/>
      <c r="Y445" s="8"/>
      <c r="Z445" s="8"/>
    </row>
    <row r="446" spans="1:26" ht="12.75" customHeight="1">
      <c r="A446" s="67" t="s">
        <v>432</v>
      </c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9"/>
      <c r="W446" s="8"/>
      <c r="X446" s="8"/>
      <c r="Y446" s="8"/>
      <c r="Z446" s="8"/>
    </row>
    <row r="447" spans="1:26" ht="12.75">
      <c r="A447" s="9">
        <v>1</v>
      </c>
      <c r="B447" s="72" t="s">
        <v>1</v>
      </c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1">
        <v>0.2</v>
      </c>
      <c r="O447" s="71"/>
      <c r="P447" s="70">
        <v>50.85</v>
      </c>
      <c r="Q447" s="70"/>
      <c r="R447" s="70"/>
      <c r="S447" s="12">
        <v>1</v>
      </c>
      <c r="T447" s="66">
        <f>N447*P447*S447</f>
        <v>10.170000000000002</v>
      </c>
      <c r="U447" s="66"/>
      <c r="V447" s="66"/>
      <c r="W447" s="8"/>
      <c r="X447" s="8"/>
      <c r="Y447" s="8"/>
      <c r="Z447" s="8"/>
    </row>
    <row r="448" spans="1:26" ht="12.75">
      <c r="A448" s="9">
        <v>2</v>
      </c>
      <c r="B448" s="72" t="s">
        <v>2</v>
      </c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1">
        <v>0.2</v>
      </c>
      <c r="O448" s="71"/>
      <c r="P448" s="70">
        <v>60</v>
      </c>
      <c r="Q448" s="70"/>
      <c r="R448" s="70"/>
      <c r="S448" s="12">
        <v>1</v>
      </c>
      <c r="T448" s="66">
        <f aca="true" t="shared" si="26" ref="T448:T512">N448*P448*S448</f>
        <v>12</v>
      </c>
      <c r="U448" s="66"/>
      <c r="V448" s="66"/>
      <c r="W448" s="8"/>
      <c r="X448" s="8"/>
      <c r="Y448" s="8"/>
      <c r="Z448" s="8"/>
    </row>
    <row r="449" spans="1:26" ht="12.75">
      <c r="A449" s="9">
        <v>3</v>
      </c>
      <c r="B449" s="72" t="s">
        <v>433</v>
      </c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1">
        <v>0.3</v>
      </c>
      <c r="O449" s="71"/>
      <c r="P449" s="70">
        <v>74</v>
      </c>
      <c r="Q449" s="70"/>
      <c r="R449" s="70"/>
      <c r="S449" s="12">
        <v>1</v>
      </c>
      <c r="T449" s="66">
        <f t="shared" si="26"/>
        <v>22.2</v>
      </c>
      <c r="U449" s="66"/>
      <c r="V449" s="66"/>
      <c r="W449" s="8"/>
      <c r="X449" s="8"/>
      <c r="Y449" s="8"/>
      <c r="Z449" s="8"/>
    </row>
    <row r="450" spans="1:26" ht="12.75">
      <c r="A450" s="9">
        <v>4</v>
      </c>
      <c r="B450" s="72" t="s">
        <v>31</v>
      </c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1">
        <v>0.2</v>
      </c>
      <c r="O450" s="71"/>
      <c r="P450" s="70">
        <v>200</v>
      </c>
      <c r="Q450" s="70"/>
      <c r="R450" s="70"/>
      <c r="S450" s="12">
        <v>1</v>
      </c>
      <c r="T450" s="66">
        <f t="shared" si="26"/>
        <v>40</v>
      </c>
      <c r="U450" s="66"/>
      <c r="V450" s="66"/>
      <c r="W450" s="8"/>
      <c r="X450" s="8"/>
      <c r="Y450" s="8"/>
      <c r="Z450" s="8"/>
    </row>
    <row r="451" spans="1:26" ht="12.75">
      <c r="A451" s="9">
        <v>5</v>
      </c>
      <c r="B451" s="72" t="s">
        <v>97</v>
      </c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1">
        <v>0.2</v>
      </c>
      <c r="O451" s="71"/>
      <c r="P451" s="70">
        <v>230</v>
      </c>
      <c r="Q451" s="70"/>
      <c r="R451" s="70"/>
      <c r="S451" s="12">
        <v>1</v>
      </c>
      <c r="T451" s="66">
        <f t="shared" si="26"/>
        <v>46</v>
      </c>
      <c r="U451" s="66"/>
      <c r="V451" s="66"/>
      <c r="W451" s="8"/>
      <c r="X451" s="8"/>
      <c r="Y451" s="8"/>
      <c r="Z451" s="8"/>
    </row>
    <row r="452" spans="1:26" ht="12.75">
      <c r="A452" s="9">
        <v>6</v>
      </c>
      <c r="B452" s="72" t="s">
        <v>98</v>
      </c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1">
        <v>0.3</v>
      </c>
      <c r="O452" s="71"/>
      <c r="P452" s="70">
        <v>52</v>
      </c>
      <c r="Q452" s="70"/>
      <c r="R452" s="70"/>
      <c r="S452" s="12">
        <v>1</v>
      </c>
      <c r="T452" s="66">
        <f t="shared" si="26"/>
        <v>15.6</v>
      </c>
      <c r="U452" s="66"/>
      <c r="V452" s="66"/>
      <c r="W452" s="8"/>
      <c r="X452" s="8"/>
      <c r="Y452" s="8"/>
      <c r="Z452" s="8"/>
    </row>
    <row r="453" spans="1:26" ht="12.75">
      <c r="A453" s="9">
        <v>7</v>
      </c>
      <c r="B453" s="72" t="s">
        <v>434</v>
      </c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1">
        <v>0.3</v>
      </c>
      <c r="O453" s="71"/>
      <c r="P453" s="70">
        <v>54</v>
      </c>
      <c r="Q453" s="70"/>
      <c r="R453" s="70"/>
      <c r="S453" s="12">
        <v>1</v>
      </c>
      <c r="T453" s="66">
        <f t="shared" si="26"/>
        <v>16.2</v>
      </c>
      <c r="U453" s="66"/>
      <c r="V453" s="66"/>
      <c r="W453" s="8"/>
      <c r="X453" s="8"/>
      <c r="Y453" s="8"/>
      <c r="Z453" s="8"/>
    </row>
    <row r="454" spans="1:26" ht="12.75">
      <c r="A454" s="9">
        <v>8</v>
      </c>
      <c r="B454" s="72" t="s">
        <v>435</v>
      </c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1">
        <v>0.12</v>
      </c>
      <c r="O454" s="71"/>
      <c r="P454" s="70">
        <v>830</v>
      </c>
      <c r="Q454" s="70"/>
      <c r="R454" s="70"/>
      <c r="S454" s="12">
        <v>1</v>
      </c>
      <c r="T454" s="66">
        <f t="shared" si="26"/>
        <v>99.6</v>
      </c>
      <c r="U454" s="66"/>
      <c r="V454" s="66"/>
      <c r="W454" s="8"/>
      <c r="X454" s="8"/>
      <c r="Y454" s="8"/>
      <c r="Z454" s="8"/>
    </row>
    <row r="455" spans="1:26" ht="12.75">
      <c r="A455" s="9">
        <v>9</v>
      </c>
      <c r="B455" s="72" t="s">
        <v>436</v>
      </c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1">
        <v>0.1</v>
      </c>
      <c r="O455" s="71"/>
      <c r="P455" s="70">
        <v>180</v>
      </c>
      <c r="Q455" s="70"/>
      <c r="R455" s="70"/>
      <c r="S455" s="12">
        <v>4</v>
      </c>
      <c r="T455" s="66">
        <f t="shared" si="26"/>
        <v>72</v>
      </c>
      <c r="U455" s="66"/>
      <c r="V455" s="66"/>
      <c r="W455" s="8"/>
      <c r="X455" s="8"/>
      <c r="Y455" s="8"/>
      <c r="Z455" s="8"/>
    </row>
    <row r="456" spans="1:26" ht="12.75">
      <c r="A456" s="9">
        <v>10</v>
      </c>
      <c r="B456" s="72" t="s">
        <v>437</v>
      </c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1">
        <v>0.3</v>
      </c>
      <c r="O456" s="71"/>
      <c r="P456" s="70">
        <v>420</v>
      </c>
      <c r="Q456" s="70"/>
      <c r="R456" s="70"/>
      <c r="S456" s="12">
        <v>1</v>
      </c>
      <c r="T456" s="66">
        <f t="shared" si="26"/>
        <v>126</v>
      </c>
      <c r="U456" s="66"/>
      <c r="V456" s="66"/>
      <c r="W456" s="8"/>
      <c r="X456" s="8"/>
      <c r="Y456" s="8"/>
      <c r="Z456" s="8"/>
    </row>
    <row r="457" spans="1:26" ht="12.75">
      <c r="A457" s="9">
        <v>11</v>
      </c>
      <c r="B457" s="72" t="s">
        <v>438</v>
      </c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1">
        <v>0.3</v>
      </c>
      <c r="O457" s="71"/>
      <c r="P457" s="70">
        <v>320</v>
      </c>
      <c r="Q457" s="70"/>
      <c r="R457" s="70"/>
      <c r="S457" s="12">
        <v>1</v>
      </c>
      <c r="T457" s="66">
        <f t="shared" si="26"/>
        <v>96</v>
      </c>
      <c r="U457" s="66"/>
      <c r="V457" s="66"/>
      <c r="W457" s="8"/>
      <c r="X457" s="8"/>
      <c r="Y457" s="8"/>
      <c r="Z457" s="8"/>
    </row>
    <row r="458" spans="1:26" ht="12.75">
      <c r="A458" s="9">
        <v>12</v>
      </c>
      <c r="B458" s="72" t="s">
        <v>439</v>
      </c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1">
        <v>0.1</v>
      </c>
      <c r="O458" s="71"/>
      <c r="P458" s="70">
        <v>1500</v>
      </c>
      <c r="Q458" s="70"/>
      <c r="R458" s="70"/>
      <c r="S458" s="12">
        <v>1</v>
      </c>
      <c r="T458" s="66">
        <f t="shared" si="26"/>
        <v>150</v>
      </c>
      <c r="U458" s="66"/>
      <c r="V458" s="66"/>
      <c r="W458" s="8"/>
      <c r="X458" s="8"/>
      <c r="Y458" s="8"/>
      <c r="Z458" s="8"/>
    </row>
    <row r="459" spans="1:26" ht="12.75">
      <c r="A459" s="9">
        <v>13</v>
      </c>
      <c r="B459" s="72" t="s">
        <v>440</v>
      </c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1">
        <v>0.25</v>
      </c>
      <c r="O459" s="71"/>
      <c r="P459" s="70">
        <v>1540</v>
      </c>
      <c r="Q459" s="70"/>
      <c r="R459" s="70"/>
      <c r="S459" s="12">
        <v>2</v>
      </c>
      <c r="T459" s="66">
        <f t="shared" si="26"/>
        <v>770</v>
      </c>
      <c r="U459" s="66"/>
      <c r="V459" s="66"/>
      <c r="W459" s="8"/>
      <c r="X459" s="8"/>
      <c r="Y459" s="8"/>
      <c r="Z459" s="8"/>
    </row>
    <row r="460" spans="1:26" ht="12.75">
      <c r="A460" s="9">
        <v>14</v>
      </c>
      <c r="B460" s="72" t="s">
        <v>441</v>
      </c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1">
        <v>0.12</v>
      </c>
      <c r="O460" s="71"/>
      <c r="P460" s="70">
        <v>50</v>
      </c>
      <c r="Q460" s="70"/>
      <c r="R460" s="70"/>
      <c r="S460" s="12">
        <v>1</v>
      </c>
      <c r="T460" s="66">
        <f t="shared" si="26"/>
        <v>6</v>
      </c>
      <c r="U460" s="66"/>
      <c r="V460" s="66"/>
      <c r="W460" s="8"/>
      <c r="X460" s="8"/>
      <c r="Y460" s="8"/>
      <c r="Z460" s="8"/>
    </row>
    <row r="461" spans="1:26" ht="12.75">
      <c r="A461" s="9">
        <v>15</v>
      </c>
      <c r="B461" s="72" t="s">
        <v>442</v>
      </c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1">
        <v>0.2</v>
      </c>
      <c r="O461" s="71"/>
      <c r="P461" s="70">
        <v>125.9</v>
      </c>
      <c r="Q461" s="70"/>
      <c r="R461" s="70"/>
      <c r="S461" s="12">
        <v>1</v>
      </c>
      <c r="T461" s="66">
        <f t="shared" si="26"/>
        <v>25.180000000000003</v>
      </c>
      <c r="U461" s="66"/>
      <c r="V461" s="66"/>
      <c r="W461" s="8"/>
      <c r="X461" s="8"/>
      <c r="Y461" s="8"/>
      <c r="Z461" s="8"/>
    </row>
    <row r="462" spans="1:26" ht="12.75">
      <c r="A462" s="9">
        <v>16</v>
      </c>
      <c r="B462" s="72" t="s">
        <v>443</v>
      </c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1">
        <v>0.3</v>
      </c>
      <c r="O462" s="71"/>
      <c r="P462" s="70">
        <v>101.7</v>
      </c>
      <c r="Q462" s="70"/>
      <c r="R462" s="70"/>
      <c r="S462" s="12">
        <v>1</v>
      </c>
      <c r="T462" s="66">
        <f t="shared" si="26"/>
        <v>30.509999999999998</v>
      </c>
      <c r="U462" s="66"/>
      <c r="V462" s="66"/>
      <c r="W462" s="8"/>
      <c r="X462" s="8"/>
      <c r="Y462" s="8"/>
      <c r="Z462" s="8"/>
    </row>
    <row r="463" spans="1:26" ht="12.75">
      <c r="A463" s="9">
        <v>17</v>
      </c>
      <c r="B463" s="72" t="s">
        <v>204</v>
      </c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1">
        <v>0.3</v>
      </c>
      <c r="O463" s="71"/>
      <c r="P463" s="70">
        <v>38</v>
      </c>
      <c r="Q463" s="70"/>
      <c r="R463" s="70"/>
      <c r="S463" s="12">
        <v>1</v>
      </c>
      <c r="T463" s="66">
        <f t="shared" si="26"/>
        <v>11.4</v>
      </c>
      <c r="U463" s="66"/>
      <c r="V463" s="66"/>
      <c r="W463" s="8"/>
      <c r="X463" s="8"/>
      <c r="Y463" s="8"/>
      <c r="Z463" s="8"/>
    </row>
    <row r="464" spans="1:26" ht="12.75">
      <c r="A464" s="9">
        <v>18</v>
      </c>
      <c r="B464" s="72" t="s">
        <v>444</v>
      </c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1">
        <v>0.5</v>
      </c>
      <c r="O464" s="71"/>
      <c r="P464" s="70">
        <v>52</v>
      </c>
      <c r="Q464" s="70"/>
      <c r="R464" s="70"/>
      <c r="S464" s="12">
        <v>1</v>
      </c>
      <c r="T464" s="66">
        <f t="shared" si="26"/>
        <v>26</v>
      </c>
      <c r="U464" s="66"/>
      <c r="V464" s="66"/>
      <c r="W464" s="8"/>
      <c r="X464" s="8"/>
      <c r="Y464" s="8"/>
      <c r="Z464" s="8"/>
    </row>
    <row r="465" spans="1:26" ht="12.75">
      <c r="A465" s="9">
        <v>19</v>
      </c>
      <c r="B465" s="72" t="s">
        <v>445</v>
      </c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1">
        <v>0.3</v>
      </c>
      <c r="O465" s="71"/>
      <c r="P465" s="70">
        <v>1334.1</v>
      </c>
      <c r="Q465" s="70"/>
      <c r="R465" s="70"/>
      <c r="S465" s="12">
        <v>1</v>
      </c>
      <c r="T465" s="66">
        <f t="shared" si="26"/>
        <v>400.22999999999996</v>
      </c>
      <c r="U465" s="66"/>
      <c r="V465" s="66"/>
      <c r="W465" s="8"/>
      <c r="X465" s="8"/>
      <c r="Y465" s="8"/>
      <c r="Z465" s="8"/>
    </row>
    <row r="466" spans="1:26" ht="12.75">
      <c r="A466" s="9">
        <v>20</v>
      </c>
      <c r="B466" s="72" t="s">
        <v>446</v>
      </c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1">
        <v>0.1</v>
      </c>
      <c r="O466" s="71"/>
      <c r="P466" s="70">
        <v>2100</v>
      </c>
      <c r="Q466" s="70"/>
      <c r="R466" s="70"/>
      <c r="S466" s="12">
        <v>1</v>
      </c>
      <c r="T466" s="66">
        <f t="shared" si="26"/>
        <v>210</v>
      </c>
      <c r="U466" s="66"/>
      <c r="V466" s="66"/>
      <c r="W466" s="8"/>
      <c r="X466" s="8"/>
      <c r="Y466" s="8"/>
      <c r="Z466" s="8"/>
    </row>
    <row r="467" spans="1:26" ht="12.75">
      <c r="A467" s="9">
        <v>21</v>
      </c>
      <c r="B467" s="72" t="s">
        <v>447</v>
      </c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1">
        <v>0.05</v>
      </c>
      <c r="O467" s="71"/>
      <c r="P467" s="70">
        <v>2400</v>
      </c>
      <c r="Q467" s="70"/>
      <c r="R467" s="70"/>
      <c r="S467" s="12">
        <v>1</v>
      </c>
      <c r="T467" s="66">
        <f t="shared" si="26"/>
        <v>120</v>
      </c>
      <c r="U467" s="66"/>
      <c r="V467" s="66"/>
      <c r="W467" s="8"/>
      <c r="X467" s="8"/>
      <c r="Y467" s="8"/>
      <c r="Z467" s="8"/>
    </row>
    <row r="468" spans="1:26" ht="12.75">
      <c r="A468" s="9">
        <v>22</v>
      </c>
      <c r="B468" s="72" t="s">
        <v>448</v>
      </c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1">
        <v>0.1</v>
      </c>
      <c r="O468" s="71"/>
      <c r="P468" s="70">
        <v>800</v>
      </c>
      <c r="Q468" s="70"/>
      <c r="R468" s="70"/>
      <c r="S468" s="12">
        <v>1</v>
      </c>
      <c r="T468" s="66">
        <f t="shared" si="26"/>
        <v>80</v>
      </c>
      <c r="U468" s="66"/>
      <c r="V468" s="66"/>
      <c r="W468" s="8"/>
      <c r="X468" s="8"/>
      <c r="Y468" s="8"/>
      <c r="Z468" s="8"/>
    </row>
    <row r="469" spans="1:26" ht="12.75">
      <c r="A469" s="9">
        <v>23</v>
      </c>
      <c r="B469" s="72" t="s">
        <v>449</v>
      </c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1">
        <v>0.2</v>
      </c>
      <c r="O469" s="71"/>
      <c r="P469" s="70">
        <v>15500</v>
      </c>
      <c r="Q469" s="70"/>
      <c r="R469" s="70"/>
      <c r="S469" s="12">
        <v>1</v>
      </c>
      <c r="T469" s="66">
        <f t="shared" si="26"/>
        <v>3100</v>
      </c>
      <c r="U469" s="66"/>
      <c r="V469" s="66"/>
      <c r="W469" s="8"/>
      <c r="X469" s="8"/>
      <c r="Y469" s="8"/>
      <c r="Z469" s="8"/>
    </row>
    <row r="470" spans="1:26" ht="12.75">
      <c r="A470" s="9">
        <v>24</v>
      </c>
      <c r="B470" s="72" t="s">
        <v>458</v>
      </c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1">
        <v>0.1</v>
      </c>
      <c r="O470" s="71"/>
      <c r="P470" s="70">
        <v>800</v>
      </c>
      <c r="Q470" s="70"/>
      <c r="R470" s="70"/>
      <c r="S470" s="12">
        <v>1</v>
      </c>
      <c r="T470" s="66">
        <f t="shared" si="26"/>
        <v>80</v>
      </c>
      <c r="U470" s="66"/>
      <c r="V470" s="66"/>
      <c r="W470" s="8"/>
      <c r="X470" s="8"/>
      <c r="Y470" s="8"/>
      <c r="Z470" s="8"/>
    </row>
    <row r="471" spans="1:26" ht="12.75">
      <c r="A471" s="54" t="s">
        <v>546</v>
      </c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65"/>
      <c r="T471" s="56">
        <f>SUM(T447:V470)</f>
        <v>5565.09</v>
      </c>
      <c r="U471" s="57"/>
      <c r="V471" s="58"/>
      <c r="W471" s="8"/>
      <c r="X471" s="8"/>
      <c r="Y471" s="8"/>
      <c r="Z471" s="8"/>
    </row>
    <row r="472" spans="1:26" ht="12.75" customHeight="1">
      <c r="A472" s="67" t="s">
        <v>459</v>
      </c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9"/>
      <c r="W472" s="8"/>
      <c r="X472" s="8"/>
      <c r="Y472" s="8"/>
      <c r="Z472" s="8"/>
    </row>
    <row r="473" spans="1:26" ht="12.75">
      <c r="A473" s="9">
        <v>25</v>
      </c>
      <c r="B473" s="72" t="s">
        <v>3</v>
      </c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1">
        <v>0.3</v>
      </c>
      <c r="O473" s="71"/>
      <c r="P473" s="70">
        <v>356.5</v>
      </c>
      <c r="Q473" s="70"/>
      <c r="R473" s="70"/>
      <c r="S473" s="12">
        <v>0.25</v>
      </c>
      <c r="T473" s="66">
        <f t="shared" si="26"/>
        <v>26.7375</v>
      </c>
      <c r="U473" s="66"/>
      <c r="V473" s="66"/>
      <c r="W473" s="8"/>
      <c r="X473" s="8"/>
      <c r="Y473" s="8"/>
      <c r="Z473" s="8"/>
    </row>
    <row r="474" spans="1:26" ht="12.75">
      <c r="A474" s="9">
        <v>26</v>
      </c>
      <c r="B474" s="72" t="s">
        <v>101</v>
      </c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1">
        <v>0.1</v>
      </c>
      <c r="O474" s="71"/>
      <c r="P474" s="70">
        <v>2100</v>
      </c>
      <c r="Q474" s="70"/>
      <c r="R474" s="70"/>
      <c r="S474" s="12">
        <v>0.2</v>
      </c>
      <c r="T474" s="66">
        <f t="shared" si="26"/>
        <v>42</v>
      </c>
      <c r="U474" s="66"/>
      <c r="V474" s="66"/>
      <c r="W474" s="8"/>
      <c r="X474" s="8"/>
      <c r="Y474" s="8"/>
      <c r="Z474" s="8"/>
    </row>
    <row r="475" spans="1:26" ht="12.75">
      <c r="A475" s="9">
        <v>27</v>
      </c>
      <c r="B475" s="72" t="s">
        <v>460</v>
      </c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1">
        <v>0.5</v>
      </c>
      <c r="O475" s="71"/>
      <c r="P475" s="70">
        <v>400</v>
      </c>
      <c r="Q475" s="70"/>
      <c r="R475" s="70"/>
      <c r="S475" s="12">
        <v>3</v>
      </c>
      <c r="T475" s="66">
        <f t="shared" si="26"/>
        <v>600</v>
      </c>
      <c r="U475" s="66"/>
      <c r="V475" s="66"/>
      <c r="W475" s="8"/>
      <c r="X475" s="8"/>
      <c r="Y475" s="8"/>
      <c r="Z475" s="8"/>
    </row>
    <row r="476" spans="1:26" ht="12.75">
      <c r="A476" s="9">
        <v>28</v>
      </c>
      <c r="B476" s="72" t="s">
        <v>461</v>
      </c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1">
        <v>0.5</v>
      </c>
      <c r="O476" s="71"/>
      <c r="P476" s="70">
        <v>24</v>
      </c>
      <c r="Q476" s="70"/>
      <c r="R476" s="70"/>
      <c r="S476" s="12">
        <v>0.3</v>
      </c>
      <c r="T476" s="66">
        <f t="shared" si="26"/>
        <v>3.5999999999999996</v>
      </c>
      <c r="U476" s="66"/>
      <c r="V476" s="66"/>
      <c r="W476" s="8"/>
      <c r="X476" s="8"/>
      <c r="Y476" s="8"/>
      <c r="Z476" s="8"/>
    </row>
    <row r="477" spans="1:26" ht="12.75">
      <c r="A477" s="9">
        <v>29</v>
      </c>
      <c r="B477" s="72" t="s">
        <v>450</v>
      </c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1">
        <v>0.25</v>
      </c>
      <c r="O477" s="71"/>
      <c r="P477" s="70">
        <v>30</v>
      </c>
      <c r="Q477" s="70"/>
      <c r="R477" s="70"/>
      <c r="S477" s="12">
        <v>0.25</v>
      </c>
      <c r="T477" s="66">
        <f t="shared" si="26"/>
        <v>1.875</v>
      </c>
      <c r="U477" s="66"/>
      <c r="V477" s="66"/>
      <c r="W477" s="8"/>
      <c r="X477" s="8"/>
      <c r="Y477" s="8"/>
      <c r="Z477" s="8"/>
    </row>
    <row r="478" spans="1:26" ht="12.75">
      <c r="A478" s="9">
        <v>30</v>
      </c>
      <c r="B478" s="72" t="s">
        <v>435</v>
      </c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1">
        <v>0.12</v>
      </c>
      <c r="O478" s="71"/>
      <c r="P478" s="70">
        <v>830</v>
      </c>
      <c r="Q478" s="70"/>
      <c r="R478" s="70"/>
      <c r="S478" s="12">
        <v>0.07</v>
      </c>
      <c r="T478" s="66">
        <f t="shared" si="26"/>
        <v>6.972</v>
      </c>
      <c r="U478" s="66"/>
      <c r="V478" s="66"/>
      <c r="W478" s="8"/>
      <c r="X478" s="8"/>
      <c r="Y478" s="8"/>
      <c r="Z478" s="8"/>
    </row>
    <row r="479" spans="1:26" ht="12.75">
      <c r="A479" s="9">
        <v>31</v>
      </c>
      <c r="B479" s="72" t="s">
        <v>436</v>
      </c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1">
        <v>0.1</v>
      </c>
      <c r="O479" s="71"/>
      <c r="P479" s="70">
        <v>180</v>
      </c>
      <c r="Q479" s="70"/>
      <c r="R479" s="70"/>
      <c r="S479" s="12">
        <v>0.2</v>
      </c>
      <c r="T479" s="66">
        <f t="shared" si="26"/>
        <v>3.6</v>
      </c>
      <c r="U479" s="66"/>
      <c r="V479" s="66"/>
      <c r="W479" s="8"/>
      <c r="X479" s="8"/>
      <c r="Y479" s="8"/>
      <c r="Z479" s="8"/>
    </row>
    <row r="480" spans="1:26" ht="12.75">
      <c r="A480" s="9">
        <v>32</v>
      </c>
      <c r="B480" s="72" t="s">
        <v>439</v>
      </c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1">
        <v>0.1</v>
      </c>
      <c r="O480" s="71"/>
      <c r="P480" s="70">
        <v>1500</v>
      </c>
      <c r="Q480" s="70"/>
      <c r="R480" s="70"/>
      <c r="S480" s="12">
        <v>0.1</v>
      </c>
      <c r="T480" s="66">
        <f t="shared" si="26"/>
        <v>15</v>
      </c>
      <c r="U480" s="66"/>
      <c r="V480" s="66"/>
      <c r="W480" s="8"/>
      <c r="X480" s="8"/>
      <c r="Y480" s="8"/>
      <c r="Z480" s="8"/>
    </row>
    <row r="481" spans="1:26" ht="12.75">
      <c r="A481" s="9">
        <v>33</v>
      </c>
      <c r="B481" s="72" t="s">
        <v>462</v>
      </c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1">
        <v>0.1</v>
      </c>
      <c r="O481" s="71"/>
      <c r="P481" s="70">
        <v>150</v>
      </c>
      <c r="Q481" s="70"/>
      <c r="R481" s="70"/>
      <c r="S481" s="12">
        <v>0.25</v>
      </c>
      <c r="T481" s="66">
        <f t="shared" si="26"/>
        <v>3.75</v>
      </c>
      <c r="U481" s="66"/>
      <c r="V481" s="66"/>
      <c r="W481" s="8"/>
      <c r="X481" s="8"/>
      <c r="Y481" s="8"/>
      <c r="Z481" s="8"/>
    </row>
    <row r="482" spans="1:26" ht="12.75">
      <c r="A482" s="9">
        <v>34</v>
      </c>
      <c r="B482" s="72" t="s">
        <v>463</v>
      </c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1">
        <v>0.25</v>
      </c>
      <c r="O482" s="71"/>
      <c r="P482" s="70">
        <v>1590</v>
      </c>
      <c r="Q482" s="70"/>
      <c r="R482" s="70"/>
      <c r="S482" s="12">
        <v>0.2</v>
      </c>
      <c r="T482" s="66">
        <f t="shared" si="26"/>
        <v>79.5</v>
      </c>
      <c r="U482" s="66"/>
      <c r="V482" s="66"/>
      <c r="W482" s="8"/>
      <c r="X482" s="8"/>
      <c r="Y482" s="8"/>
      <c r="Z482" s="8"/>
    </row>
    <row r="483" spans="1:26" ht="12.75">
      <c r="A483" s="9">
        <v>35</v>
      </c>
      <c r="B483" s="72" t="s">
        <v>464</v>
      </c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1">
        <v>0.25</v>
      </c>
      <c r="O483" s="71"/>
      <c r="P483" s="70">
        <v>1050</v>
      </c>
      <c r="Q483" s="70"/>
      <c r="R483" s="70"/>
      <c r="S483" s="12">
        <v>0.35</v>
      </c>
      <c r="T483" s="66">
        <f t="shared" si="26"/>
        <v>91.875</v>
      </c>
      <c r="U483" s="66"/>
      <c r="V483" s="66"/>
      <c r="W483" s="8"/>
      <c r="X483" s="8"/>
      <c r="Y483" s="8"/>
      <c r="Z483" s="8"/>
    </row>
    <row r="484" spans="1:26" ht="12.75">
      <c r="A484" s="9">
        <v>36</v>
      </c>
      <c r="B484" s="72" t="s">
        <v>465</v>
      </c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1">
        <v>0.1</v>
      </c>
      <c r="O484" s="71"/>
      <c r="P484" s="70">
        <v>210</v>
      </c>
      <c r="Q484" s="70"/>
      <c r="R484" s="70"/>
      <c r="S484" s="12">
        <v>0.3</v>
      </c>
      <c r="T484" s="66">
        <f t="shared" si="26"/>
        <v>6.3</v>
      </c>
      <c r="U484" s="66"/>
      <c r="V484" s="66"/>
      <c r="W484" s="8"/>
      <c r="X484" s="8"/>
      <c r="Y484" s="8"/>
      <c r="Z484" s="8"/>
    </row>
    <row r="485" spans="1:26" ht="12.75">
      <c r="A485" s="9">
        <v>37</v>
      </c>
      <c r="B485" s="72" t="s">
        <v>466</v>
      </c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1">
        <v>0.1</v>
      </c>
      <c r="O485" s="71"/>
      <c r="P485" s="70">
        <v>4500</v>
      </c>
      <c r="Q485" s="70"/>
      <c r="R485" s="70"/>
      <c r="S485" s="12">
        <v>0.06</v>
      </c>
      <c r="T485" s="66">
        <f t="shared" si="26"/>
        <v>27</v>
      </c>
      <c r="U485" s="66"/>
      <c r="V485" s="66"/>
      <c r="W485" s="8"/>
      <c r="X485" s="8"/>
      <c r="Y485" s="8"/>
      <c r="Z485" s="8"/>
    </row>
    <row r="486" spans="1:26" ht="12.75">
      <c r="A486" s="9">
        <v>38</v>
      </c>
      <c r="B486" s="72" t="s">
        <v>467</v>
      </c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1">
        <v>0.1</v>
      </c>
      <c r="O486" s="71"/>
      <c r="P486" s="70">
        <v>648.9</v>
      </c>
      <c r="Q486" s="70"/>
      <c r="R486" s="70"/>
      <c r="S486" s="12">
        <v>1</v>
      </c>
      <c r="T486" s="66">
        <f t="shared" si="26"/>
        <v>64.89</v>
      </c>
      <c r="U486" s="66"/>
      <c r="V486" s="66"/>
      <c r="W486" s="8"/>
      <c r="X486" s="8"/>
      <c r="Y486" s="8"/>
      <c r="Z486" s="8"/>
    </row>
    <row r="487" spans="1:26" ht="12.75">
      <c r="A487" s="9">
        <v>39</v>
      </c>
      <c r="B487" s="72" t="s">
        <v>468</v>
      </c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1">
        <v>0.3</v>
      </c>
      <c r="O487" s="71"/>
      <c r="P487" s="70">
        <v>140</v>
      </c>
      <c r="Q487" s="70"/>
      <c r="R487" s="70"/>
      <c r="S487" s="12">
        <v>0.5</v>
      </c>
      <c r="T487" s="66">
        <f t="shared" si="26"/>
        <v>21</v>
      </c>
      <c r="U487" s="66"/>
      <c r="V487" s="66"/>
      <c r="W487" s="8"/>
      <c r="X487" s="8"/>
      <c r="Y487" s="8"/>
      <c r="Z487" s="8"/>
    </row>
    <row r="488" spans="1:26" ht="12.75">
      <c r="A488" s="9">
        <v>40</v>
      </c>
      <c r="B488" s="72" t="s">
        <v>469</v>
      </c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1">
        <v>1</v>
      </c>
      <c r="O488" s="71"/>
      <c r="P488" s="70">
        <v>1100</v>
      </c>
      <c r="Q488" s="70"/>
      <c r="R488" s="70"/>
      <c r="S488" s="12">
        <v>6</v>
      </c>
      <c r="T488" s="66">
        <f t="shared" si="26"/>
        <v>6600</v>
      </c>
      <c r="U488" s="66"/>
      <c r="V488" s="66"/>
      <c r="W488" s="8"/>
      <c r="X488" s="8"/>
      <c r="Y488" s="8"/>
      <c r="Z488" s="8"/>
    </row>
    <row r="489" spans="1:26" ht="12.75">
      <c r="A489" s="9">
        <v>41</v>
      </c>
      <c r="B489" s="72" t="s">
        <v>470</v>
      </c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1">
        <v>0.3</v>
      </c>
      <c r="O489" s="71"/>
      <c r="P489" s="70">
        <v>20195.22</v>
      </c>
      <c r="Q489" s="70"/>
      <c r="R489" s="70"/>
      <c r="S489" s="12">
        <v>10</v>
      </c>
      <c r="T489" s="66">
        <f t="shared" si="26"/>
        <v>60585.659999999996</v>
      </c>
      <c r="U489" s="66"/>
      <c r="V489" s="66"/>
      <c r="W489" s="8"/>
      <c r="X489" s="8"/>
      <c r="Y489" s="8"/>
      <c r="Z489" s="8"/>
    </row>
    <row r="490" spans="1:26" ht="12.75">
      <c r="A490" s="9">
        <v>42</v>
      </c>
      <c r="B490" s="72" t="s">
        <v>471</v>
      </c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1">
        <v>1</v>
      </c>
      <c r="O490" s="71"/>
      <c r="P490" s="70">
        <v>130</v>
      </c>
      <c r="Q490" s="70"/>
      <c r="R490" s="70"/>
      <c r="S490" s="12">
        <v>20</v>
      </c>
      <c r="T490" s="66">
        <f t="shared" si="26"/>
        <v>2600</v>
      </c>
      <c r="U490" s="66"/>
      <c r="V490" s="66"/>
      <c r="W490" s="8"/>
      <c r="X490" s="8"/>
      <c r="Y490" s="8"/>
      <c r="Z490" s="8"/>
    </row>
    <row r="491" spans="1:26" ht="12.75">
      <c r="A491" s="9">
        <v>43</v>
      </c>
      <c r="B491" s="72" t="s">
        <v>472</v>
      </c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1">
        <v>0.5</v>
      </c>
      <c r="O491" s="71"/>
      <c r="P491" s="70">
        <v>130</v>
      </c>
      <c r="Q491" s="70"/>
      <c r="R491" s="70"/>
      <c r="S491" s="12">
        <v>10</v>
      </c>
      <c r="T491" s="66">
        <f t="shared" si="26"/>
        <v>650</v>
      </c>
      <c r="U491" s="66"/>
      <c r="V491" s="66"/>
      <c r="W491" s="8"/>
      <c r="X491" s="8"/>
      <c r="Y491" s="8"/>
      <c r="Z491" s="8"/>
    </row>
    <row r="492" spans="1:26" ht="12.75">
      <c r="A492" s="9">
        <v>44</v>
      </c>
      <c r="B492" s="72" t="s">
        <v>473</v>
      </c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1">
        <v>0.3</v>
      </c>
      <c r="O492" s="71"/>
      <c r="P492" s="70">
        <v>150</v>
      </c>
      <c r="Q492" s="70"/>
      <c r="R492" s="70"/>
      <c r="S492" s="12">
        <v>0.2</v>
      </c>
      <c r="T492" s="66">
        <f t="shared" si="26"/>
        <v>9</v>
      </c>
      <c r="U492" s="66"/>
      <c r="V492" s="66"/>
      <c r="W492" s="8"/>
      <c r="X492" s="8"/>
      <c r="Y492" s="8"/>
      <c r="Z492" s="8"/>
    </row>
    <row r="493" spans="1:26" ht="12.75">
      <c r="A493" s="9">
        <v>45</v>
      </c>
      <c r="B493" s="72" t="s">
        <v>474</v>
      </c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1">
        <v>0.3</v>
      </c>
      <c r="O493" s="71"/>
      <c r="P493" s="70">
        <v>380</v>
      </c>
      <c r="Q493" s="70"/>
      <c r="R493" s="70"/>
      <c r="S493" s="12">
        <v>0.2</v>
      </c>
      <c r="T493" s="66">
        <f t="shared" si="26"/>
        <v>22.8</v>
      </c>
      <c r="U493" s="66"/>
      <c r="V493" s="66"/>
      <c r="W493" s="8"/>
      <c r="X493" s="8"/>
      <c r="Y493" s="8"/>
      <c r="Z493" s="8"/>
    </row>
    <row r="494" spans="1:26" ht="12.75">
      <c r="A494" s="9">
        <v>46</v>
      </c>
      <c r="B494" s="72" t="s">
        <v>475</v>
      </c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1">
        <v>0.3</v>
      </c>
      <c r="O494" s="71"/>
      <c r="P494" s="70">
        <v>4357</v>
      </c>
      <c r="Q494" s="70"/>
      <c r="R494" s="70"/>
      <c r="S494" s="12">
        <v>0.25</v>
      </c>
      <c r="T494" s="66">
        <f t="shared" si="26"/>
        <v>326.775</v>
      </c>
      <c r="U494" s="66"/>
      <c r="V494" s="66"/>
      <c r="W494" s="8"/>
      <c r="X494" s="8"/>
      <c r="Y494" s="8"/>
      <c r="Z494" s="8"/>
    </row>
    <row r="495" spans="1:26" ht="12.75">
      <c r="A495" s="9">
        <v>47</v>
      </c>
      <c r="B495" s="72" t="s">
        <v>476</v>
      </c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1">
        <v>0.1</v>
      </c>
      <c r="O495" s="71"/>
      <c r="P495" s="70">
        <v>4357</v>
      </c>
      <c r="Q495" s="70"/>
      <c r="R495" s="70"/>
      <c r="S495" s="12">
        <v>0.03</v>
      </c>
      <c r="T495" s="66">
        <f t="shared" si="26"/>
        <v>13.071000000000002</v>
      </c>
      <c r="U495" s="66"/>
      <c r="V495" s="66"/>
      <c r="W495" s="8"/>
      <c r="X495" s="8"/>
      <c r="Y495" s="8"/>
      <c r="Z495" s="8"/>
    </row>
    <row r="496" spans="1:26" ht="12.75">
      <c r="A496" s="9">
        <v>48</v>
      </c>
      <c r="B496" s="72" t="s">
        <v>477</v>
      </c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1">
        <v>0.1</v>
      </c>
      <c r="O496" s="71"/>
      <c r="P496" s="70">
        <v>4357</v>
      </c>
      <c r="Q496" s="70"/>
      <c r="R496" s="70"/>
      <c r="S496" s="12">
        <v>0.25</v>
      </c>
      <c r="T496" s="66">
        <f t="shared" si="26"/>
        <v>108.92500000000001</v>
      </c>
      <c r="U496" s="66"/>
      <c r="V496" s="66"/>
      <c r="W496" s="8"/>
      <c r="X496" s="8"/>
      <c r="Y496" s="8"/>
      <c r="Z496" s="8"/>
    </row>
    <row r="497" spans="1:26" ht="12.75">
      <c r="A497" s="9">
        <v>49</v>
      </c>
      <c r="B497" s="72" t="s">
        <v>478</v>
      </c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1">
        <v>0.1</v>
      </c>
      <c r="O497" s="71"/>
      <c r="P497" s="70">
        <v>200</v>
      </c>
      <c r="Q497" s="70"/>
      <c r="R497" s="70"/>
      <c r="S497" s="12">
        <v>0.25</v>
      </c>
      <c r="T497" s="66">
        <f t="shared" si="26"/>
        <v>5</v>
      </c>
      <c r="U497" s="66"/>
      <c r="V497" s="66"/>
      <c r="W497" s="8"/>
      <c r="X497" s="8"/>
      <c r="Y497" s="8"/>
      <c r="Z497" s="8"/>
    </row>
    <row r="498" spans="1:26" ht="12.75">
      <c r="A498" s="9">
        <v>50</v>
      </c>
      <c r="B498" s="72" t="s">
        <v>479</v>
      </c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1">
        <v>0.5</v>
      </c>
      <c r="O498" s="71"/>
      <c r="P498" s="70">
        <v>9000</v>
      </c>
      <c r="Q498" s="70"/>
      <c r="R498" s="70"/>
      <c r="S498" s="12">
        <v>0.25</v>
      </c>
      <c r="T498" s="66">
        <f t="shared" si="26"/>
        <v>1125</v>
      </c>
      <c r="U498" s="66"/>
      <c r="V498" s="66"/>
      <c r="W498" s="8"/>
      <c r="X498" s="8"/>
      <c r="Y498" s="8"/>
      <c r="Z498" s="8"/>
    </row>
    <row r="499" spans="1:26" ht="12.75">
      <c r="A499" s="9">
        <v>51</v>
      </c>
      <c r="B499" s="72" t="s">
        <v>480</v>
      </c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1">
        <v>1</v>
      </c>
      <c r="O499" s="71"/>
      <c r="P499" s="70">
        <v>714.2</v>
      </c>
      <c r="Q499" s="70"/>
      <c r="R499" s="70"/>
      <c r="S499" s="12">
        <v>1</v>
      </c>
      <c r="T499" s="66">
        <f t="shared" si="26"/>
        <v>714.2</v>
      </c>
      <c r="U499" s="66"/>
      <c r="V499" s="66"/>
      <c r="W499" s="8"/>
      <c r="X499" s="8"/>
      <c r="Y499" s="8"/>
      <c r="Z499" s="8"/>
    </row>
    <row r="500" spans="1:26" ht="12.75">
      <c r="A500" s="9">
        <v>52</v>
      </c>
      <c r="B500" s="72" t="s">
        <v>481</v>
      </c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1">
        <v>0.2</v>
      </c>
      <c r="O500" s="71"/>
      <c r="P500" s="70">
        <v>270</v>
      </c>
      <c r="Q500" s="70"/>
      <c r="R500" s="70"/>
      <c r="S500" s="12">
        <v>0.15</v>
      </c>
      <c r="T500" s="66">
        <f t="shared" si="26"/>
        <v>8.1</v>
      </c>
      <c r="U500" s="66"/>
      <c r="V500" s="66"/>
      <c r="W500" s="8"/>
      <c r="X500" s="8"/>
      <c r="Y500" s="8"/>
      <c r="Z500" s="8"/>
    </row>
    <row r="501" spans="1:26" ht="12.75">
      <c r="A501" s="9">
        <v>53</v>
      </c>
      <c r="B501" s="72" t="s">
        <v>482</v>
      </c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1">
        <v>0.2</v>
      </c>
      <c r="O501" s="71"/>
      <c r="P501" s="70">
        <v>600</v>
      </c>
      <c r="Q501" s="70"/>
      <c r="R501" s="70"/>
      <c r="S501" s="12">
        <v>1</v>
      </c>
      <c r="T501" s="66">
        <f t="shared" si="26"/>
        <v>120</v>
      </c>
      <c r="U501" s="66"/>
      <c r="V501" s="66"/>
      <c r="W501" s="8"/>
      <c r="X501" s="8"/>
      <c r="Y501" s="8"/>
      <c r="Z501" s="8"/>
    </row>
    <row r="502" spans="1:26" ht="12.75">
      <c r="A502" s="9">
        <v>54</v>
      </c>
      <c r="B502" s="72" t="s">
        <v>483</v>
      </c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1">
        <v>0.2</v>
      </c>
      <c r="O502" s="71"/>
      <c r="P502" s="70">
        <v>1000</v>
      </c>
      <c r="Q502" s="70"/>
      <c r="R502" s="70"/>
      <c r="S502" s="12">
        <v>0.03</v>
      </c>
      <c r="T502" s="66">
        <f t="shared" si="26"/>
        <v>6</v>
      </c>
      <c r="U502" s="66"/>
      <c r="V502" s="66"/>
      <c r="W502" s="8"/>
      <c r="X502" s="8"/>
      <c r="Y502" s="8"/>
      <c r="Z502" s="8"/>
    </row>
    <row r="503" spans="1:26" ht="12.75">
      <c r="A503" s="9">
        <v>55</v>
      </c>
      <c r="B503" s="72" t="s">
        <v>484</v>
      </c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1">
        <v>0.2</v>
      </c>
      <c r="O503" s="71"/>
      <c r="P503" s="70">
        <v>504.88</v>
      </c>
      <c r="Q503" s="70"/>
      <c r="R503" s="70"/>
      <c r="S503" s="12">
        <v>0.03</v>
      </c>
      <c r="T503" s="66">
        <f t="shared" si="26"/>
        <v>3.02928</v>
      </c>
      <c r="U503" s="66"/>
      <c r="V503" s="66"/>
      <c r="W503" s="8"/>
      <c r="X503" s="8"/>
      <c r="Y503" s="8"/>
      <c r="Z503" s="8"/>
    </row>
    <row r="504" spans="1:26" ht="12.75">
      <c r="A504" s="9">
        <v>56</v>
      </c>
      <c r="B504" s="72" t="s">
        <v>485</v>
      </c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1">
        <v>0.2</v>
      </c>
      <c r="O504" s="71"/>
      <c r="P504" s="70">
        <v>510</v>
      </c>
      <c r="Q504" s="70"/>
      <c r="R504" s="70"/>
      <c r="S504" s="12">
        <v>0.2</v>
      </c>
      <c r="T504" s="66">
        <f t="shared" si="26"/>
        <v>20.400000000000002</v>
      </c>
      <c r="U504" s="66"/>
      <c r="V504" s="66"/>
      <c r="W504" s="8"/>
      <c r="X504" s="8"/>
      <c r="Y504" s="8"/>
      <c r="Z504" s="8"/>
    </row>
    <row r="505" spans="1:26" ht="12.75">
      <c r="A505" s="9">
        <v>57</v>
      </c>
      <c r="B505" s="72" t="s">
        <v>486</v>
      </c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1">
        <v>0.1</v>
      </c>
      <c r="O505" s="71"/>
      <c r="P505" s="70">
        <v>2257.05</v>
      </c>
      <c r="Q505" s="70"/>
      <c r="R505" s="70"/>
      <c r="S505" s="12">
        <v>0.5</v>
      </c>
      <c r="T505" s="66">
        <f t="shared" si="26"/>
        <v>112.85250000000002</v>
      </c>
      <c r="U505" s="66"/>
      <c r="V505" s="66"/>
      <c r="W505" s="8"/>
      <c r="X505" s="8"/>
      <c r="Y505" s="8"/>
      <c r="Z505" s="8"/>
    </row>
    <row r="506" spans="1:26" ht="12.75">
      <c r="A506" s="9">
        <v>58</v>
      </c>
      <c r="B506" s="72" t="s">
        <v>487</v>
      </c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1">
        <v>0.1</v>
      </c>
      <c r="O506" s="71"/>
      <c r="P506" s="70">
        <v>200</v>
      </c>
      <c r="Q506" s="70"/>
      <c r="R506" s="70"/>
      <c r="S506" s="12">
        <v>1</v>
      </c>
      <c r="T506" s="66">
        <f t="shared" si="26"/>
        <v>20</v>
      </c>
      <c r="U506" s="66"/>
      <c r="V506" s="66"/>
      <c r="W506" s="8"/>
      <c r="X506" s="8"/>
      <c r="Y506" s="8"/>
      <c r="Z506" s="8"/>
    </row>
    <row r="507" spans="1:26" ht="12.75">
      <c r="A507" s="9">
        <v>59</v>
      </c>
      <c r="B507" s="72" t="s">
        <v>488</v>
      </c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1">
        <v>0.4</v>
      </c>
      <c r="O507" s="71"/>
      <c r="P507" s="70">
        <v>250</v>
      </c>
      <c r="Q507" s="70"/>
      <c r="R507" s="70"/>
      <c r="S507" s="12">
        <v>0.3</v>
      </c>
      <c r="T507" s="66">
        <f t="shared" si="26"/>
        <v>30</v>
      </c>
      <c r="U507" s="66"/>
      <c r="V507" s="66"/>
      <c r="W507" s="8"/>
      <c r="X507" s="8"/>
      <c r="Y507" s="8"/>
      <c r="Z507" s="8"/>
    </row>
    <row r="508" spans="1:26" ht="12.75">
      <c r="A508" s="9">
        <v>60</v>
      </c>
      <c r="B508" s="72" t="s">
        <v>489</v>
      </c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1">
        <v>0.4</v>
      </c>
      <c r="O508" s="71"/>
      <c r="P508" s="70">
        <v>100</v>
      </c>
      <c r="Q508" s="70"/>
      <c r="R508" s="70"/>
      <c r="S508" s="12">
        <v>0.3</v>
      </c>
      <c r="T508" s="66">
        <f t="shared" si="26"/>
        <v>12</v>
      </c>
      <c r="U508" s="66"/>
      <c r="V508" s="66"/>
      <c r="W508" s="8"/>
      <c r="X508" s="8"/>
      <c r="Y508" s="8"/>
      <c r="Z508" s="8"/>
    </row>
    <row r="509" spans="1:26" ht="12.75">
      <c r="A509" s="9">
        <v>61</v>
      </c>
      <c r="B509" s="72" t="s">
        <v>490</v>
      </c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1">
        <v>0.3</v>
      </c>
      <c r="O509" s="71"/>
      <c r="P509" s="70">
        <v>1300</v>
      </c>
      <c r="Q509" s="70"/>
      <c r="R509" s="70"/>
      <c r="S509" s="12">
        <v>10</v>
      </c>
      <c r="T509" s="66">
        <f t="shared" si="26"/>
        <v>3900</v>
      </c>
      <c r="U509" s="66"/>
      <c r="V509" s="66"/>
      <c r="W509" s="8"/>
      <c r="X509" s="8"/>
      <c r="Y509" s="8"/>
      <c r="Z509" s="8"/>
    </row>
    <row r="510" spans="1:26" ht="12.75">
      <c r="A510" s="9">
        <v>62</v>
      </c>
      <c r="B510" s="72" t="s">
        <v>491</v>
      </c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1">
        <v>0.1</v>
      </c>
      <c r="O510" s="71"/>
      <c r="P510" s="70">
        <v>7697</v>
      </c>
      <c r="Q510" s="70"/>
      <c r="R510" s="70"/>
      <c r="S510" s="12">
        <v>0.25</v>
      </c>
      <c r="T510" s="66">
        <f t="shared" si="26"/>
        <v>192.425</v>
      </c>
      <c r="U510" s="66"/>
      <c r="V510" s="66"/>
      <c r="W510" s="8"/>
      <c r="X510" s="8"/>
      <c r="Y510" s="8"/>
      <c r="Z510" s="8"/>
    </row>
    <row r="511" spans="1:26" ht="12.75">
      <c r="A511" s="9">
        <v>63</v>
      </c>
      <c r="B511" s="72" t="s">
        <v>492</v>
      </c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1">
        <v>0.2</v>
      </c>
      <c r="O511" s="71"/>
      <c r="P511" s="70">
        <v>150</v>
      </c>
      <c r="Q511" s="70"/>
      <c r="R511" s="70"/>
      <c r="S511" s="12">
        <v>1</v>
      </c>
      <c r="T511" s="66">
        <f t="shared" si="26"/>
        <v>30</v>
      </c>
      <c r="U511" s="66"/>
      <c r="V511" s="66"/>
      <c r="W511" s="8"/>
      <c r="X511" s="8"/>
      <c r="Y511" s="8"/>
      <c r="Z511" s="8"/>
    </row>
    <row r="512" spans="1:26" ht="12.75">
      <c r="A512" s="9">
        <v>64</v>
      </c>
      <c r="B512" s="72" t="s">
        <v>493</v>
      </c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1">
        <v>0.1</v>
      </c>
      <c r="O512" s="71"/>
      <c r="P512" s="70">
        <v>200</v>
      </c>
      <c r="Q512" s="70"/>
      <c r="R512" s="70"/>
      <c r="S512" s="12">
        <v>0.3</v>
      </c>
      <c r="T512" s="66">
        <f t="shared" si="26"/>
        <v>6</v>
      </c>
      <c r="U512" s="66"/>
      <c r="V512" s="66"/>
      <c r="W512" s="8"/>
      <c r="X512" s="8"/>
      <c r="Y512" s="8"/>
      <c r="Z512" s="8"/>
    </row>
    <row r="513" spans="1:26" ht="12.75">
      <c r="A513" s="9">
        <v>65</v>
      </c>
      <c r="B513" s="72" t="s">
        <v>494</v>
      </c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1">
        <v>0.5</v>
      </c>
      <c r="O513" s="71"/>
      <c r="P513" s="70">
        <v>9000</v>
      </c>
      <c r="Q513" s="70"/>
      <c r="R513" s="70"/>
      <c r="S513" s="12">
        <v>0.3</v>
      </c>
      <c r="T513" s="66">
        <f aca="true" t="shared" si="27" ref="T513:T518">N513*P513*S513</f>
        <v>1350</v>
      </c>
      <c r="U513" s="66"/>
      <c r="V513" s="66"/>
      <c r="W513" s="8"/>
      <c r="X513" s="8"/>
      <c r="Y513" s="8"/>
      <c r="Z513" s="8"/>
    </row>
    <row r="514" spans="1:26" ht="12.75">
      <c r="A514" s="9">
        <v>66</v>
      </c>
      <c r="B514" s="72" t="s">
        <v>495</v>
      </c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1">
        <v>0.1</v>
      </c>
      <c r="O514" s="71"/>
      <c r="P514" s="70">
        <v>1400</v>
      </c>
      <c r="Q514" s="70"/>
      <c r="R514" s="70"/>
      <c r="S514" s="12">
        <v>0.2</v>
      </c>
      <c r="T514" s="66">
        <f t="shared" si="27"/>
        <v>28</v>
      </c>
      <c r="U514" s="66"/>
      <c r="V514" s="66"/>
      <c r="W514" s="8"/>
      <c r="X514" s="8"/>
      <c r="Y514" s="8"/>
      <c r="Z514" s="8"/>
    </row>
    <row r="515" spans="1:26" ht="12.75">
      <c r="A515" s="9">
        <v>67</v>
      </c>
      <c r="B515" s="72" t="s">
        <v>496</v>
      </c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1">
        <v>0.1</v>
      </c>
      <c r="O515" s="71"/>
      <c r="P515" s="70">
        <v>3111.6</v>
      </c>
      <c r="Q515" s="70"/>
      <c r="R515" s="70"/>
      <c r="S515" s="12">
        <v>0.5</v>
      </c>
      <c r="T515" s="66">
        <f t="shared" si="27"/>
        <v>155.58</v>
      </c>
      <c r="U515" s="66"/>
      <c r="V515" s="66"/>
      <c r="W515" s="8"/>
      <c r="X515" s="8"/>
      <c r="Y515" s="8"/>
      <c r="Z515" s="8"/>
    </row>
    <row r="516" spans="1:26" ht="12.75">
      <c r="A516" s="9">
        <v>68</v>
      </c>
      <c r="B516" s="72" t="s">
        <v>497</v>
      </c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1">
        <v>0.1</v>
      </c>
      <c r="O516" s="71"/>
      <c r="P516" s="70">
        <v>3111.6</v>
      </c>
      <c r="Q516" s="70"/>
      <c r="R516" s="70"/>
      <c r="S516" s="12">
        <v>1</v>
      </c>
      <c r="T516" s="66">
        <f t="shared" si="27"/>
        <v>311.16</v>
      </c>
      <c r="U516" s="66"/>
      <c r="V516" s="66"/>
      <c r="W516" s="8"/>
      <c r="X516" s="8"/>
      <c r="Y516" s="8"/>
      <c r="Z516" s="8"/>
    </row>
    <row r="517" spans="1:26" ht="12.75">
      <c r="A517" s="9">
        <v>69</v>
      </c>
      <c r="B517" s="72" t="s">
        <v>498</v>
      </c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1">
        <v>0.3</v>
      </c>
      <c r="O517" s="71"/>
      <c r="P517" s="70">
        <v>4559.25</v>
      </c>
      <c r="Q517" s="70"/>
      <c r="R517" s="70"/>
      <c r="S517" s="12">
        <v>0.5</v>
      </c>
      <c r="T517" s="66">
        <f t="shared" si="27"/>
        <v>683.8874999999999</v>
      </c>
      <c r="U517" s="66"/>
      <c r="V517" s="66"/>
      <c r="W517" s="8"/>
      <c r="X517" s="8"/>
      <c r="Y517" s="8"/>
      <c r="Z517" s="8"/>
    </row>
    <row r="518" spans="1:26" ht="12.75">
      <c r="A518" s="9">
        <v>70</v>
      </c>
      <c r="B518" s="72" t="s">
        <v>499</v>
      </c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1">
        <v>0.2</v>
      </c>
      <c r="O518" s="71"/>
      <c r="P518" s="70">
        <v>1300</v>
      </c>
      <c r="Q518" s="70"/>
      <c r="R518" s="70"/>
      <c r="S518" s="12">
        <v>0.2</v>
      </c>
      <c r="T518" s="66">
        <f t="shared" si="27"/>
        <v>52</v>
      </c>
      <c r="U518" s="66"/>
      <c r="V518" s="66"/>
      <c r="W518" s="8"/>
      <c r="X518" s="8"/>
      <c r="Y518" s="8"/>
      <c r="Z518" s="8"/>
    </row>
    <row r="519" spans="1:26" ht="12.75">
      <c r="A519" s="54" t="s">
        <v>547</v>
      </c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65"/>
      <c r="T519" s="56">
        <f>SUM(T473:V518)</f>
        <v>80795.96478</v>
      </c>
      <c r="U519" s="57"/>
      <c r="V519" s="58"/>
      <c r="W519" s="8"/>
      <c r="X519" s="8"/>
      <c r="Y519" s="8"/>
      <c r="Z519" s="8"/>
    </row>
    <row r="520" spans="1:26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>
      <c r="A523" s="51" t="s">
        <v>573</v>
      </c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3.5" customHeight="1">
      <c r="A524" s="51" t="s">
        <v>452</v>
      </c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2"/>
      <c r="X524" s="2"/>
      <c r="Y524" s="2"/>
      <c r="Z524" s="2"/>
    </row>
    <row r="525" spans="1:26" ht="13.5" customHeight="1">
      <c r="A525" s="51" t="s">
        <v>545</v>
      </c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2"/>
      <c r="X525" s="2"/>
      <c r="Y525" s="2"/>
      <c r="Z525" s="2"/>
    </row>
    <row r="526" spans="1:26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38.25">
      <c r="A527" s="3" t="s">
        <v>575</v>
      </c>
      <c r="B527" s="27" t="s">
        <v>538</v>
      </c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3" t="s">
        <v>501</v>
      </c>
      <c r="O527" s="27" t="s">
        <v>587</v>
      </c>
      <c r="P527" s="27"/>
      <c r="Q527" s="27"/>
      <c r="R527" s="3" t="s">
        <v>543</v>
      </c>
      <c r="S527" s="3" t="s">
        <v>541</v>
      </c>
      <c r="T527" s="27" t="s">
        <v>548</v>
      </c>
      <c r="U527" s="27"/>
      <c r="V527" s="27"/>
      <c r="W527" s="8"/>
      <c r="X527" s="8"/>
      <c r="Y527" s="8"/>
      <c r="Z527" s="8"/>
    </row>
    <row r="528" spans="1:26" ht="12.75">
      <c r="A528" s="62" t="s">
        <v>432</v>
      </c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4"/>
      <c r="W528" s="8"/>
      <c r="X528" s="8"/>
      <c r="Y528" s="8"/>
      <c r="Z528" s="8"/>
    </row>
    <row r="529" spans="1:26" ht="12.75">
      <c r="A529" s="9">
        <v>1</v>
      </c>
      <c r="B529" s="61" t="s">
        <v>502</v>
      </c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13">
        <v>1.15</v>
      </c>
      <c r="O529" s="23">
        <v>580</v>
      </c>
      <c r="P529" s="59"/>
      <c r="Q529" s="60"/>
      <c r="R529" s="12">
        <v>1</v>
      </c>
      <c r="S529" s="14">
        <v>0.18</v>
      </c>
      <c r="T529" s="28">
        <f>N529*O529*R529*S529</f>
        <v>120.06</v>
      </c>
      <c r="U529" s="24"/>
      <c r="V529" s="25"/>
      <c r="W529" s="8"/>
      <c r="X529" s="8"/>
      <c r="Y529" s="8"/>
      <c r="Z529" s="8"/>
    </row>
    <row r="530" spans="1:26" ht="12.75">
      <c r="A530" s="9">
        <v>2</v>
      </c>
      <c r="B530" s="61" t="s">
        <v>503</v>
      </c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13">
        <v>1.15</v>
      </c>
      <c r="O530" s="23">
        <v>350</v>
      </c>
      <c r="P530" s="59"/>
      <c r="Q530" s="60"/>
      <c r="R530" s="12">
        <v>1</v>
      </c>
      <c r="S530" s="14">
        <v>0.18</v>
      </c>
      <c r="T530" s="28">
        <f aca="true" t="shared" si="28" ref="T530:T565">N530*O530*R530*S530</f>
        <v>72.44999999999999</v>
      </c>
      <c r="U530" s="24"/>
      <c r="V530" s="25"/>
      <c r="W530" s="8"/>
      <c r="X530" s="8"/>
      <c r="Y530" s="8"/>
      <c r="Z530" s="8"/>
    </row>
    <row r="531" spans="1:26" ht="12.75">
      <c r="A531" s="9">
        <v>3</v>
      </c>
      <c r="B531" s="61" t="s">
        <v>504</v>
      </c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13">
        <v>1.15</v>
      </c>
      <c r="O531" s="23">
        <v>28000</v>
      </c>
      <c r="P531" s="59"/>
      <c r="Q531" s="60"/>
      <c r="R531" s="12">
        <v>2</v>
      </c>
      <c r="S531" s="14">
        <v>0.11</v>
      </c>
      <c r="T531" s="28">
        <f t="shared" si="28"/>
        <v>7083.999999999999</v>
      </c>
      <c r="U531" s="24"/>
      <c r="V531" s="25"/>
      <c r="W531" s="8"/>
      <c r="X531" s="8"/>
      <c r="Y531" s="8"/>
      <c r="Z531" s="8"/>
    </row>
    <row r="532" spans="1:26" ht="12.75">
      <c r="A532" s="9">
        <v>4</v>
      </c>
      <c r="B532" s="61" t="s">
        <v>505</v>
      </c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13">
        <v>1.15</v>
      </c>
      <c r="O532" s="23">
        <v>250</v>
      </c>
      <c r="P532" s="59"/>
      <c r="Q532" s="60"/>
      <c r="R532" s="12">
        <v>1</v>
      </c>
      <c r="S532" s="14">
        <v>0.11</v>
      </c>
      <c r="T532" s="28">
        <f t="shared" si="28"/>
        <v>31.625</v>
      </c>
      <c r="U532" s="24"/>
      <c r="V532" s="25"/>
      <c r="W532" s="8"/>
      <c r="X532" s="8"/>
      <c r="Y532" s="8"/>
      <c r="Z532" s="8"/>
    </row>
    <row r="533" spans="1:26" ht="12.75">
      <c r="A533" s="9">
        <v>5</v>
      </c>
      <c r="B533" s="61" t="s">
        <v>506</v>
      </c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13">
        <v>1.15</v>
      </c>
      <c r="O533" s="23">
        <v>4000</v>
      </c>
      <c r="P533" s="59"/>
      <c r="Q533" s="60"/>
      <c r="R533" s="12">
        <v>4</v>
      </c>
      <c r="S533" s="14">
        <v>0.2</v>
      </c>
      <c r="T533" s="28">
        <f t="shared" si="28"/>
        <v>3680</v>
      </c>
      <c r="U533" s="24"/>
      <c r="V533" s="25"/>
      <c r="W533" s="8"/>
      <c r="X533" s="8"/>
      <c r="Y533" s="8"/>
      <c r="Z533" s="8"/>
    </row>
    <row r="534" spans="1:26" ht="12.75">
      <c r="A534" s="9">
        <v>6</v>
      </c>
      <c r="B534" s="61" t="s">
        <v>507</v>
      </c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13">
        <v>1.15</v>
      </c>
      <c r="O534" s="23">
        <v>3126.4</v>
      </c>
      <c r="P534" s="59"/>
      <c r="Q534" s="60"/>
      <c r="R534" s="12">
        <v>1</v>
      </c>
      <c r="S534" s="14">
        <v>0.125</v>
      </c>
      <c r="T534" s="28">
        <f t="shared" si="28"/>
        <v>449.41999999999996</v>
      </c>
      <c r="U534" s="24"/>
      <c r="V534" s="25"/>
      <c r="W534" s="8"/>
      <c r="X534" s="8"/>
      <c r="Y534" s="8"/>
      <c r="Z534" s="8"/>
    </row>
    <row r="535" spans="1:26" ht="12.75">
      <c r="A535" s="9">
        <v>7</v>
      </c>
      <c r="B535" s="61" t="s">
        <v>508</v>
      </c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13">
        <v>1.15</v>
      </c>
      <c r="O535" s="23">
        <v>23000</v>
      </c>
      <c r="P535" s="59"/>
      <c r="Q535" s="60"/>
      <c r="R535" s="12">
        <v>1</v>
      </c>
      <c r="S535" s="14">
        <v>0.1</v>
      </c>
      <c r="T535" s="28">
        <f t="shared" si="28"/>
        <v>2645</v>
      </c>
      <c r="U535" s="24"/>
      <c r="V535" s="25"/>
      <c r="W535" s="8"/>
      <c r="X535" s="8"/>
      <c r="Y535" s="8"/>
      <c r="Z535" s="8"/>
    </row>
    <row r="536" spans="1:26" ht="12.75">
      <c r="A536" s="9">
        <v>8</v>
      </c>
      <c r="B536" s="61" t="s">
        <v>509</v>
      </c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13">
        <v>1.15</v>
      </c>
      <c r="O536" s="23">
        <v>28000</v>
      </c>
      <c r="P536" s="59"/>
      <c r="Q536" s="60"/>
      <c r="R536" s="12">
        <v>1</v>
      </c>
      <c r="S536" s="14">
        <v>0.11</v>
      </c>
      <c r="T536" s="28">
        <f t="shared" si="28"/>
        <v>3541.9999999999995</v>
      </c>
      <c r="U536" s="24"/>
      <c r="V536" s="25"/>
      <c r="W536" s="8"/>
      <c r="X536" s="8"/>
      <c r="Y536" s="8"/>
      <c r="Z536" s="8"/>
    </row>
    <row r="537" spans="1:26" ht="12.75">
      <c r="A537" s="9">
        <v>9</v>
      </c>
      <c r="B537" s="61" t="s">
        <v>510</v>
      </c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13">
        <v>1.15</v>
      </c>
      <c r="O537" s="23">
        <v>3000</v>
      </c>
      <c r="P537" s="59"/>
      <c r="Q537" s="60"/>
      <c r="R537" s="12">
        <v>1</v>
      </c>
      <c r="S537" s="14">
        <v>0.18</v>
      </c>
      <c r="T537" s="28">
        <f t="shared" si="28"/>
        <v>620.9999999999999</v>
      </c>
      <c r="U537" s="24"/>
      <c r="V537" s="25"/>
      <c r="W537" s="8"/>
      <c r="X537" s="8"/>
      <c r="Y537" s="8"/>
      <c r="Z537" s="8"/>
    </row>
    <row r="538" spans="1:26" ht="12.75">
      <c r="A538" s="9">
        <v>10</v>
      </c>
      <c r="B538" s="61" t="s">
        <v>511</v>
      </c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13">
        <v>1.15</v>
      </c>
      <c r="O538" s="23">
        <v>11100</v>
      </c>
      <c r="P538" s="59"/>
      <c r="Q538" s="60"/>
      <c r="R538" s="12">
        <v>3</v>
      </c>
      <c r="S538" s="14">
        <v>0.11</v>
      </c>
      <c r="T538" s="28">
        <f t="shared" si="28"/>
        <v>4212.449999999999</v>
      </c>
      <c r="U538" s="24"/>
      <c r="V538" s="25"/>
      <c r="W538" s="8"/>
      <c r="X538" s="8"/>
      <c r="Y538" s="8"/>
      <c r="Z538" s="8"/>
    </row>
    <row r="539" spans="1:26" ht="12.75">
      <c r="A539" s="9">
        <v>11</v>
      </c>
      <c r="B539" s="61" t="s">
        <v>512</v>
      </c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13">
        <v>1.15</v>
      </c>
      <c r="O539" s="23">
        <v>43341</v>
      </c>
      <c r="P539" s="59"/>
      <c r="Q539" s="60"/>
      <c r="R539" s="12">
        <v>1</v>
      </c>
      <c r="S539" s="14">
        <v>0.11</v>
      </c>
      <c r="T539" s="28">
        <f t="shared" si="28"/>
        <v>5482.6365</v>
      </c>
      <c r="U539" s="24"/>
      <c r="V539" s="25"/>
      <c r="W539" s="8"/>
      <c r="X539" s="8"/>
      <c r="Y539" s="8"/>
      <c r="Z539" s="8"/>
    </row>
    <row r="540" spans="1:26" ht="12.75">
      <c r="A540" s="9">
        <v>12</v>
      </c>
      <c r="B540" s="61" t="s">
        <v>513</v>
      </c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13">
        <v>1.15</v>
      </c>
      <c r="O540" s="23">
        <v>159654.41</v>
      </c>
      <c r="P540" s="59"/>
      <c r="Q540" s="60"/>
      <c r="R540" s="12">
        <v>1</v>
      </c>
      <c r="S540" s="14">
        <v>0.10400000000000001</v>
      </c>
      <c r="T540" s="28">
        <f t="shared" si="28"/>
        <v>19094.667436</v>
      </c>
      <c r="U540" s="24"/>
      <c r="V540" s="25"/>
      <c r="W540" s="8"/>
      <c r="X540" s="8"/>
      <c r="Y540" s="8"/>
      <c r="Z540" s="8"/>
    </row>
    <row r="541" spans="1:26" ht="12.75">
      <c r="A541" s="9">
        <v>13</v>
      </c>
      <c r="B541" s="61" t="s">
        <v>514</v>
      </c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13">
        <v>1.15</v>
      </c>
      <c r="O541" s="23">
        <v>203672.4</v>
      </c>
      <c r="P541" s="59"/>
      <c r="Q541" s="60"/>
      <c r="R541" s="12">
        <v>1</v>
      </c>
      <c r="S541" s="14">
        <v>0.18</v>
      </c>
      <c r="T541" s="28">
        <f t="shared" si="28"/>
        <v>42160.186799999996</v>
      </c>
      <c r="U541" s="24"/>
      <c r="V541" s="25"/>
      <c r="W541" s="8"/>
      <c r="X541" s="8"/>
      <c r="Y541" s="8"/>
      <c r="Z541" s="8"/>
    </row>
    <row r="542" spans="1:26" ht="12.75">
      <c r="A542" s="9">
        <v>14</v>
      </c>
      <c r="B542" s="61" t="s">
        <v>515</v>
      </c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13">
        <v>1.15</v>
      </c>
      <c r="O542" s="23">
        <v>2100</v>
      </c>
      <c r="P542" s="59"/>
      <c r="Q542" s="60"/>
      <c r="R542" s="12">
        <v>3</v>
      </c>
      <c r="S542" s="14">
        <v>0.1</v>
      </c>
      <c r="T542" s="28">
        <f t="shared" si="28"/>
        <v>724.5</v>
      </c>
      <c r="U542" s="24"/>
      <c r="V542" s="25"/>
      <c r="W542" s="8"/>
      <c r="X542" s="8"/>
      <c r="Y542" s="8"/>
      <c r="Z542" s="8"/>
    </row>
    <row r="543" spans="1:26" ht="12.75">
      <c r="A543" s="9">
        <v>15</v>
      </c>
      <c r="B543" s="61" t="s">
        <v>516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13">
        <v>1.15</v>
      </c>
      <c r="O543" s="23">
        <v>2800</v>
      </c>
      <c r="P543" s="59"/>
      <c r="Q543" s="60"/>
      <c r="R543" s="12">
        <v>3</v>
      </c>
      <c r="S543" s="14">
        <v>0.18</v>
      </c>
      <c r="T543" s="28">
        <f t="shared" si="28"/>
        <v>1738.7999999999995</v>
      </c>
      <c r="U543" s="24"/>
      <c r="V543" s="25"/>
      <c r="W543" s="8"/>
      <c r="X543" s="8"/>
      <c r="Y543" s="8"/>
      <c r="Z543" s="8"/>
    </row>
    <row r="544" spans="1:26" ht="12.75">
      <c r="A544" s="9">
        <v>16</v>
      </c>
      <c r="B544" s="61" t="s">
        <v>517</v>
      </c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13">
        <v>1.15</v>
      </c>
      <c r="O544" s="23">
        <v>5800</v>
      </c>
      <c r="P544" s="59"/>
      <c r="Q544" s="60"/>
      <c r="R544" s="12">
        <v>1</v>
      </c>
      <c r="S544" s="14">
        <v>0.10400000000000001</v>
      </c>
      <c r="T544" s="28">
        <f t="shared" si="28"/>
        <v>693.68</v>
      </c>
      <c r="U544" s="24"/>
      <c r="V544" s="25"/>
      <c r="W544" s="8"/>
      <c r="X544" s="8"/>
      <c r="Y544" s="8"/>
      <c r="Z544" s="8"/>
    </row>
    <row r="545" spans="1:26" ht="12.75">
      <c r="A545" s="9">
        <v>17</v>
      </c>
      <c r="B545" s="61" t="s">
        <v>518</v>
      </c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13">
        <v>1.15</v>
      </c>
      <c r="O545" s="23">
        <v>29000</v>
      </c>
      <c r="P545" s="59"/>
      <c r="Q545" s="60"/>
      <c r="R545" s="12">
        <v>2</v>
      </c>
      <c r="S545" s="14">
        <v>0.10400000000000001</v>
      </c>
      <c r="T545" s="28">
        <f t="shared" si="28"/>
        <v>6936.8</v>
      </c>
      <c r="U545" s="24"/>
      <c r="V545" s="25"/>
      <c r="W545" s="8"/>
      <c r="X545" s="8"/>
      <c r="Y545" s="8"/>
      <c r="Z545" s="8"/>
    </row>
    <row r="546" spans="1:26" ht="12.75">
      <c r="A546" s="9">
        <v>18</v>
      </c>
      <c r="B546" s="61" t="s">
        <v>519</v>
      </c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13">
        <v>1.15</v>
      </c>
      <c r="O546" s="23">
        <v>15000</v>
      </c>
      <c r="P546" s="59"/>
      <c r="Q546" s="60"/>
      <c r="R546" s="12">
        <v>1</v>
      </c>
      <c r="S546" s="14">
        <v>0.07</v>
      </c>
      <c r="T546" s="28">
        <f t="shared" si="28"/>
        <v>1207.5000000000002</v>
      </c>
      <c r="U546" s="24"/>
      <c r="V546" s="25"/>
      <c r="W546" s="8"/>
      <c r="X546" s="8"/>
      <c r="Y546" s="8"/>
      <c r="Z546" s="8"/>
    </row>
    <row r="547" spans="1:26" ht="12.75">
      <c r="A547" s="9">
        <v>19</v>
      </c>
      <c r="B547" s="61" t="s">
        <v>520</v>
      </c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13">
        <v>1.15</v>
      </c>
      <c r="O547" s="23">
        <v>600000</v>
      </c>
      <c r="P547" s="59"/>
      <c r="Q547" s="60"/>
      <c r="R547" s="12">
        <v>1</v>
      </c>
      <c r="S547" s="14">
        <v>0.10400000000000001</v>
      </c>
      <c r="T547" s="28">
        <f t="shared" si="28"/>
        <v>71760</v>
      </c>
      <c r="U547" s="24"/>
      <c r="V547" s="25"/>
      <c r="W547" s="8"/>
      <c r="X547" s="8"/>
      <c r="Y547" s="8"/>
      <c r="Z547" s="8"/>
    </row>
    <row r="548" spans="1:26" ht="12.75">
      <c r="A548" s="9">
        <v>20</v>
      </c>
      <c r="B548" s="61" t="s">
        <v>521</v>
      </c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13">
        <v>1.15</v>
      </c>
      <c r="O548" s="23">
        <v>27394.4</v>
      </c>
      <c r="P548" s="59"/>
      <c r="Q548" s="60"/>
      <c r="R548" s="12">
        <v>1</v>
      </c>
      <c r="S548" s="14">
        <v>0.18</v>
      </c>
      <c r="T548" s="28">
        <f t="shared" si="28"/>
        <v>5670.640799999999</v>
      </c>
      <c r="U548" s="24"/>
      <c r="V548" s="25"/>
      <c r="W548" s="8"/>
      <c r="X548" s="8"/>
      <c r="Y548" s="8"/>
      <c r="Z548" s="8"/>
    </row>
    <row r="549" spans="1:26" ht="12.75">
      <c r="A549" s="9">
        <v>21</v>
      </c>
      <c r="B549" s="61" t="s">
        <v>522</v>
      </c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13">
        <v>1.15</v>
      </c>
      <c r="O549" s="23">
        <v>5815.8</v>
      </c>
      <c r="P549" s="59"/>
      <c r="Q549" s="60"/>
      <c r="R549" s="12">
        <v>3</v>
      </c>
      <c r="S549" s="14">
        <v>0.18</v>
      </c>
      <c r="T549" s="28">
        <f t="shared" si="28"/>
        <v>3611.6118</v>
      </c>
      <c r="U549" s="24"/>
      <c r="V549" s="25"/>
      <c r="W549" s="8"/>
      <c r="X549" s="8"/>
      <c r="Y549" s="8"/>
      <c r="Z549" s="8"/>
    </row>
    <row r="550" spans="1:26" ht="12.75">
      <c r="A550" s="9">
        <v>22</v>
      </c>
      <c r="B550" s="61" t="s">
        <v>523</v>
      </c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13">
        <v>1.15</v>
      </c>
      <c r="O550" s="23">
        <v>5815.8</v>
      </c>
      <c r="P550" s="59"/>
      <c r="Q550" s="60"/>
      <c r="R550" s="12">
        <v>3</v>
      </c>
      <c r="S550" s="14">
        <v>0.18</v>
      </c>
      <c r="T550" s="28">
        <f t="shared" si="28"/>
        <v>3611.6118</v>
      </c>
      <c r="U550" s="24"/>
      <c r="V550" s="25"/>
      <c r="W550" s="8"/>
      <c r="X550" s="8"/>
      <c r="Y550" s="8"/>
      <c r="Z550" s="8"/>
    </row>
    <row r="551" spans="1:26" ht="12.75">
      <c r="A551" s="9">
        <v>23</v>
      </c>
      <c r="B551" s="61" t="s">
        <v>524</v>
      </c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13">
        <v>1.15</v>
      </c>
      <c r="O551" s="23">
        <v>1836.25</v>
      </c>
      <c r="P551" s="59"/>
      <c r="Q551" s="60"/>
      <c r="R551" s="12">
        <v>2</v>
      </c>
      <c r="S551" s="14">
        <v>0.08800000000000001</v>
      </c>
      <c r="T551" s="28">
        <f t="shared" si="28"/>
        <v>371.65700000000004</v>
      </c>
      <c r="U551" s="24"/>
      <c r="V551" s="25"/>
      <c r="W551" s="8"/>
      <c r="X551" s="8"/>
      <c r="Y551" s="8"/>
      <c r="Z551" s="8"/>
    </row>
    <row r="552" spans="1:26" ht="12.75">
      <c r="A552" s="9">
        <v>24</v>
      </c>
      <c r="B552" s="61" t="s">
        <v>525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13">
        <v>1.15</v>
      </c>
      <c r="O552" s="23">
        <v>141000</v>
      </c>
      <c r="P552" s="59"/>
      <c r="Q552" s="60"/>
      <c r="R552" s="12">
        <v>1</v>
      </c>
      <c r="S552" s="14">
        <v>0.1</v>
      </c>
      <c r="T552" s="28">
        <f t="shared" si="28"/>
        <v>16215</v>
      </c>
      <c r="U552" s="24"/>
      <c r="V552" s="25"/>
      <c r="W552" s="8"/>
      <c r="X552" s="8"/>
      <c r="Y552" s="8"/>
      <c r="Z552" s="8"/>
    </row>
    <row r="553" spans="1:26" ht="12.75">
      <c r="A553" s="9">
        <v>25</v>
      </c>
      <c r="B553" s="61" t="s">
        <v>526</v>
      </c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13">
        <v>1.15</v>
      </c>
      <c r="O553" s="23">
        <v>126000</v>
      </c>
      <c r="P553" s="59"/>
      <c r="Q553" s="60"/>
      <c r="R553" s="12">
        <v>1</v>
      </c>
      <c r="S553" s="14">
        <v>0.10400000000000001</v>
      </c>
      <c r="T553" s="28">
        <f t="shared" si="28"/>
        <v>15069.600000000002</v>
      </c>
      <c r="U553" s="24"/>
      <c r="V553" s="25"/>
      <c r="W553" s="8"/>
      <c r="X553" s="8"/>
      <c r="Y553" s="8"/>
      <c r="Z553" s="8"/>
    </row>
    <row r="554" spans="1:26" ht="12.75">
      <c r="A554" s="54" t="s">
        <v>546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6">
        <f>SUM(T529:V553)</f>
        <v>216806.897136</v>
      </c>
      <c r="U554" s="57"/>
      <c r="V554" s="58"/>
      <c r="W554" s="8"/>
      <c r="X554" s="8"/>
      <c r="Y554" s="8"/>
      <c r="Z554" s="8"/>
    </row>
    <row r="555" spans="1:26" ht="12.75" customHeight="1">
      <c r="A555" s="26" t="s">
        <v>527</v>
      </c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2"/>
      <c r="W555" s="8"/>
      <c r="X555" s="8"/>
      <c r="Y555" s="8"/>
      <c r="Z555" s="8"/>
    </row>
    <row r="556" spans="1:26" ht="12.75">
      <c r="A556" s="9">
        <v>26</v>
      </c>
      <c r="B556" s="61" t="s">
        <v>528</v>
      </c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13">
        <v>1.15</v>
      </c>
      <c r="O556" s="23">
        <v>1836.25</v>
      </c>
      <c r="P556" s="59"/>
      <c r="Q556" s="60"/>
      <c r="R556" s="12">
        <v>0.5</v>
      </c>
      <c r="S556" s="14">
        <v>0.08800000000000001</v>
      </c>
      <c r="T556" s="28">
        <f t="shared" si="28"/>
        <v>92.91425000000001</v>
      </c>
      <c r="U556" s="24"/>
      <c r="V556" s="25"/>
      <c r="W556" s="8"/>
      <c r="X556" s="8"/>
      <c r="Y556" s="8"/>
      <c r="Z556" s="8"/>
    </row>
    <row r="557" spans="1:26" ht="12.75">
      <c r="A557" s="9">
        <v>27</v>
      </c>
      <c r="B557" s="61" t="s">
        <v>529</v>
      </c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13">
        <v>1.15</v>
      </c>
      <c r="O557" s="23">
        <v>1836.25</v>
      </c>
      <c r="P557" s="59"/>
      <c r="Q557" s="60"/>
      <c r="R557" s="12">
        <v>0.03</v>
      </c>
      <c r="S557" s="14">
        <v>0.08800000000000001</v>
      </c>
      <c r="T557" s="28">
        <f t="shared" si="28"/>
        <v>5.574855</v>
      </c>
      <c r="U557" s="24"/>
      <c r="V557" s="25"/>
      <c r="W557" s="8"/>
      <c r="X557" s="8"/>
      <c r="Y557" s="8"/>
      <c r="Z557" s="8"/>
    </row>
    <row r="558" spans="1:26" ht="12.75">
      <c r="A558" s="9">
        <v>28</v>
      </c>
      <c r="B558" s="61" t="s">
        <v>503</v>
      </c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13">
        <v>1.15</v>
      </c>
      <c r="O558" s="23">
        <v>350</v>
      </c>
      <c r="P558" s="59"/>
      <c r="Q558" s="60"/>
      <c r="R558" s="12">
        <v>0.3</v>
      </c>
      <c r="S558" s="14">
        <v>0.18</v>
      </c>
      <c r="T558" s="28">
        <f t="shared" si="28"/>
        <v>21.734999999999992</v>
      </c>
      <c r="U558" s="24"/>
      <c r="V558" s="25"/>
      <c r="W558" s="8"/>
      <c r="X558" s="8"/>
      <c r="Y558" s="8"/>
      <c r="Z558" s="8"/>
    </row>
    <row r="559" spans="1:26" ht="12.75">
      <c r="A559" s="9">
        <v>29</v>
      </c>
      <c r="B559" s="61" t="s">
        <v>530</v>
      </c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13">
        <v>1.15</v>
      </c>
      <c r="O559" s="23">
        <v>29</v>
      </c>
      <c r="P559" s="59"/>
      <c r="Q559" s="60"/>
      <c r="R559" s="12">
        <v>0.09</v>
      </c>
      <c r="S559" s="14">
        <v>0.18</v>
      </c>
      <c r="T559" s="28">
        <f t="shared" si="28"/>
        <v>0.5402699999999998</v>
      </c>
      <c r="U559" s="24"/>
      <c r="V559" s="25"/>
      <c r="W559" s="8"/>
      <c r="X559" s="8"/>
      <c r="Y559" s="8"/>
      <c r="Z559" s="8"/>
    </row>
    <row r="560" spans="1:26" ht="12.75">
      <c r="A560" s="9">
        <v>30</v>
      </c>
      <c r="B560" s="61" t="s">
        <v>505</v>
      </c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13">
        <v>1.15</v>
      </c>
      <c r="O560" s="23">
        <v>250</v>
      </c>
      <c r="P560" s="59"/>
      <c r="Q560" s="60"/>
      <c r="R560" s="12">
        <v>0.1</v>
      </c>
      <c r="S560" s="14">
        <v>0.11</v>
      </c>
      <c r="T560" s="28">
        <f t="shared" si="28"/>
        <v>3.1625</v>
      </c>
      <c r="U560" s="24"/>
      <c r="V560" s="25"/>
      <c r="W560" s="8"/>
      <c r="X560" s="8"/>
      <c r="Y560" s="8"/>
      <c r="Z560" s="8"/>
    </row>
    <row r="561" spans="1:26" ht="12.75">
      <c r="A561" s="9">
        <v>31</v>
      </c>
      <c r="B561" s="61" t="s">
        <v>515</v>
      </c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13">
        <v>1.15</v>
      </c>
      <c r="O561" s="23">
        <v>2100</v>
      </c>
      <c r="P561" s="59"/>
      <c r="Q561" s="60"/>
      <c r="R561" s="12">
        <v>0.55</v>
      </c>
      <c r="S561" s="14">
        <v>0.1</v>
      </c>
      <c r="T561" s="28">
        <f t="shared" si="28"/>
        <v>132.82500000000002</v>
      </c>
      <c r="U561" s="24"/>
      <c r="V561" s="25"/>
      <c r="W561" s="8"/>
      <c r="X561" s="8"/>
      <c r="Y561" s="8"/>
      <c r="Z561" s="8"/>
    </row>
    <row r="562" spans="1:26" ht="12.75">
      <c r="A562" s="9">
        <v>32</v>
      </c>
      <c r="B562" s="61" t="s">
        <v>531</v>
      </c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13">
        <v>1.15</v>
      </c>
      <c r="O562" s="23">
        <v>2800</v>
      </c>
      <c r="P562" s="59"/>
      <c r="Q562" s="60"/>
      <c r="R562" s="12">
        <v>0.5</v>
      </c>
      <c r="S562" s="14">
        <v>0.1</v>
      </c>
      <c r="T562" s="28">
        <f t="shared" si="28"/>
        <v>161</v>
      </c>
      <c r="U562" s="24"/>
      <c r="V562" s="25"/>
      <c r="W562" s="8"/>
      <c r="X562" s="8"/>
      <c r="Y562" s="8"/>
      <c r="Z562" s="8"/>
    </row>
    <row r="563" spans="1:26" ht="12.75">
      <c r="A563" s="9">
        <v>33</v>
      </c>
      <c r="B563" s="61" t="s">
        <v>522</v>
      </c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13">
        <v>1.15</v>
      </c>
      <c r="O563" s="23">
        <v>5815.8</v>
      </c>
      <c r="P563" s="59"/>
      <c r="Q563" s="60"/>
      <c r="R563" s="12">
        <v>0.8</v>
      </c>
      <c r="S563" s="14">
        <v>0.18</v>
      </c>
      <c r="T563" s="28">
        <f t="shared" si="28"/>
        <v>963.0964799999999</v>
      </c>
      <c r="U563" s="24"/>
      <c r="V563" s="25"/>
      <c r="W563" s="8"/>
      <c r="X563" s="8"/>
      <c r="Y563" s="8"/>
      <c r="Z563" s="8"/>
    </row>
    <row r="564" spans="1:26" ht="12.75">
      <c r="A564" s="9">
        <v>34</v>
      </c>
      <c r="B564" s="61" t="s">
        <v>532</v>
      </c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13">
        <v>1.15</v>
      </c>
      <c r="O564" s="23">
        <v>7697</v>
      </c>
      <c r="P564" s="59"/>
      <c r="Q564" s="60"/>
      <c r="R564" s="12">
        <v>0.25</v>
      </c>
      <c r="S564" s="14">
        <v>0.18</v>
      </c>
      <c r="T564" s="28">
        <f t="shared" si="28"/>
        <v>398.31974999999994</v>
      </c>
      <c r="U564" s="24"/>
      <c r="V564" s="25"/>
      <c r="W564" s="8"/>
      <c r="X564" s="8"/>
      <c r="Y564" s="8"/>
      <c r="Z564" s="8"/>
    </row>
    <row r="565" spans="1:26" ht="12.75">
      <c r="A565" s="9">
        <v>35</v>
      </c>
      <c r="B565" s="61" t="s">
        <v>533</v>
      </c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13">
        <v>1.15</v>
      </c>
      <c r="O565" s="23">
        <v>5445.5</v>
      </c>
      <c r="P565" s="59"/>
      <c r="Q565" s="60"/>
      <c r="R565" s="12">
        <v>1</v>
      </c>
      <c r="S565" s="14">
        <v>0.1</v>
      </c>
      <c r="T565" s="28">
        <f t="shared" si="28"/>
        <v>626.2325000000001</v>
      </c>
      <c r="U565" s="24"/>
      <c r="V565" s="25"/>
      <c r="W565" s="8"/>
      <c r="X565" s="8"/>
      <c r="Y565" s="8"/>
      <c r="Z565" s="8"/>
    </row>
    <row r="566" spans="1:26" ht="12.75">
      <c r="A566" s="54" t="s">
        <v>547</v>
      </c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6">
        <f>SUM(T556:V565)</f>
        <v>2405.400605</v>
      </c>
      <c r="U566" s="57"/>
      <c r="V566" s="58"/>
      <c r="W566" s="8"/>
      <c r="X566" s="8"/>
      <c r="Y566" s="8"/>
      <c r="Z566" s="8"/>
    </row>
    <row r="567" spans="1:26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>
      <c r="A568" s="50" t="s">
        <v>549</v>
      </c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11"/>
      <c r="S568" s="11"/>
      <c r="T568" s="11"/>
      <c r="U568" s="11"/>
      <c r="V568" s="11"/>
      <c r="W568" s="8"/>
      <c r="X568" s="8"/>
      <c r="Y568" s="8"/>
      <c r="Z568" s="8"/>
    </row>
    <row r="569" spans="1:26" ht="12.75">
      <c r="A569" s="49" t="s">
        <v>102</v>
      </c>
      <c r="B569" s="49"/>
      <c r="C569" s="49"/>
      <c r="D569" s="49"/>
      <c r="E569" s="49"/>
      <c r="F569" s="50">
        <v>0.57</v>
      </c>
      <c r="G569" s="50"/>
      <c r="H569" s="52" t="s">
        <v>550</v>
      </c>
      <c r="I569" s="52"/>
      <c r="J569" s="52"/>
      <c r="K569" s="52"/>
      <c r="L569" s="52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7"/>
      <c r="L570" s="7"/>
      <c r="M570" s="7"/>
      <c r="N570" s="7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>
      <c r="A571" s="17" t="s">
        <v>575</v>
      </c>
      <c r="B571" s="53" t="s">
        <v>551</v>
      </c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 t="s">
        <v>552</v>
      </c>
      <c r="O571" s="53"/>
      <c r="P571" s="53"/>
      <c r="Q571" s="53"/>
      <c r="R571" s="8"/>
      <c r="S571" s="8"/>
      <c r="T571" s="8"/>
      <c r="U571" s="8"/>
      <c r="V571" s="8"/>
      <c r="W571" s="8"/>
      <c r="X571" s="8"/>
      <c r="Y571" s="8"/>
      <c r="Z571" s="8"/>
    </row>
    <row r="572" spans="1:26" s="6" customFormat="1" ht="12.75">
      <c r="A572" s="16" t="s">
        <v>553</v>
      </c>
      <c r="B572" s="29" t="s">
        <v>453</v>
      </c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33">
        <f>SUM(N573:Q575)</f>
        <v>22.39834643396999</v>
      </c>
      <c r="O572" s="33"/>
      <c r="P572" s="33"/>
      <c r="Q572" s="33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>
      <c r="A573" s="10"/>
      <c r="B573" s="48" t="s">
        <v>554</v>
      </c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7">
        <f>U43/S15*F569</f>
        <v>15.152138999999995</v>
      </c>
      <c r="O573" s="47"/>
      <c r="P573" s="47"/>
      <c r="Q573" s="47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>
      <c r="A574" s="10"/>
      <c r="B574" s="48" t="s">
        <v>555</v>
      </c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7">
        <f>U44/S15*F569</f>
        <v>1.1970189809999998</v>
      </c>
      <c r="O574" s="47"/>
      <c r="P574" s="47"/>
      <c r="Q574" s="47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>
      <c r="A575" s="10"/>
      <c r="B575" s="48" t="s">
        <v>556</v>
      </c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7">
        <f>U46/S15*F569</f>
        <v>6.049188452969998</v>
      </c>
      <c r="O575" s="47"/>
      <c r="P575" s="47"/>
      <c r="Q575" s="47"/>
      <c r="R575" s="8"/>
      <c r="S575" s="8"/>
      <c r="T575" s="8"/>
      <c r="U575" s="8"/>
      <c r="V575" s="8"/>
      <c r="W575" s="8"/>
      <c r="X575" s="8"/>
      <c r="Y575" s="8"/>
      <c r="Z575" s="8"/>
    </row>
    <row r="576" spans="1:26" s="6" customFormat="1" ht="12.75">
      <c r="A576" s="16" t="s">
        <v>32</v>
      </c>
      <c r="B576" s="29" t="s">
        <v>33</v>
      </c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33">
        <f>(X431/12+X438)/S15*F569</f>
        <v>22.922338512373432</v>
      </c>
      <c r="O576" s="33"/>
      <c r="P576" s="33"/>
      <c r="Q576" s="33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s="6" customFormat="1" ht="12.75">
      <c r="A577" s="16" t="s">
        <v>431</v>
      </c>
      <c r="B577" s="29" t="s">
        <v>455</v>
      </c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33">
        <f>(T471/33+T519)/12/S15*F569</f>
        <v>22.768448782595353</v>
      </c>
      <c r="O577" s="33"/>
      <c r="P577" s="33"/>
      <c r="Q577" s="33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s="6" customFormat="1" ht="12.75">
      <c r="A578" s="16" t="s">
        <v>500</v>
      </c>
      <c r="B578" s="29" t="s">
        <v>456</v>
      </c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33">
        <f>N579+N580</f>
        <v>2.902587898099243</v>
      </c>
      <c r="O578" s="33"/>
      <c r="P578" s="33"/>
      <c r="Q578" s="33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>
      <c r="A579" s="10"/>
      <c r="B579" s="48" t="s">
        <v>557</v>
      </c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7">
        <f>(T554/33+T566)/12/S15*F569</f>
        <v>2.5239894766080373</v>
      </c>
      <c r="O579" s="47"/>
      <c r="P579" s="47"/>
      <c r="Q579" s="47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>
      <c r="A580" s="10"/>
      <c r="B580" s="48" t="s">
        <v>558</v>
      </c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7">
        <f>15%*N579</f>
        <v>0.3785984214912056</v>
      </c>
      <c r="O580" s="47"/>
      <c r="P580" s="47"/>
      <c r="Q580" s="47"/>
      <c r="R580" s="8"/>
      <c r="S580" s="8"/>
      <c r="T580" s="8"/>
      <c r="U580" s="8"/>
      <c r="V580" s="8"/>
      <c r="W580" s="8"/>
      <c r="X580" s="8"/>
      <c r="Y580" s="8"/>
      <c r="Z580" s="8"/>
    </row>
    <row r="581" spans="1:26" s="6" customFormat="1" ht="12.75">
      <c r="A581" s="16" t="s">
        <v>4</v>
      </c>
      <c r="B581" s="29" t="s">
        <v>106</v>
      </c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33">
        <f>SUM(N582:Q587)</f>
        <v>6.741758608859545</v>
      </c>
      <c r="O581" s="33"/>
      <c r="P581" s="33"/>
      <c r="Q581" s="33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24.75" customHeight="1">
      <c r="A582" s="10"/>
      <c r="B582" s="44" t="s">
        <v>5</v>
      </c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6"/>
      <c r="N582" s="47">
        <f>N578*30%</f>
        <v>0.8707763694297729</v>
      </c>
      <c r="O582" s="47"/>
      <c r="P582" s="47"/>
      <c r="Q582" s="47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>
      <c r="A583" s="10"/>
      <c r="B583" s="40" t="s">
        <v>12</v>
      </c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2"/>
      <c r="N583" s="43">
        <f>65%*$N$582</f>
        <v>0.5660046401293524</v>
      </c>
      <c r="O583" s="43"/>
      <c r="P583" s="43"/>
      <c r="Q583" s="43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>
      <c r="A584" s="10"/>
      <c r="B584" s="40" t="s">
        <v>13</v>
      </c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2"/>
      <c r="N584" s="43">
        <f>22%*$N$582</f>
        <v>0.19157080127455003</v>
      </c>
      <c r="O584" s="43"/>
      <c r="P584" s="43"/>
      <c r="Q584" s="43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>
      <c r="A585" s="10"/>
      <c r="B585" s="40" t="s">
        <v>14</v>
      </c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2"/>
      <c r="N585" s="43">
        <f>13%*$N$582</f>
        <v>0.11320092802587048</v>
      </c>
      <c r="O585" s="43"/>
      <c r="P585" s="43"/>
      <c r="Q585" s="43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6.25" customHeight="1">
      <c r="A586" s="10"/>
      <c r="B586" s="44" t="s">
        <v>6</v>
      </c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6"/>
      <c r="N586" s="47">
        <f>N573*23%</f>
        <v>3.484991969999999</v>
      </c>
      <c r="O586" s="47"/>
      <c r="P586" s="47"/>
      <c r="Q586" s="47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6.25" customHeight="1">
      <c r="A587" s="10"/>
      <c r="B587" s="44" t="s">
        <v>7</v>
      </c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6"/>
      <c r="N587" s="47">
        <f>N573*10%</f>
        <v>1.5152138999999996</v>
      </c>
      <c r="O587" s="47"/>
      <c r="P587" s="47"/>
      <c r="Q587" s="47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>
      <c r="A588" s="10"/>
      <c r="B588" s="40" t="s">
        <v>15</v>
      </c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2"/>
      <c r="N588" s="43">
        <f>($N$586+$N$587)*48%</f>
        <v>2.400098817599999</v>
      </c>
      <c r="O588" s="43"/>
      <c r="P588" s="43"/>
      <c r="Q588" s="43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>
      <c r="A589" s="10"/>
      <c r="B589" s="40" t="s">
        <v>16</v>
      </c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2"/>
      <c r="N589" s="43">
        <f>($N$586+$N$587)*35%</f>
        <v>1.7500720544999995</v>
      </c>
      <c r="O589" s="43"/>
      <c r="P589" s="43"/>
      <c r="Q589" s="43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>
      <c r="A590" s="10"/>
      <c r="B590" s="40" t="s">
        <v>17</v>
      </c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2"/>
      <c r="N590" s="43">
        <f>($N$586+$N$587)*17%</f>
        <v>0.8500349978999998</v>
      </c>
      <c r="O590" s="43"/>
      <c r="P590" s="43"/>
      <c r="Q590" s="43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>
      <c r="A591" s="10"/>
      <c r="B591" s="135" t="s">
        <v>18</v>
      </c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7"/>
      <c r="N591" s="43"/>
      <c r="O591" s="43"/>
      <c r="P591" s="43"/>
      <c r="Q591" s="43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>
      <c r="A592" s="10"/>
      <c r="B592" s="138" t="s">
        <v>19</v>
      </c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40"/>
      <c r="N592" s="43">
        <f>N583+N588</f>
        <v>2.9661034577293517</v>
      </c>
      <c r="O592" s="43"/>
      <c r="P592" s="43"/>
      <c r="Q592" s="43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>
      <c r="A593" s="10"/>
      <c r="B593" s="138" t="s">
        <v>20</v>
      </c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40"/>
      <c r="N593" s="43">
        <f>N584+N589</f>
        <v>1.9416428557745495</v>
      </c>
      <c r="O593" s="43"/>
      <c r="P593" s="43"/>
      <c r="Q593" s="43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>
      <c r="A594" s="10"/>
      <c r="B594" s="138" t="s">
        <v>21</v>
      </c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40"/>
      <c r="N594" s="43">
        <f>N585+N590</f>
        <v>0.9632359259258703</v>
      </c>
      <c r="O594" s="43"/>
      <c r="P594" s="43"/>
      <c r="Q594" s="43"/>
      <c r="R594" s="8"/>
      <c r="S594" s="8"/>
      <c r="T594" s="8"/>
      <c r="U594" s="8"/>
      <c r="V594" s="8"/>
      <c r="W594" s="8"/>
      <c r="X594" s="8"/>
      <c r="Y594" s="8"/>
      <c r="Z594" s="8"/>
    </row>
    <row r="595" spans="1:26" s="6" customFormat="1" ht="12.75">
      <c r="A595" s="16" t="s">
        <v>8</v>
      </c>
      <c r="B595" s="29" t="s">
        <v>9</v>
      </c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33">
        <f>SUM(N596:Q598)</f>
        <v>1.748</v>
      </c>
      <c r="O595" s="33"/>
      <c r="P595" s="33"/>
      <c r="Q595" s="33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s="6" customFormat="1" ht="12.75">
      <c r="A596" s="20"/>
      <c r="B596" s="37" t="s">
        <v>22</v>
      </c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8">
        <v>0.32</v>
      </c>
      <c r="O596" s="38"/>
      <c r="P596" s="38"/>
      <c r="Q596" s="3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s="6" customFormat="1" ht="12.75">
      <c r="A597" s="20"/>
      <c r="B597" s="37" t="s">
        <v>23</v>
      </c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8">
        <v>1.164</v>
      </c>
      <c r="O597" s="38"/>
      <c r="P597" s="38"/>
      <c r="Q597" s="3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s="6" customFormat="1" ht="12.75">
      <c r="A598" s="20"/>
      <c r="B598" s="37" t="s">
        <v>24</v>
      </c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8">
        <v>0.264</v>
      </c>
      <c r="O598" s="38"/>
      <c r="P598" s="38"/>
      <c r="Q598" s="3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s="6" customFormat="1" ht="25.5" customHeight="1">
      <c r="A599" s="19" t="s">
        <v>10</v>
      </c>
      <c r="B599" s="34" t="s">
        <v>11</v>
      </c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6"/>
      <c r="N599" s="33">
        <f>N572+N592+(N576+N577+N593)*S11+(N578+N594)*S12+N597+N598+N596</f>
        <v>82.37118075985163</v>
      </c>
      <c r="O599" s="33"/>
      <c r="P599" s="33"/>
      <c r="Q599" s="33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24.75" customHeight="1">
      <c r="A600" s="17" t="s">
        <v>25</v>
      </c>
      <c r="B600" s="30" t="s">
        <v>26</v>
      </c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2"/>
      <c r="N600" s="33">
        <f>N599*5%</f>
        <v>4.118559037992582</v>
      </c>
      <c r="O600" s="33"/>
      <c r="P600" s="33"/>
      <c r="Q600" s="33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6.25" customHeight="1">
      <c r="A601" s="17" t="s">
        <v>27</v>
      </c>
      <c r="B601" s="34" t="s">
        <v>28</v>
      </c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6"/>
      <c r="N601" s="33">
        <f>N599+N600</f>
        <v>86.48973979784421</v>
      </c>
      <c r="O601" s="33"/>
      <c r="P601" s="33"/>
      <c r="Q601" s="33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hidden="1">
      <c r="A602" s="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hidden="1">
      <c r="A603" s="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</row>
    <row r="1328" spans="1:26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</row>
    <row r="1331" spans="1:26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</row>
    <row r="1334" spans="1:26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</row>
    <row r="1337" spans="1:26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</row>
    <row r="1340" spans="1:26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</row>
    <row r="1343" spans="1:26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</row>
    <row r="1346" spans="1:26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</row>
    <row r="1349" spans="1:26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</row>
    <row r="1352" spans="1:26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</row>
    <row r="1355" spans="1:26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</row>
    <row r="1358" spans="1:26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</row>
    <row r="1361" spans="1:26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</row>
    <row r="1364" spans="1:26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</row>
    <row r="1367" spans="1:26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</row>
    <row r="1370" spans="1:26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</row>
    <row r="1373" spans="1:26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</row>
    <row r="1376" spans="1:26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</row>
    <row r="1379" spans="1:26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</row>
    <row r="1382" spans="1:26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</row>
    <row r="1385" spans="1:26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</row>
    <row r="1388" spans="1:26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</row>
    <row r="1391" spans="1:26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</row>
    <row r="1394" spans="1:26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</row>
    <row r="1397" spans="1:26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</row>
    <row r="1400" spans="1:26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</row>
    <row r="1403" spans="1:26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</row>
    <row r="1406" spans="1:26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</row>
    <row r="1409" spans="1:26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</row>
    <row r="1412" spans="1:26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</row>
    <row r="1415" spans="1:26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</row>
    <row r="1418" spans="1:26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</row>
    <row r="1421" spans="1:26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</row>
    <row r="1424" spans="1:26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</row>
    <row r="1427" spans="1:26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</row>
    <row r="1430" spans="1:26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</row>
    <row r="1433" spans="1:26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</row>
    <row r="1436" spans="1:26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</row>
    <row r="1439" spans="1:26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</row>
    <row r="1442" spans="1:26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</row>
    <row r="1445" spans="1:26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</row>
    <row r="1448" spans="1:26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</row>
    <row r="1451" spans="1:26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</row>
    <row r="1454" spans="1:26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</row>
    <row r="1455" spans="1:26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</row>
    <row r="1456" spans="1:26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</row>
    <row r="1457" spans="1:26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</row>
    <row r="1458" spans="1:26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</row>
    <row r="1459" spans="1:26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</row>
    <row r="1460" spans="1:26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</row>
    <row r="1461" spans="1:26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</row>
    <row r="1462" spans="1:26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</row>
    <row r="1463" spans="1:26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</row>
    <row r="1464" spans="1:26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</row>
    <row r="1465" spans="1:26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</row>
    <row r="1466" spans="1:26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</row>
    <row r="1467" spans="1:26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</row>
    <row r="1468" spans="1:26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</row>
    <row r="1469" spans="1:26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</row>
    <row r="1470" spans="1:26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</row>
    <row r="1471" spans="1:26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</row>
    <row r="1472" spans="1:26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</row>
    <row r="1473" spans="1:26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</row>
    <row r="1474" spans="1:26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</row>
    <row r="1475" spans="1:26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</row>
    <row r="1476" spans="1:26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</row>
    <row r="1477" spans="1:26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</row>
    <row r="1478" spans="1:26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</row>
    <row r="1479" spans="1:26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</row>
    <row r="1480" spans="1:26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</row>
    <row r="1481" spans="1:26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</row>
    <row r="1482" spans="1:26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</row>
    <row r="1483" spans="1:26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</row>
    <row r="1484" spans="1:26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</row>
    <row r="1485" spans="1:26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</row>
    <row r="1486" spans="1:26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</row>
    <row r="1487" spans="1:26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</row>
    <row r="1488" spans="1:26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</row>
    <row r="1489" spans="1:26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</row>
    <row r="1490" spans="1:26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</row>
    <row r="1491" spans="1:26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</row>
    <row r="1492" spans="1:26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</row>
    <row r="1493" spans="1:26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</row>
    <row r="1494" spans="1:26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</row>
    <row r="1495" spans="1:26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</row>
    <row r="1496" spans="1:26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</row>
    <row r="1497" spans="1:26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</row>
    <row r="1498" spans="1:26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</row>
    <row r="1499" spans="1:26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</row>
    <row r="1500" spans="1:26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</row>
    <row r="1501" spans="1:26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</row>
    <row r="1502" spans="1:26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</row>
    <row r="1503" spans="1:26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</row>
    <row r="1504" spans="1:26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</row>
    <row r="1505" spans="1:26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</row>
    <row r="1506" spans="1:26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</row>
    <row r="1507" spans="1:26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</row>
    <row r="1508" spans="1:26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</row>
    <row r="1509" spans="1:26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</row>
    <row r="1510" spans="1:26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</row>
    <row r="1511" spans="1:26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</row>
    <row r="1512" spans="1:26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</row>
    <row r="1513" spans="1:26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</row>
    <row r="1514" spans="1:26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</row>
    <row r="1515" spans="1:26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</row>
    <row r="1516" spans="1:26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</row>
    <row r="1517" spans="1:26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</row>
    <row r="1518" spans="1:26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</row>
    <row r="1519" spans="1:26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</row>
    <row r="1520" spans="1:26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</row>
    <row r="1521" spans="1:26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</row>
    <row r="1522" spans="1:26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</row>
    <row r="1523" spans="1:26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</row>
    <row r="1524" spans="1:26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</row>
    <row r="1525" spans="1:26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</row>
    <row r="1526" spans="1:26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</row>
    <row r="1527" spans="1:26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</row>
    <row r="1528" spans="1:26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</row>
    <row r="1529" spans="1:26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</row>
    <row r="1530" spans="1:26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</row>
    <row r="1531" spans="1:26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</row>
    <row r="1532" spans="1:26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</row>
    <row r="1533" spans="1:26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</row>
    <row r="1534" spans="1:26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</row>
    <row r="1535" spans="1:26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</row>
    <row r="1536" spans="1:26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</row>
    <row r="1537" spans="1:26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</row>
    <row r="1538" spans="1:26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</row>
    <row r="1539" spans="1:26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</row>
    <row r="1540" spans="1:26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</row>
    <row r="1541" spans="1:26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</row>
    <row r="1542" spans="1:26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</row>
    <row r="1543" spans="1:26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</row>
    <row r="1544" spans="1:26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</row>
    <row r="1545" spans="1:26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</row>
    <row r="1546" spans="1:26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</row>
    <row r="1547" spans="1:26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</row>
    <row r="1548" spans="1:26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</row>
    <row r="1549" spans="1:26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</row>
    <row r="1550" spans="1:26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</row>
    <row r="1551" spans="1:26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</row>
    <row r="1552" spans="1:26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</row>
    <row r="1553" spans="1:26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</row>
    <row r="1554" spans="1:26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</row>
    <row r="1555" spans="1:26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</row>
    <row r="1556" spans="1:26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</row>
    <row r="1557" spans="1:26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</row>
    <row r="1558" spans="1:26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</row>
    <row r="1559" spans="1:26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</row>
    <row r="1560" spans="1:26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</row>
    <row r="1561" spans="1:26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</row>
    <row r="1562" spans="1:26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</row>
    <row r="1563" spans="1:26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</row>
    <row r="1564" spans="1:26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</row>
    <row r="1565" spans="1:26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</row>
    <row r="1566" spans="1:26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</row>
    <row r="1567" spans="1:26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</row>
    <row r="1568" spans="1:26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</row>
    <row r="1569" spans="1:26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</row>
    <row r="1570" spans="1:26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</row>
    <row r="1571" spans="1:26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</row>
    <row r="1572" spans="1:26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</row>
    <row r="1573" spans="1:26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</row>
    <row r="1574" spans="1:26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</row>
    <row r="1575" spans="1:26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</row>
    <row r="1576" spans="1:26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</row>
    <row r="1577" spans="1:26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</row>
    <row r="1578" spans="1:26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</row>
    <row r="1579" spans="1:26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</row>
    <row r="1580" spans="1:26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</row>
    <row r="1581" spans="1:26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</row>
    <row r="1582" spans="1:26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</row>
    <row r="1583" spans="1:26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</row>
    <row r="1584" spans="1:26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</row>
    <row r="1585" spans="1:26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</row>
    <row r="1586" spans="1:26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</row>
    <row r="1587" spans="1:26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</row>
    <row r="1588" spans="1:26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</row>
    <row r="1589" spans="1:26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</row>
    <row r="1590" spans="1:26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</row>
    <row r="1591" spans="1:26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</row>
    <row r="1592" spans="1:26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</row>
    <row r="1593" spans="1:26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</row>
    <row r="1594" spans="1:26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</row>
    <row r="1595" spans="1:26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</row>
    <row r="1596" spans="1:26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</row>
    <row r="1597" spans="1:26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</row>
    <row r="1598" spans="1:26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</row>
    <row r="1599" spans="1:26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</row>
    <row r="1600" spans="1:26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</row>
    <row r="1601" spans="1:26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</row>
    <row r="1602" spans="1:26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</row>
    <row r="1603" spans="1:26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</row>
    <row r="1604" spans="1:26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</row>
    <row r="1605" spans="1:26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</row>
    <row r="1606" spans="1:26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</row>
    <row r="1607" spans="1:26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</row>
    <row r="1608" spans="1:26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</row>
    <row r="1609" spans="1:26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</row>
    <row r="1610" spans="1:26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</row>
    <row r="1611" spans="1:26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</row>
    <row r="1612" spans="1:26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</row>
    <row r="1613" spans="1:26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</row>
    <row r="1614" spans="1:26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</row>
    <row r="1615" spans="1:26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</row>
    <row r="1616" spans="1:26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</row>
    <row r="1617" spans="1:26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</row>
    <row r="1618" spans="1:26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</row>
    <row r="1619" spans="1:26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</row>
    <row r="1620" spans="1:26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</row>
    <row r="1621" spans="1:26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</row>
    <row r="1622" spans="1:26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</row>
    <row r="1623" spans="1:26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</row>
    <row r="1624" spans="1:26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</row>
    <row r="1625" spans="1:26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</row>
    <row r="1626" spans="1:26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</row>
    <row r="1627" spans="1:26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</row>
    <row r="1628" spans="1:26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</row>
    <row r="1629" spans="1:26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</row>
    <row r="1630" spans="1:26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</row>
    <row r="1631" spans="1:26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</row>
    <row r="1632" spans="1:26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</row>
    <row r="1633" spans="1:26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</row>
    <row r="1634" spans="1:26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</row>
    <row r="1635" spans="1:26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</row>
    <row r="1636" spans="1:26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</row>
    <row r="1637" spans="1:26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</row>
    <row r="1638" spans="1:26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</row>
    <row r="1639" spans="1:26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</row>
    <row r="1640" spans="1:26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</row>
    <row r="1641" spans="1:26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</row>
    <row r="1642" spans="1:26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</row>
    <row r="1643" spans="1:26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</row>
    <row r="1644" spans="1:26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</row>
    <row r="1645" spans="1:26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</row>
    <row r="1646" spans="1:26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</row>
    <row r="1647" spans="1:26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</row>
    <row r="1648" spans="1:26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</row>
    <row r="1649" spans="1:26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</row>
    <row r="1650" spans="1:26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</row>
    <row r="1651" spans="1:26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</row>
    <row r="1652" spans="1:26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</row>
    <row r="1653" spans="1:26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</row>
    <row r="1654" spans="1:26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</row>
    <row r="1655" spans="1:26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</row>
    <row r="1656" spans="1:26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</row>
    <row r="1657" spans="1:26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</row>
    <row r="1658" spans="1:26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</row>
    <row r="1659" spans="1:26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</row>
    <row r="1660" spans="1:26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</row>
    <row r="1661" spans="1:26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</row>
    <row r="1662" spans="1:26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</row>
    <row r="1663" spans="1:26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</row>
    <row r="1664" spans="1:26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</row>
    <row r="1665" spans="1:26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</row>
    <row r="1666" spans="1:26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</row>
    <row r="1667" spans="1:26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</row>
    <row r="1668" spans="1:26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</row>
    <row r="1669" spans="1:26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</row>
    <row r="1670" spans="1:26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</row>
    <row r="1671" spans="1:26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</row>
    <row r="1672" spans="1:26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</row>
    <row r="1673" spans="1:26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</row>
    <row r="1674" spans="1:26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</row>
    <row r="1675" spans="1:26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</row>
    <row r="1676" spans="1:26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</row>
    <row r="1677" spans="1:26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</row>
    <row r="1678" spans="1:26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</row>
    <row r="1679" spans="1:26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</row>
    <row r="1680" spans="1:26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</row>
    <row r="1681" spans="1:26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</row>
    <row r="1682" spans="1:26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</row>
    <row r="1683" spans="1:26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</row>
    <row r="1684" spans="1:26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</row>
    <row r="1685" spans="1:26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</row>
    <row r="1686" spans="1:26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</row>
    <row r="1687" spans="1:26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</row>
    <row r="1688" spans="1:26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</row>
    <row r="1689" spans="1:26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</row>
    <row r="1690" spans="1:26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</row>
    <row r="1691" spans="1:26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</row>
    <row r="1692" spans="1:26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</row>
    <row r="1693" spans="1:26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</row>
    <row r="1694" spans="1:26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</row>
    <row r="1695" spans="1:26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</row>
    <row r="1696" spans="1:26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</row>
    <row r="1697" spans="1:26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</row>
    <row r="1698" spans="1:26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</row>
    <row r="1699" spans="1:26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</row>
    <row r="1700" spans="1:26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</row>
    <row r="1701" spans="1:26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</row>
    <row r="1702" spans="1:26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</row>
    <row r="1703" spans="1:26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</row>
    <row r="1704" spans="1:26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</row>
    <row r="1705" spans="1:26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</row>
    <row r="1706" spans="1:26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</row>
    <row r="1707" spans="1:26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</row>
    <row r="1708" spans="1:26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</row>
    <row r="1709" spans="1:26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</row>
    <row r="1710" spans="1:26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</row>
    <row r="1711" spans="1:26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</row>
    <row r="1712" spans="1:26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</row>
    <row r="1713" spans="1:26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</row>
    <row r="1714" spans="1:26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</row>
    <row r="1715" spans="1:26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</row>
    <row r="1716" spans="1:26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</row>
    <row r="1717" spans="1:26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</row>
    <row r="1718" spans="1:26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</row>
    <row r="1719" spans="1:26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</row>
    <row r="1720" spans="1:26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</row>
    <row r="1721" spans="1:26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</row>
    <row r="1722" spans="1:26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</row>
    <row r="1723" spans="1:26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</row>
    <row r="1724" spans="1:26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</row>
    <row r="1725" spans="1:26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</row>
    <row r="1726" spans="1:26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</row>
    <row r="1727" spans="1:26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</row>
    <row r="1728" spans="1:26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</row>
    <row r="1729" spans="1:26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</row>
    <row r="1730" spans="1:26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</row>
    <row r="1731" spans="1:26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</row>
    <row r="1732" spans="1:26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</row>
    <row r="1733" spans="1:26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</row>
    <row r="1734" spans="1:26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</row>
    <row r="1735" spans="1:26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</row>
    <row r="1736" spans="1:26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</row>
    <row r="1737" spans="1:26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</row>
    <row r="1738" spans="1:26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</row>
    <row r="1739" spans="1:26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</row>
    <row r="1740" spans="1:26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</row>
    <row r="1741" spans="1:26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</row>
    <row r="1742" spans="1:26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</row>
    <row r="1743" spans="1:26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</row>
    <row r="1744" spans="1:26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</row>
    <row r="1745" spans="1:26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</row>
    <row r="1746" spans="1:26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</row>
    <row r="1747" spans="1:26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</row>
    <row r="1748" spans="1:26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</row>
    <row r="1749" spans="1:26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</row>
    <row r="1750" spans="1:26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</row>
    <row r="1751" spans="1:26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</row>
    <row r="1752" spans="1:26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</row>
    <row r="1753" spans="1:26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</row>
    <row r="1754" spans="1:26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</row>
    <row r="1755" spans="1:26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</row>
    <row r="1756" spans="1:26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</row>
    <row r="1757" spans="1:26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</row>
    <row r="1758" spans="1:26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</row>
    <row r="1759" spans="1:26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</row>
    <row r="1760" spans="1:26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</row>
    <row r="1761" spans="1:26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</row>
    <row r="1762" spans="1:26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</row>
    <row r="1763" spans="1:26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</row>
    <row r="1764" spans="1:26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</row>
    <row r="1765" spans="1:26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</row>
    <row r="1766" spans="1:26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</row>
    <row r="1767" spans="1:26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</row>
    <row r="1768" spans="1:26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</row>
    <row r="1769" spans="1:26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</row>
    <row r="1770" spans="1:26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</row>
    <row r="1771" spans="1:26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</row>
    <row r="1772" spans="1:26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</row>
    <row r="1773" spans="1:26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</row>
    <row r="1774" spans="1:26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</row>
    <row r="1775" spans="1:26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</row>
    <row r="1776" spans="1:26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</row>
    <row r="1777" spans="1:26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</row>
    <row r="1778" spans="1:26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</row>
    <row r="1779" spans="1:26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</row>
    <row r="1780" spans="1:26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</row>
    <row r="1781" spans="1:26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</row>
    <row r="1782" spans="1:26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</row>
    <row r="1783" spans="1:26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</row>
    <row r="1784" spans="1:26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</row>
    <row r="1785" spans="1:26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</row>
    <row r="1786" spans="1:26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</row>
    <row r="1787" spans="1:26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</row>
    <row r="1788" spans="1:26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</row>
    <row r="1789" spans="1:26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</row>
    <row r="1790" spans="1:26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</row>
    <row r="1791" spans="1:26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</row>
    <row r="1792" spans="1:26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</row>
    <row r="1793" spans="1:26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</row>
    <row r="1794" spans="1:26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</row>
    <row r="1795" spans="1:26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</row>
    <row r="1796" spans="1:26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</row>
    <row r="1797" spans="1:26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</row>
    <row r="1798" spans="1:26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</row>
    <row r="1799" spans="1:26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</row>
    <row r="1800" spans="1:26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</row>
    <row r="1801" spans="1:26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</row>
    <row r="1802" spans="1:26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</row>
    <row r="1803" spans="1:26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</row>
    <row r="1804" spans="1:26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</row>
    <row r="1805" spans="1:26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</row>
    <row r="1806" spans="1:26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</row>
    <row r="1807" spans="1:26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</row>
    <row r="1808" spans="1:26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</row>
    <row r="1809" spans="1:26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</row>
    <row r="1810" spans="1:26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</row>
    <row r="1811" spans="1:26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</row>
    <row r="1812" spans="1:26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</row>
    <row r="1813" spans="1:26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</row>
    <row r="1814" spans="1:26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</row>
    <row r="1815" spans="1:26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</row>
    <row r="1816" spans="1:26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</row>
    <row r="1817" spans="1:26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</row>
    <row r="1818" spans="1:26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</row>
    <row r="1819" spans="1:26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</row>
    <row r="1820" spans="1:26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</row>
    <row r="1821" spans="1:26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</row>
    <row r="1822" spans="1:26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</row>
    <row r="1823" spans="1:26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</row>
    <row r="1824" spans="1:26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</row>
    <row r="1825" spans="1:26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</row>
    <row r="1826" spans="1:26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</row>
    <row r="1827" spans="1:26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</row>
    <row r="1828" spans="1:26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</row>
    <row r="1829" spans="1:26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</row>
    <row r="1830" spans="1:26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</row>
    <row r="1831" spans="1:26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</row>
    <row r="1832" spans="1:26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</row>
    <row r="1833" spans="1:26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</row>
    <row r="1834" spans="1:26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</row>
    <row r="1835" spans="1:26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</row>
    <row r="1836" spans="1:26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</row>
    <row r="1837" spans="1:26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</row>
    <row r="1838" spans="1:26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</row>
    <row r="1839" spans="1:26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</row>
    <row r="1840" spans="1:26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</row>
    <row r="1841" spans="1:26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</row>
    <row r="1842" spans="1:26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</row>
    <row r="1843" spans="1:26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</row>
    <row r="1844" spans="1:26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</row>
    <row r="1845" spans="1:26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</row>
    <row r="1846" spans="1:26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</row>
    <row r="1847" spans="1:26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</row>
    <row r="1848" spans="1:26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</row>
    <row r="1849" spans="1:26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</row>
    <row r="1850" spans="1:26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</row>
    <row r="1851" spans="1:26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</row>
    <row r="1852" spans="1:26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</row>
    <row r="1853" spans="1:26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</row>
    <row r="1854" spans="1:26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</row>
    <row r="1855" spans="1:26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</row>
    <row r="1856" spans="1:26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</row>
    <row r="1857" spans="1:26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</row>
    <row r="1858" spans="1:26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</row>
    <row r="1859" spans="1:26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</row>
    <row r="1860" spans="1:26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</row>
    <row r="1861" spans="1:26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</row>
    <row r="1862" spans="1:26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</row>
    <row r="1863" spans="1:26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</row>
    <row r="1864" spans="1:26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</row>
    <row r="1865" spans="1:26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</row>
    <row r="1866" spans="1:26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</row>
    <row r="1867" spans="1:26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</row>
    <row r="1868" spans="1:26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</row>
    <row r="1869" spans="1:26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</row>
    <row r="1870" spans="1:26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</row>
    <row r="1871" spans="1:26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</row>
    <row r="1872" spans="1:26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</row>
    <row r="1873" spans="1:26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</row>
    <row r="1874" spans="1:26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</row>
    <row r="1875" spans="1:26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</row>
    <row r="1876" spans="1:26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</row>
    <row r="1877" spans="1:26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</row>
    <row r="1878" spans="1:26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</row>
    <row r="1879" spans="1:26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</row>
    <row r="1880" spans="1:26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</row>
    <row r="1881" spans="1:26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</row>
    <row r="1882" spans="1:26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</row>
    <row r="1883" spans="1:26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</row>
    <row r="1884" spans="1:26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</row>
    <row r="1885" spans="1:26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</row>
    <row r="1886" spans="1:26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</row>
    <row r="1887" spans="1:26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</row>
    <row r="1888" spans="1:26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</row>
    <row r="1889" spans="1:26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</row>
    <row r="1890" spans="1:26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</row>
    <row r="1891" spans="1:26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</row>
    <row r="1892" spans="1:26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</row>
    <row r="1893" spans="1:26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</row>
    <row r="1894" spans="1:26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</row>
    <row r="1895" spans="1:26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</row>
    <row r="1896" spans="1:26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</row>
    <row r="1897" spans="1:26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</row>
    <row r="1898" spans="1:26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</row>
    <row r="1899" spans="1:26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</row>
    <row r="1900" spans="1:26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</row>
    <row r="1901" spans="1:26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</row>
    <row r="1902" spans="1:26" ht="12.7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</row>
    <row r="1903" spans="1:26" ht="12.7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</row>
    <row r="1904" spans="1:26" ht="12.7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</row>
    <row r="1905" spans="1:26" ht="12.7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</row>
    <row r="1906" spans="1:26" ht="12.7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</row>
    <row r="1907" spans="1:26" ht="12.7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</row>
    <row r="1908" spans="1:26" ht="12.7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</row>
    <row r="1909" spans="1:26" ht="12.7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</row>
    <row r="1910" spans="1:26" ht="12.7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</row>
    <row r="1911" spans="1:26" ht="12.7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</row>
    <row r="1912" spans="1:26" ht="12.7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</row>
    <row r="1913" spans="1:26" ht="12.7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</row>
    <row r="1914" spans="1:26" ht="12.7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</row>
    <row r="1915" spans="1:26" ht="12.7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</row>
    <row r="1916" spans="1:26" ht="12.7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</row>
    <row r="1917" spans="1:26" ht="12.7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</row>
    <row r="1918" spans="1:26" ht="12.7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</row>
    <row r="1919" spans="1:26" ht="12.7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</row>
    <row r="1920" spans="1:26" ht="12.7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</row>
    <row r="1921" spans="1:26" ht="12.7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</row>
    <row r="1922" spans="1:26" ht="12.7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</row>
    <row r="1923" spans="1:26" ht="12.7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</row>
    <row r="1924" spans="1:26" ht="12.7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</row>
    <row r="1925" spans="1:26" ht="12.7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</row>
    <row r="1926" spans="1:26" ht="12.7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</row>
    <row r="1927" spans="1:26" ht="12.7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</row>
    <row r="1928" spans="1:26" ht="12.7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</row>
    <row r="1929" spans="1:26" ht="12.7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</row>
    <row r="1930" spans="1:26" ht="12.7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</row>
    <row r="1931" spans="1:26" ht="12.7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</row>
    <row r="1932" spans="1:26" ht="12.7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</row>
    <row r="1933" spans="1:26" ht="12.7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</row>
    <row r="1934" spans="1:26" ht="12.7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</row>
    <row r="1935" spans="1:26" ht="12.7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</row>
    <row r="1936" spans="1:26" ht="12.7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</row>
    <row r="1937" spans="1:26" ht="12.7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</row>
    <row r="1938" spans="1:26" ht="12.7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</row>
    <row r="1939" spans="1:26" ht="12.7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</row>
    <row r="1940" spans="1:26" ht="12.7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</row>
    <row r="1941" spans="1:26" ht="12.7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</row>
    <row r="1942" spans="1:26" ht="12.7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</row>
    <row r="1943" spans="1:26" ht="12.7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</row>
    <row r="1944" spans="1:26" ht="12.7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</row>
    <row r="1945" spans="1:26" ht="12.7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</row>
    <row r="1946" spans="1:26" ht="12.7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</row>
    <row r="1947" spans="1:26" ht="12.7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</row>
    <row r="1948" spans="1:26" ht="12.7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</row>
    <row r="1949" spans="1:26" ht="12.7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</row>
    <row r="1950" spans="1:26" ht="12.7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</row>
    <row r="1951" spans="1:26" ht="12.7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</row>
    <row r="1952" spans="1:26" ht="12.7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</row>
    <row r="1953" spans="1:26" ht="12.7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</row>
    <row r="1954" spans="1:26" ht="12.7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</row>
    <row r="1955" spans="1:26" ht="12.7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</row>
    <row r="1956" spans="1:26" ht="12.7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</row>
    <row r="1957" spans="1:26" ht="12.7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</row>
    <row r="1958" spans="1:26" ht="12.7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</row>
    <row r="1959" spans="1:26" ht="12.7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</row>
    <row r="1960" spans="1:26" ht="12.7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</row>
    <row r="1961" spans="1:26" ht="12.7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</row>
    <row r="1962" spans="1:26" ht="12.7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</row>
    <row r="1963" spans="1:26" ht="12.7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</row>
    <row r="1964" spans="1:26" ht="12.7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</row>
    <row r="1965" spans="1:26" ht="12.7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</row>
    <row r="1966" spans="1:26" ht="12.7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</row>
    <row r="1967" spans="1:26" ht="12.7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</row>
    <row r="1968" spans="1:26" ht="12.7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</row>
    <row r="1969" spans="1:26" ht="12.7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</row>
    <row r="1970" spans="1:26" ht="12.7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</row>
    <row r="1971" spans="1:26" ht="12.7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</row>
    <row r="1972" spans="1:26" ht="12.7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</row>
    <row r="1973" spans="1:26" ht="12.7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</row>
    <row r="1974" spans="1:26" ht="12.7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</row>
    <row r="1975" spans="1:26" ht="12.7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</row>
    <row r="1976" spans="1:26" ht="12.7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</row>
    <row r="1977" spans="1:26" ht="12.7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</row>
    <row r="1978" spans="1:26" ht="12.7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</row>
    <row r="1979" spans="1:26" ht="12.7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</row>
    <row r="1980" spans="1:26" ht="12.7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</row>
    <row r="1981" spans="1:26" ht="12.7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</row>
    <row r="1982" spans="1:26" ht="12.7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</row>
    <row r="1983" spans="1:26" ht="12.7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</row>
    <row r="1984" spans="1:26" ht="12.7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</row>
    <row r="1985" spans="1:26" ht="12.7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</row>
    <row r="1986" spans="1:26" ht="12.7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</row>
    <row r="1987" spans="1:26" ht="12.7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</row>
    <row r="1988" spans="1:26" ht="12.7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</row>
    <row r="1989" spans="1:26" ht="12.7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</row>
    <row r="1990" spans="1:26" ht="12.7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</row>
    <row r="1991" spans="1:26" ht="12.7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</row>
    <row r="1992" spans="1:26" ht="12.7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</row>
    <row r="1993" spans="1:26" ht="12.7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</row>
    <row r="1994" spans="1:26" ht="12.7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</row>
    <row r="1995" spans="1:26" ht="12.7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</row>
    <row r="1996" spans="1:26" ht="12.7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</row>
    <row r="1997" spans="1:26" ht="12.7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</row>
    <row r="1998" spans="1:26" ht="12.7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</row>
    <row r="1999" spans="1:26" ht="12.7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</row>
    <row r="2000" spans="1:26" ht="12.7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</row>
    <row r="2001" spans="1:26" ht="12.7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</row>
    <row r="2002" spans="1:26" ht="12.7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</row>
    <row r="2003" spans="1:26" ht="12.7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</row>
    <row r="2004" spans="1:26" ht="12.7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</row>
    <row r="2005" spans="1:26" ht="12.7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</row>
    <row r="2006" spans="1:26" ht="12.7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</row>
    <row r="2007" spans="1:26" ht="12.7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</row>
    <row r="2008" spans="1:26" ht="12.7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</row>
    <row r="2009" spans="1:26" ht="12.7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</row>
    <row r="2010" spans="1:26" ht="12.7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</row>
    <row r="2011" spans="1:26" ht="12.7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</row>
    <row r="2012" spans="1:26" ht="12.7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</row>
    <row r="2013" spans="1:26" ht="12.7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</row>
    <row r="2014" spans="1:26" ht="12.7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</row>
    <row r="2015" spans="1:26" ht="12.7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</row>
    <row r="2016" spans="1:26" ht="12.7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</row>
    <row r="2017" spans="1:26" ht="12.7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</row>
    <row r="2018" spans="1:26" ht="12.7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</row>
    <row r="2019" spans="1:26" ht="12.7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</row>
    <row r="2020" spans="1:26" ht="12.7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</row>
    <row r="2021" spans="1:26" ht="12.7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</row>
    <row r="2022" spans="1:26" ht="12.7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</row>
    <row r="2023" spans="1:26" ht="12.7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</row>
    <row r="2024" spans="1:26" ht="12.7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</row>
    <row r="2025" spans="1:26" ht="12.7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</row>
    <row r="2026" spans="1:26" ht="12.7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</row>
    <row r="2027" spans="1:26" ht="12.7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</row>
    <row r="2028" spans="1:26" ht="12.7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</row>
    <row r="2029" spans="1:26" ht="12.7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</row>
    <row r="2030" spans="1:26" ht="12.7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</row>
    <row r="2031" spans="1:26" ht="12.7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</row>
    <row r="2032" spans="1:26" ht="12.7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</row>
    <row r="2033" spans="1:26" ht="12.7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</row>
    <row r="2034" spans="1:26" ht="12.7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</row>
    <row r="2035" spans="1:26" ht="12.7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</row>
    <row r="2036" spans="1:26" ht="12.7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</row>
    <row r="2037" spans="1:26" ht="12.7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</row>
    <row r="2038" spans="1:26" ht="12.7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</row>
    <row r="2039" spans="1:26" ht="12.7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</row>
    <row r="2040" spans="1:26" ht="12.7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</row>
    <row r="2041" spans="1:26" ht="12.7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</row>
    <row r="2042" spans="1:26" ht="12.7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</row>
    <row r="2043" spans="1:26" ht="12.7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</row>
    <row r="2044" spans="1:26" ht="12.7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</row>
    <row r="2045" spans="1:26" ht="12.7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</row>
    <row r="2046" spans="1:26" ht="12.7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</row>
    <row r="2047" spans="1:26" ht="12.7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</row>
    <row r="2048" spans="1:26" ht="12.7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</row>
    <row r="2049" spans="1:26" ht="12.7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</row>
    <row r="2050" spans="1:26" ht="12.7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</row>
    <row r="2051" spans="1:26" ht="12.7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</row>
    <row r="2052" spans="1:26" ht="12.7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</row>
    <row r="2053" spans="1:26" ht="12.7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</row>
    <row r="2054" spans="1:26" ht="12.7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</row>
    <row r="2055" spans="1:26" ht="12.7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</row>
    <row r="2056" spans="1:26" ht="12.7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</row>
    <row r="2057" spans="1:26" ht="12.7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</row>
    <row r="2058" spans="1:26" ht="12.7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</row>
    <row r="2059" spans="1:26" ht="12.7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</row>
    <row r="2060" spans="1:26" ht="12.7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</row>
    <row r="2061" spans="1:26" ht="12.7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</row>
    <row r="2062" spans="1:26" ht="12.7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</row>
    <row r="2063" spans="1:26" ht="12.7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</row>
    <row r="2064" spans="1:26" ht="12.7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</row>
    <row r="2065" spans="1:26" ht="12.7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</row>
    <row r="2066" spans="1:26" ht="12.7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</row>
    <row r="2067" spans="1:26" ht="12.7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</row>
    <row r="2068" spans="1:26" ht="12.7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</row>
    <row r="2069" spans="1:26" ht="12.7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</row>
    <row r="2070" spans="1:26" ht="12.7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</row>
    <row r="2071" spans="1:26" ht="12.7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</row>
    <row r="2072" spans="1:26" ht="12.7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</row>
    <row r="2073" spans="1:26" ht="12.7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</row>
    <row r="2074" spans="1:26" ht="12.7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</row>
    <row r="2075" spans="1:26" ht="12.7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</row>
    <row r="2076" spans="1:26" ht="12.7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</row>
    <row r="2077" spans="1:26" ht="12.7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</row>
    <row r="2078" spans="1:26" ht="12.7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</row>
    <row r="2079" spans="1:26" ht="12.7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</row>
    <row r="2080" spans="1:26" ht="12.7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</row>
    <row r="2081" spans="1:26" ht="12.7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</row>
    <row r="2082" spans="1:26" ht="12.7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</row>
    <row r="2083" spans="1:26" ht="12.7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</row>
    <row r="2084" spans="1:26" ht="12.7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</row>
    <row r="2085" spans="1:26" ht="12.7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</row>
    <row r="2086" spans="1:26" ht="12.7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</row>
    <row r="2087" spans="1:26" ht="12.7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</row>
    <row r="2088" spans="1:26" ht="12.7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</row>
    <row r="2089" spans="1:26" ht="12.7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</row>
    <row r="2090" spans="1:26" ht="12.7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</row>
    <row r="2091" spans="1:26" ht="12.7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</row>
    <row r="2092" spans="1:26" ht="12.7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</row>
    <row r="2093" spans="1:26" ht="12.7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</row>
    <row r="2094" spans="1:26" ht="12.7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</row>
    <row r="2095" spans="1:26" ht="12.7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</row>
    <row r="2096" spans="1:26" ht="12.7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</row>
    <row r="2097" spans="1:26" ht="12.7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</row>
    <row r="2098" spans="1:26" ht="12.7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</row>
    <row r="2099" spans="1:26" ht="12.7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</row>
    <row r="2100" spans="1:26" ht="12.7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</row>
    <row r="2101" spans="1:26" ht="12.7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</row>
    <row r="2102" spans="1:26" ht="12.7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</row>
    <row r="2103" spans="1:26" ht="12.7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</row>
    <row r="2104" spans="1:26" ht="12.7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</row>
    <row r="2105" spans="1:26" ht="12.7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</row>
    <row r="2106" spans="1:26" ht="12.7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</row>
    <row r="2107" spans="1:26" ht="12.7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</row>
    <row r="2108" spans="1:26" ht="12.7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</row>
    <row r="2109" spans="1:26" ht="12.7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</row>
    <row r="2110" spans="1:26" ht="12.7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</row>
    <row r="2111" spans="1:26" ht="12.7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</row>
    <row r="2112" spans="1:26" ht="12.7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</row>
    <row r="2113" spans="1:26" ht="12.7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</row>
    <row r="2114" spans="1:26" ht="12.7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</row>
    <row r="2115" spans="1:26" ht="12.7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</row>
    <row r="2116" spans="1:26" ht="12.7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</row>
    <row r="2117" spans="1:26" ht="12.7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</row>
    <row r="2118" spans="1:26" ht="12.7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</row>
    <row r="2119" spans="1:26" ht="12.7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</row>
    <row r="2120" spans="1:26" ht="12.7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</row>
    <row r="2121" spans="1:26" ht="12.7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</row>
    <row r="2122" spans="1:26" ht="12.7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</row>
    <row r="2123" spans="1:26" ht="12.7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</row>
    <row r="2124" spans="1:26" ht="12.7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</row>
    <row r="2125" spans="1:26" ht="12.7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</row>
    <row r="2126" spans="1:26" ht="12.7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</row>
    <row r="2127" spans="1:26" ht="12.7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</row>
    <row r="2128" spans="1:26" ht="12.7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</row>
    <row r="2129" spans="1:26" ht="12.7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</row>
    <row r="2130" spans="1:26" ht="12.7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</row>
    <row r="2131" spans="1:26" ht="12.7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</row>
    <row r="2132" spans="1:26" ht="12.7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</row>
    <row r="2133" spans="1:26" ht="12.7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</row>
    <row r="2134" spans="1:26" ht="12.7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</row>
    <row r="2135" spans="1:26" ht="12.7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</row>
    <row r="2136" spans="1:26" ht="12.7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</row>
    <row r="2137" spans="1:26" ht="12.7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</row>
    <row r="2138" spans="1:26" ht="12.7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</row>
    <row r="2139" spans="1:26" ht="12.7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</row>
    <row r="2140" spans="1:26" ht="12.7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</row>
    <row r="2141" spans="1:26" ht="12.7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</row>
    <row r="2142" spans="1:26" ht="12.7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</row>
    <row r="2143" spans="1:26" ht="12.7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</row>
    <row r="2144" spans="1:26" ht="12.7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</row>
    <row r="2145" spans="1:26" ht="12.7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</row>
    <row r="2146" spans="1:26" ht="12.7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</row>
    <row r="2147" spans="1:26" ht="12.7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</row>
    <row r="2148" spans="1:26" ht="12.7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</row>
    <row r="2149" spans="1:26" ht="12.7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</row>
    <row r="2150" spans="1:26" ht="12.7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</row>
    <row r="2151" spans="1:26" ht="12.7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</row>
    <row r="2152" spans="1:26" ht="12.7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</row>
    <row r="2153" spans="1:26" ht="12.7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</row>
    <row r="2154" spans="1:26" ht="12.7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</row>
    <row r="2155" spans="1:26" ht="12.7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</row>
    <row r="2156" spans="1:26" ht="12.7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</row>
    <row r="2157" spans="1:26" ht="12.7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</row>
    <row r="2158" spans="1:26" ht="12.7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</row>
    <row r="2159" spans="1:26" ht="12.7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</row>
    <row r="2160" spans="1:26" ht="12.7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</row>
    <row r="2161" spans="1:26" ht="12.7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</row>
    <row r="2162" spans="1:26" ht="12.7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</row>
    <row r="2163" spans="1:26" ht="12.7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</row>
    <row r="2164" spans="1:26" ht="12.7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</row>
    <row r="2165" spans="1:26" ht="12.7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</row>
    <row r="2166" spans="1:26" ht="12.7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</row>
    <row r="2167" spans="1:26" ht="12.7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</row>
    <row r="2168" spans="1:26" ht="12.7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</row>
    <row r="2169" spans="1:26" ht="12.7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</row>
    <row r="2170" spans="1:26" ht="12.7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</row>
    <row r="2171" spans="1:26" ht="12.7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</row>
    <row r="2172" spans="1:26" ht="12.7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</row>
    <row r="2173" spans="1:26" ht="12.7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</row>
    <row r="2174" spans="1:26" ht="12.7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</row>
    <row r="2175" spans="1:26" ht="12.7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</row>
    <row r="2176" spans="1:26" ht="12.7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</row>
    <row r="2177" spans="1:26" ht="12.7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</row>
    <row r="2178" spans="1:26" ht="12.7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</row>
    <row r="2179" spans="1:26" ht="12.7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</row>
    <row r="2180" spans="1:26" ht="12.7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</row>
    <row r="2181" spans="1:26" ht="12.7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</row>
    <row r="2182" spans="1:26" ht="12.7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</row>
    <row r="2183" spans="1:26" ht="12.7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</row>
    <row r="2184" spans="1:26" ht="12.7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</row>
    <row r="2185" spans="1:26" ht="12.7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</row>
    <row r="2186" spans="1:26" ht="12.7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  <c r="Y2186" s="8"/>
      <c r="Z2186" s="8"/>
    </row>
    <row r="2187" spans="1:26" ht="12.7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</row>
    <row r="2188" spans="1:26" ht="12.7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  <c r="Y2188" s="8"/>
      <c r="Z2188" s="8"/>
    </row>
    <row r="2189" spans="1:26" ht="12.7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</row>
    <row r="2190" spans="1:26" ht="12.7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  <c r="Y2190" s="8"/>
      <c r="Z2190" s="8"/>
    </row>
    <row r="2191" spans="1:26" ht="12.7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  <c r="Y2191" s="8"/>
      <c r="Z2191" s="8"/>
    </row>
    <row r="2192" spans="1:26" ht="12.7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  <c r="Y2192" s="8"/>
      <c r="Z2192" s="8"/>
    </row>
    <row r="2193" spans="1:26" ht="12.7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</row>
    <row r="2194" spans="1:26" ht="12.7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  <c r="Y2194" s="8"/>
      <c r="Z2194" s="8"/>
    </row>
    <row r="2195" spans="1:26" ht="12.7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</row>
    <row r="2196" spans="1:26" ht="12.7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  <c r="Y2196" s="8"/>
      <c r="Z2196" s="8"/>
    </row>
    <row r="2197" spans="1:26" ht="12.7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  <c r="Y2197" s="8"/>
      <c r="Z2197" s="8"/>
    </row>
    <row r="2198" spans="1:26" ht="12.7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  <c r="Y2198" s="8"/>
      <c r="Z2198" s="8"/>
    </row>
    <row r="2199" spans="1:26" ht="12.7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  <c r="Y2199" s="8"/>
      <c r="Z2199" s="8"/>
    </row>
    <row r="2200" spans="1:26" ht="12.7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</row>
    <row r="2201" spans="1:26" ht="12.7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  <c r="Y2201" s="8"/>
      <c r="Z2201" s="8"/>
    </row>
    <row r="2202" spans="1:26" ht="12.7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</row>
    <row r="2203" spans="1:26" ht="12.7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</row>
    <row r="2204" spans="1:26" ht="12.7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  <c r="Y2204" s="8"/>
      <c r="Z2204" s="8"/>
    </row>
    <row r="2205" spans="1:26" ht="12.7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  <c r="Y2205" s="8"/>
      <c r="Z2205" s="8"/>
    </row>
    <row r="2206" spans="1:26" ht="12.7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</row>
    <row r="2207" spans="1:26" ht="12.7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</row>
    <row r="2208" spans="1:26" ht="12.7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  <c r="Y2208" s="8"/>
      <c r="Z2208" s="8"/>
    </row>
    <row r="2209" spans="1:26" ht="12.7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/>
      <c r="W2209" s="8"/>
      <c r="X2209" s="8"/>
      <c r="Y2209" s="8"/>
      <c r="Z2209" s="8"/>
    </row>
    <row r="2210" spans="1:26" ht="12.7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  <c r="Y2210" s="8"/>
      <c r="Z2210" s="8"/>
    </row>
    <row r="2211" spans="1:26" ht="12.7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  <c r="Y2211" s="8"/>
      <c r="Z2211" s="8"/>
    </row>
    <row r="2212" spans="1:26" ht="12.7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  <c r="Y2212" s="8"/>
      <c r="Z2212" s="8"/>
    </row>
    <row r="2213" spans="1:26" ht="12.7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</row>
    <row r="2214" spans="1:26" ht="12.7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  <c r="Y2214" s="8"/>
      <c r="Z2214" s="8"/>
    </row>
    <row r="2215" spans="1:26" ht="12.7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  <c r="Y2215" s="8"/>
      <c r="Z2215" s="8"/>
    </row>
    <row r="2216" spans="1:26" ht="12.7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  <c r="Y2216" s="8"/>
      <c r="Z2216" s="8"/>
    </row>
    <row r="2217" spans="1:26" ht="12.7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  <c r="Y2217" s="8"/>
      <c r="Z2217" s="8"/>
    </row>
    <row r="2218" spans="1:26" ht="12.7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  <c r="Y2218" s="8"/>
      <c r="Z2218" s="8"/>
    </row>
    <row r="2219" spans="1:26" ht="12.7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  <c r="Y2219" s="8"/>
      <c r="Z2219" s="8"/>
    </row>
    <row r="2220" spans="1:26" ht="12.7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/>
      <c r="W2220" s="8"/>
      <c r="X2220" s="8"/>
      <c r="Y2220" s="8"/>
      <c r="Z2220" s="8"/>
    </row>
    <row r="2221" spans="1:26" ht="12.7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  <c r="Y2221" s="8"/>
      <c r="Z2221" s="8"/>
    </row>
    <row r="2222" spans="1:26" ht="12.7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  <c r="Y2222" s="8"/>
      <c r="Z2222" s="8"/>
    </row>
    <row r="2223" spans="1:26" ht="12.7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/>
      <c r="W2223" s="8"/>
      <c r="X2223" s="8"/>
      <c r="Y2223" s="8"/>
      <c r="Z2223" s="8"/>
    </row>
    <row r="2224" spans="1:26" ht="12.7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  <c r="Y2224" s="8"/>
      <c r="Z2224" s="8"/>
    </row>
    <row r="2225" spans="1:26" ht="12.7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  <c r="Y2225" s="8"/>
      <c r="Z2225" s="8"/>
    </row>
    <row r="2226" spans="1:26" ht="12.7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/>
      <c r="W2226" s="8"/>
      <c r="X2226" s="8"/>
      <c r="Y2226" s="8"/>
      <c r="Z2226" s="8"/>
    </row>
    <row r="2227" spans="1:26" ht="12.7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/>
      <c r="W2227" s="8"/>
      <c r="X2227" s="8"/>
      <c r="Y2227" s="8"/>
      <c r="Z2227" s="8"/>
    </row>
    <row r="2228" spans="1:26" ht="12.7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  <c r="Y2228" s="8"/>
      <c r="Z2228" s="8"/>
    </row>
    <row r="2229" spans="1:26" ht="12.7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  <c r="Y2229" s="8"/>
      <c r="Z2229" s="8"/>
    </row>
    <row r="2230" spans="1:26" ht="12.7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/>
      <c r="W2230" s="8"/>
      <c r="X2230" s="8"/>
      <c r="Y2230" s="8"/>
      <c r="Z2230" s="8"/>
    </row>
    <row r="2231" spans="1:26" ht="12.7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/>
      <c r="W2231" s="8"/>
      <c r="X2231" s="8"/>
      <c r="Y2231" s="8"/>
      <c r="Z2231" s="8"/>
    </row>
    <row r="2232" spans="1:26" ht="12.7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  <c r="Y2232" s="8"/>
      <c r="Z2232" s="8"/>
    </row>
    <row r="2233" spans="1:26" ht="12.7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  <c r="Y2233" s="8"/>
      <c r="Z2233" s="8"/>
    </row>
    <row r="2234" spans="1:26" ht="12.7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  <c r="Y2234" s="8"/>
      <c r="Z2234" s="8"/>
    </row>
    <row r="2235" spans="1:26" ht="12.7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  <c r="Y2235" s="8"/>
      <c r="Z2235" s="8"/>
    </row>
    <row r="2236" spans="1:26" ht="12.7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/>
      <c r="W2236" s="8"/>
      <c r="X2236" s="8"/>
      <c r="Y2236" s="8"/>
      <c r="Z2236" s="8"/>
    </row>
    <row r="2237" spans="1:26" ht="12.7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  <c r="Y2237" s="8"/>
      <c r="Z2237" s="8"/>
    </row>
    <row r="2238" spans="1:26" ht="12.7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  <c r="Y2238" s="8"/>
      <c r="Z2238" s="8"/>
    </row>
    <row r="2239" spans="1:26" ht="12.7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  <c r="Y2239" s="8"/>
      <c r="Z2239" s="8"/>
    </row>
    <row r="2240" spans="1:26" ht="12.7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  <c r="Y2240" s="8"/>
      <c r="Z2240" s="8"/>
    </row>
    <row r="2241" spans="1:26" ht="12.7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  <c r="Y2241" s="8"/>
      <c r="Z2241" s="8"/>
    </row>
    <row r="2242" spans="1:26" ht="12.7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8"/>
      <c r="W2242" s="8"/>
      <c r="X2242" s="8"/>
      <c r="Y2242" s="8"/>
      <c r="Z2242" s="8"/>
    </row>
    <row r="2243" spans="1:26" ht="12.7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/>
      <c r="W2243" s="8"/>
      <c r="X2243" s="8"/>
      <c r="Y2243" s="8"/>
      <c r="Z2243" s="8"/>
    </row>
    <row r="2244" spans="1:26" ht="12.7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8"/>
      <c r="W2244" s="8"/>
      <c r="X2244" s="8"/>
      <c r="Y2244" s="8"/>
      <c r="Z2244" s="8"/>
    </row>
    <row r="2245" spans="1:26" ht="12.7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/>
      <c r="W2245" s="8"/>
      <c r="X2245" s="8"/>
      <c r="Y2245" s="8"/>
      <c r="Z2245" s="8"/>
    </row>
    <row r="2246" spans="1:26" ht="12.7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8"/>
      <c r="W2246" s="8"/>
      <c r="X2246" s="8"/>
      <c r="Y2246" s="8"/>
      <c r="Z2246" s="8"/>
    </row>
    <row r="2247" spans="1:26" ht="12.7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/>
      <c r="W2247" s="8"/>
      <c r="X2247" s="8"/>
      <c r="Y2247" s="8"/>
      <c r="Z2247" s="8"/>
    </row>
    <row r="2248" spans="1:26" ht="12.7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/>
      <c r="W2248" s="8"/>
      <c r="X2248" s="8"/>
      <c r="Y2248" s="8"/>
      <c r="Z2248" s="8"/>
    </row>
    <row r="2249" spans="1:26" ht="12.7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/>
      <c r="W2249" s="8"/>
      <c r="X2249" s="8"/>
      <c r="Y2249" s="8"/>
      <c r="Z2249" s="8"/>
    </row>
    <row r="2250" spans="1:26" ht="12.7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8"/>
      <c r="W2250" s="8"/>
      <c r="X2250" s="8"/>
      <c r="Y2250" s="8"/>
      <c r="Z2250" s="8"/>
    </row>
    <row r="2251" spans="1:26" ht="12.7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/>
      <c r="W2251" s="8"/>
      <c r="X2251" s="8"/>
      <c r="Y2251" s="8"/>
      <c r="Z2251" s="8"/>
    </row>
    <row r="2252" spans="1:26" ht="12.7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/>
      <c r="W2252" s="8"/>
      <c r="X2252" s="8"/>
      <c r="Y2252" s="8"/>
      <c r="Z2252" s="8"/>
    </row>
    <row r="2253" spans="1:26" ht="12.7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8"/>
      <c r="W2253" s="8"/>
      <c r="X2253" s="8"/>
      <c r="Y2253" s="8"/>
      <c r="Z2253" s="8"/>
    </row>
    <row r="2254" spans="1:26" ht="12.7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/>
      <c r="W2254" s="8"/>
      <c r="X2254" s="8"/>
      <c r="Y2254" s="8"/>
      <c r="Z2254" s="8"/>
    </row>
    <row r="2255" spans="1:26" ht="12.7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8"/>
      <c r="W2255" s="8"/>
      <c r="X2255" s="8"/>
      <c r="Y2255" s="8"/>
      <c r="Z2255" s="8"/>
    </row>
    <row r="2256" spans="1:26" ht="12.7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8"/>
      <c r="W2256" s="8"/>
      <c r="X2256" s="8"/>
      <c r="Y2256" s="8"/>
      <c r="Z2256" s="8"/>
    </row>
    <row r="2257" spans="1:26" ht="12.7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8"/>
      <c r="W2257" s="8"/>
      <c r="X2257" s="8"/>
      <c r="Y2257" s="8"/>
      <c r="Z2257" s="8"/>
    </row>
    <row r="2258" spans="1:26" ht="12.7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8"/>
      <c r="W2258" s="8"/>
      <c r="X2258" s="8"/>
      <c r="Y2258" s="8"/>
      <c r="Z2258" s="8"/>
    </row>
    <row r="2259" spans="1:26" ht="12.7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8"/>
      <c r="W2259" s="8"/>
      <c r="X2259" s="8"/>
      <c r="Y2259" s="8"/>
      <c r="Z2259" s="8"/>
    </row>
    <row r="2260" spans="1:26" ht="12.7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  <c r="U2260" s="8"/>
      <c r="V2260" s="8"/>
      <c r="W2260" s="8"/>
      <c r="X2260" s="8"/>
      <c r="Y2260" s="8"/>
      <c r="Z2260" s="8"/>
    </row>
    <row r="2261" spans="1:26" ht="12.7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8"/>
      <c r="W2261" s="8"/>
      <c r="X2261" s="8"/>
      <c r="Y2261" s="8"/>
      <c r="Z2261" s="8"/>
    </row>
    <row r="2262" spans="1:26" ht="12.7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  <c r="U2262" s="8"/>
      <c r="V2262" s="8"/>
      <c r="W2262" s="8"/>
      <c r="X2262" s="8"/>
      <c r="Y2262" s="8"/>
      <c r="Z2262" s="8"/>
    </row>
    <row r="2263" spans="1:26" ht="12.7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8"/>
      <c r="W2263" s="8"/>
      <c r="X2263" s="8"/>
      <c r="Y2263" s="8"/>
      <c r="Z2263" s="8"/>
    </row>
    <row r="2264" spans="1:26" ht="12.7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8"/>
      <c r="W2264" s="8"/>
      <c r="X2264" s="8"/>
      <c r="Y2264" s="8"/>
      <c r="Z2264" s="8"/>
    </row>
    <row r="2265" spans="1:26" ht="12.7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8"/>
      <c r="W2265" s="8"/>
      <c r="X2265" s="8"/>
      <c r="Y2265" s="8"/>
      <c r="Z2265" s="8"/>
    </row>
    <row r="2266" spans="1:26" ht="12.7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8"/>
      <c r="W2266" s="8"/>
      <c r="X2266" s="8"/>
      <c r="Y2266" s="8"/>
      <c r="Z2266" s="8"/>
    </row>
    <row r="2267" spans="1:26" ht="12.7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8"/>
      <c r="W2267" s="8"/>
      <c r="X2267" s="8"/>
      <c r="Y2267" s="8"/>
      <c r="Z2267" s="8"/>
    </row>
    <row r="2268" spans="1:26" ht="12.7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/>
      <c r="W2268" s="8"/>
      <c r="X2268" s="8"/>
      <c r="Y2268" s="8"/>
      <c r="Z2268" s="8"/>
    </row>
    <row r="2269" spans="1:26" ht="12.7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8"/>
      <c r="W2269" s="8"/>
      <c r="X2269" s="8"/>
      <c r="Y2269" s="8"/>
      <c r="Z2269" s="8"/>
    </row>
    <row r="2270" spans="1:26" ht="12.7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8"/>
      <c r="W2270" s="8"/>
      <c r="X2270" s="8"/>
      <c r="Y2270" s="8"/>
      <c r="Z2270" s="8"/>
    </row>
    <row r="2271" spans="1:26" ht="12.7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8"/>
      <c r="W2271" s="8"/>
      <c r="X2271" s="8"/>
      <c r="Y2271" s="8"/>
      <c r="Z2271" s="8"/>
    </row>
    <row r="2272" spans="1:26" ht="12.7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8"/>
      <c r="W2272" s="8"/>
      <c r="X2272" s="8"/>
      <c r="Y2272" s="8"/>
      <c r="Z2272" s="8"/>
    </row>
    <row r="2273" spans="1:26" ht="12.7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  <c r="U2273" s="8"/>
      <c r="V2273" s="8"/>
      <c r="W2273" s="8"/>
      <c r="X2273" s="8"/>
      <c r="Y2273" s="8"/>
      <c r="Z2273" s="8"/>
    </row>
    <row r="2274" spans="1:26" ht="12.7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8"/>
      <c r="W2274" s="8"/>
      <c r="X2274" s="8"/>
      <c r="Y2274" s="8"/>
      <c r="Z2274" s="8"/>
    </row>
    <row r="2275" spans="1:26" ht="12.7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8"/>
      <c r="W2275" s="8"/>
      <c r="X2275" s="8"/>
      <c r="Y2275" s="8"/>
      <c r="Z2275" s="8"/>
    </row>
    <row r="2276" spans="1:26" ht="12.7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8"/>
      <c r="W2276" s="8"/>
      <c r="X2276" s="8"/>
      <c r="Y2276" s="8"/>
      <c r="Z2276" s="8"/>
    </row>
    <row r="2277" spans="1:26" ht="12.7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  <c r="U2277" s="8"/>
      <c r="V2277" s="8"/>
      <c r="W2277" s="8"/>
      <c r="X2277" s="8"/>
      <c r="Y2277" s="8"/>
      <c r="Z2277" s="8"/>
    </row>
    <row r="2278" spans="1:26" ht="12.7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8"/>
      <c r="W2278" s="8"/>
      <c r="X2278" s="8"/>
      <c r="Y2278" s="8"/>
      <c r="Z2278" s="8"/>
    </row>
    <row r="2279" spans="1:26" ht="12.7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  <c r="U2279" s="8"/>
      <c r="V2279" s="8"/>
      <c r="W2279" s="8"/>
      <c r="X2279" s="8"/>
      <c r="Y2279" s="8"/>
      <c r="Z2279" s="8"/>
    </row>
    <row r="2280" spans="1:26" ht="12.7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8"/>
      <c r="W2280" s="8"/>
      <c r="X2280" s="8"/>
      <c r="Y2280" s="8"/>
      <c r="Z2280" s="8"/>
    </row>
    <row r="2281" spans="1:26" ht="12.7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/>
      <c r="W2281" s="8"/>
      <c r="X2281" s="8"/>
      <c r="Y2281" s="8"/>
      <c r="Z2281" s="8"/>
    </row>
    <row r="2282" spans="1:26" ht="12.7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/>
      <c r="W2282" s="8"/>
      <c r="X2282" s="8"/>
      <c r="Y2282" s="8"/>
      <c r="Z2282" s="8"/>
    </row>
    <row r="2283" spans="1:26" ht="12.7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  <c r="U2283" s="8"/>
      <c r="V2283" s="8"/>
      <c r="W2283" s="8"/>
      <c r="X2283" s="8"/>
      <c r="Y2283" s="8"/>
      <c r="Z2283" s="8"/>
    </row>
    <row r="2284" spans="1:26" ht="12.7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8"/>
      <c r="W2284" s="8"/>
      <c r="X2284" s="8"/>
      <c r="Y2284" s="8"/>
      <c r="Z2284" s="8"/>
    </row>
    <row r="2285" spans="1:26" ht="12.7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  <c r="U2285" s="8"/>
      <c r="V2285" s="8"/>
      <c r="W2285" s="8"/>
      <c r="X2285" s="8"/>
      <c r="Y2285" s="8"/>
      <c r="Z2285" s="8"/>
    </row>
    <row r="2286" spans="1:26" ht="12.7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8"/>
      <c r="W2286" s="8"/>
      <c r="X2286" s="8"/>
      <c r="Y2286" s="8"/>
      <c r="Z2286" s="8"/>
    </row>
    <row r="2287" spans="1:26" ht="12.7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8"/>
      <c r="W2287" s="8"/>
      <c r="X2287" s="8"/>
      <c r="Y2287" s="8"/>
      <c r="Z2287" s="8"/>
    </row>
    <row r="2288" spans="1:26" ht="12.7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8"/>
      <c r="W2288" s="8"/>
      <c r="X2288" s="8"/>
      <c r="Y2288" s="8"/>
      <c r="Z2288" s="8"/>
    </row>
    <row r="2289" spans="1:26" ht="12.7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8"/>
      <c r="W2289" s="8"/>
      <c r="X2289" s="8"/>
      <c r="Y2289" s="8"/>
      <c r="Z2289" s="8"/>
    </row>
    <row r="2290" spans="1:26" ht="12.7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  <c r="U2290" s="8"/>
      <c r="V2290" s="8"/>
      <c r="W2290" s="8"/>
      <c r="X2290" s="8"/>
      <c r="Y2290" s="8"/>
      <c r="Z2290" s="8"/>
    </row>
    <row r="2291" spans="1:26" ht="12.7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8"/>
      <c r="W2291" s="8"/>
      <c r="X2291" s="8"/>
      <c r="Y2291" s="8"/>
      <c r="Z2291" s="8"/>
    </row>
    <row r="2292" spans="1:26" ht="12.7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8"/>
      <c r="W2292" s="8"/>
      <c r="X2292" s="8"/>
      <c r="Y2292" s="8"/>
      <c r="Z2292" s="8"/>
    </row>
    <row r="2293" spans="1:26" ht="12.7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/>
      <c r="W2293" s="8"/>
      <c r="X2293" s="8"/>
      <c r="Y2293" s="8"/>
      <c r="Z2293" s="8"/>
    </row>
    <row r="2294" spans="1:26" ht="12.7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8"/>
      <c r="W2294" s="8"/>
      <c r="X2294" s="8"/>
      <c r="Y2294" s="8"/>
      <c r="Z2294" s="8"/>
    </row>
    <row r="2295" spans="1:26" ht="12.7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  <c r="U2295" s="8"/>
      <c r="V2295" s="8"/>
      <c r="W2295" s="8"/>
      <c r="X2295" s="8"/>
      <c r="Y2295" s="8"/>
      <c r="Z2295" s="8"/>
    </row>
    <row r="2296" spans="1:26" ht="12.7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8"/>
      <c r="W2296" s="8"/>
      <c r="X2296" s="8"/>
      <c r="Y2296" s="8"/>
      <c r="Z2296" s="8"/>
    </row>
    <row r="2297" spans="1:26" ht="12.7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8"/>
      <c r="W2297" s="8"/>
      <c r="X2297" s="8"/>
      <c r="Y2297" s="8"/>
      <c r="Z2297" s="8"/>
    </row>
    <row r="2298" spans="1:26" ht="12.7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  <c r="U2298" s="8"/>
      <c r="V2298" s="8"/>
      <c r="W2298" s="8"/>
      <c r="X2298" s="8"/>
      <c r="Y2298" s="8"/>
      <c r="Z2298" s="8"/>
    </row>
    <row r="2299" spans="1:26" ht="12.7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  <c r="U2299" s="8"/>
      <c r="V2299" s="8"/>
      <c r="W2299" s="8"/>
      <c r="X2299" s="8"/>
      <c r="Y2299" s="8"/>
      <c r="Z2299" s="8"/>
    </row>
    <row r="2300" spans="1:26" ht="12.7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  <c r="U2300" s="8"/>
      <c r="V2300" s="8"/>
      <c r="W2300" s="8"/>
      <c r="X2300" s="8"/>
      <c r="Y2300" s="8"/>
      <c r="Z2300" s="8"/>
    </row>
    <row r="2301" spans="1:26" ht="12.7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8"/>
      <c r="W2301" s="8"/>
      <c r="X2301" s="8"/>
      <c r="Y2301" s="8"/>
      <c r="Z2301" s="8"/>
    </row>
    <row r="2302" spans="1:26" ht="12.7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8"/>
      <c r="W2302" s="8"/>
      <c r="X2302" s="8"/>
      <c r="Y2302" s="8"/>
      <c r="Z2302" s="8"/>
    </row>
    <row r="2303" spans="1:26" ht="12.7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8"/>
      <c r="W2303" s="8"/>
      <c r="X2303" s="8"/>
      <c r="Y2303" s="8"/>
      <c r="Z2303" s="8"/>
    </row>
    <row r="2304" spans="1:26" ht="12.7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8"/>
      <c r="W2304" s="8"/>
      <c r="X2304" s="8"/>
      <c r="Y2304" s="8"/>
      <c r="Z2304" s="8"/>
    </row>
    <row r="2305" spans="1:26" ht="12.7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/>
      <c r="W2305" s="8"/>
      <c r="X2305" s="8"/>
      <c r="Y2305" s="8"/>
      <c r="Z2305" s="8"/>
    </row>
    <row r="2306" spans="1:26" ht="12.7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8"/>
      <c r="W2306" s="8"/>
      <c r="X2306" s="8"/>
      <c r="Y2306" s="8"/>
      <c r="Z2306" s="8"/>
    </row>
    <row r="2307" spans="1:26" ht="12.7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  <c r="U2307" s="8"/>
      <c r="V2307" s="8"/>
      <c r="W2307" s="8"/>
      <c r="X2307" s="8"/>
      <c r="Y2307" s="8"/>
      <c r="Z2307" s="8"/>
    </row>
    <row r="2308" spans="1:26" ht="12.7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/>
      <c r="W2308" s="8"/>
      <c r="X2308" s="8"/>
      <c r="Y2308" s="8"/>
      <c r="Z2308" s="8"/>
    </row>
    <row r="2309" spans="1:26" ht="12.7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  <c r="U2309" s="8"/>
      <c r="V2309" s="8"/>
      <c r="W2309" s="8"/>
      <c r="X2309" s="8"/>
      <c r="Y2309" s="8"/>
      <c r="Z2309" s="8"/>
    </row>
    <row r="2310" spans="1:26" ht="12.7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8"/>
      <c r="W2310" s="8"/>
      <c r="X2310" s="8"/>
      <c r="Y2310" s="8"/>
      <c r="Z2310" s="8"/>
    </row>
    <row r="2311" spans="1:26" ht="12.7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8"/>
      <c r="W2311" s="8"/>
      <c r="X2311" s="8"/>
      <c r="Y2311" s="8"/>
      <c r="Z2311" s="8"/>
    </row>
    <row r="2312" spans="1:26" ht="12.7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  <c r="U2312" s="8"/>
      <c r="V2312" s="8"/>
      <c r="W2312" s="8"/>
      <c r="X2312" s="8"/>
      <c r="Y2312" s="8"/>
      <c r="Z2312" s="8"/>
    </row>
    <row r="2313" spans="1:26" ht="12.7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/>
      <c r="W2313" s="8"/>
      <c r="X2313" s="8"/>
      <c r="Y2313" s="8"/>
      <c r="Z2313" s="8"/>
    </row>
    <row r="2314" spans="1:26" ht="12.7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  <c r="U2314" s="8"/>
      <c r="V2314" s="8"/>
      <c r="W2314" s="8"/>
      <c r="X2314" s="8"/>
      <c r="Y2314" s="8"/>
      <c r="Z2314" s="8"/>
    </row>
    <row r="2315" spans="1:26" ht="12.7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8"/>
      <c r="W2315" s="8"/>
      <c r="X2315" s="8"/>
      <c r="Y2315" s="8"/>
      <c r="Z2315" s="8"/>
    </row>
    <row r="2316" spans="1:26" ht="12.7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8"/>
      <c r="W2316" s="8"/>
      <c r="X2316" s="8"/>
      <c r="Y2316" s="8"/>
      <c r="Z2316" s="8"/>
    </row>
    <row r="2317" spans="1:26" ht="12.7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/>
      <c r="W2317" s="8"/>
      <c r="X2317" s="8"/>
      <c r="Y2317" s="8"/>
      <c r="Z2317" s="8"/>
    </row>
    <row r="2318" spans="1:26" ht="12.7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8"/>
      <c r="W2318" s="8"/>
      <c r="X2318" s="8"/>
      <c r="Y2318" s="8"/>
      <c r="Z2318" s="8"/>
    </row>
    <row r="2319" spans="1:26" ht="12.7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  <c r="U2319" s="8"/>
      <c r="V2319" s="8"/>
      <c r="W2319" s="8"/>
      <c r="X2319" s="8"/>
      <c r="Y2319" s="8"/>
      <c r="Z2319" s="8"/>
    </row>
    <row r="2320" spans="1:26" ht="12.7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8"/>
      <c r="W2320" s="8"/>
      <c r="X2320" s="8"/>
      <c r="Y2320" s="8"/>
      <c r="Z2320" s="8"/>
    </row>
    <row r="2321" spans="1:26" ht="12.7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8"/>
      <c r="W2321" s="8"/>
      <c r="X2321" s="8"/>
      <c r="Y2321" s="8"/>
      <c r="Z2321" s="8"/>
    </row>
    <row r="2322" spans="1:26" ht="12.7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8"/>
      <c r="W2322" s="8"/>
      <c r="X2322" s="8"/>
      <c r="Y2322" s="8"/>
      <c r="Z2322" s="8"/>
    </row>
    <row r="2323" spans="1:26" ht="12.7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8"/>
      <c r="W2323" s="8"/>
      <c r="X2323" s="8"/>
      <c r="Y2323" s="8"/>
      <c r="Z2323" s="8"/>
    </row>
    <row r="2324" spans="1:26" ht="12.7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8"/>
      <c r="W2324" s="8"/>
      <c r="X2324" s="8"/>
      <c r="Y2324" s="8"/>
      <c r="Z2324" s="8"/>
    </row>
    <row r="2325" spans="1:26" ht="12.7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8"/>
      <c r="W2325" s="8"/>
      <c r="X2325" s="8"/>
      <c r="Y2325" s="8"/>
      <c r="Z2325" s="8"/>
    </row>
    <row r="2326" spans="1:26" ht="12.7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  <c r="U2326" s="8"/>
      <c r="V2326" s="8"/>
      <c r="W2326" s="8"/>
      <c r="X2326" s="8"/>
      <c r="Y2326" s="8"/>
      <c r="Z2326" s="8"/>
    </row>
    <row r="2327" spans="1:26" ht="12.7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8"/>
      <c r="W2327" s="8"/>
      <c r="X2327" s="8"/>
      <c r="Y2327" s="8"/>
      <c r="Z2327" s="8"/>
    </row>
    <row r="2328" spans="1:26" ht="12.7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8"/>
      <c r="W2328" s="8"/>
      <c r="X2328" s="8"/>
      <c r="Y2328" s="8"/>
      <c r="Z2328" s="8"/>
    </row>
    <row r="2329" spans="1:26" ht="12.7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8"/>
      <c r="W2329" s="8"/>
      <c r="X2329" s="8"/>
      <c r="Y2329" s="8"/>
      <c r="Z2329" s="8"/>
    </row>
    <row r="2330" spans="1:26" ht="12.7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  <c r="U2330" s="8"/>
      <c r="V2330" s="8"/>
      <c r="W2330" s="8"/>
      <c r="X2330" s="8"/>
      <c r="Y2330" s="8"/>
      <c r="Z2330" s="8"/>
    </row>
    <row r="2331" spans="1:26" ht="12.7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8"/>
      <c r="W2331" s="8"/>
      <c r="X2331" s="8"/>
      <c r="Y2331" s="8"/>
      <c r="Z2331" s="8"/>
    </row>
    <row r="2332" spans="1:26" ht="12.7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  <c r="U2332" s="8"/>
      <c r="V2332" s="8"/>
      <c r="W2332" s="8"/>
      <c r="X2332" s="8"/>
      <c r="Y2332" s="8"/>
      <c r="Z2332" s="8"/>
    </row>
    <row r="2333" spans="1:26" ht="12.7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  <c r="U2333" s="8"/>
      <c r="V2333" s="8"/>
      <c r="W2333" s="8"/>
      <c r="X2333" s="8"/>
      <c r="Y2333" s="8"/>
      <c r="Z2333" s="8"/>
    </row>
    <row r="2334" spans="1:26" ht="12.7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/>
      <c r="W2334" s="8"/>
      <c r="X2334" s="8"/>
      <c r="Y2334" s="8"/>
      <c r="Z2334" s="8"/>
    </row>
    <row r="2335" spans="1:26" ht="12.7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8"/>
      <c r="W2335" s="8"/>
      <c r="X2335" s="8"/>
      <c r="Y2335" s="8"/>
      <c r="Z2335" s="8"/>
    </row>
    <row r="2336" spans="1:26" ht="12.7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8"/>
      <c r="W2336" s="8"/>
      <c r="X2336" s="8"/>
      <c r="Y2336" s="8"/>
      <c r="Z2336" s="8"/>
    </row>
    <row r="2337" spans="1:26" ht="12.7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8"/>
      <c r="W2337" s="8"/>
      <c r="X2337" s="8"/>
      <c r="Y2337" s="8"/>
      <c r="Z2337" s="8"/>
    </row>
    <row r="2338" spans="1:26" ht="12.7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  <c r="U2338" s="8"/>
      <c r="V2338" s="8"/>
      <c r="W2338" s="8"/>
      <c r="X2338" s="8"/>
      <c r="Y2338" s="8"/>
      <c r="Z2338" s="8"/>
    </row>
    <row r="2339" spans="1:26" ht="12.7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  <c r="U2339" s="8"/>
      <c r="V2339" s="8"/>
      <c r="W2339" s="8"/>
      <c r="X2339" s="8"/>
      <c r="Y2339" s="8"/>
      <c r="Z2339" s="8"/>
    </row>
    <row r="2340" spans="1:26" ht="12.7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8"/>
      <c r="W2340" s="8"/>
      <c r="X2340" s="8"/>
      <c r="Y2340" s="8"/>
      <c r="Z2340" s="8"/>
    </row>
    <row r="2341" spans="1:26" ht="12.7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/>
      <c r="W2341" s="8"/>
      <c r="X2341" s="8"/>
      <c r="Y2341" s="8"/>
      <c r="Z2341" s="8"/>
    </row>
    <row r="2342" spans="1:26" ht="12.7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  <c r="U2342" s="8"/>
      <c r="V2342" s="8"/>
      <c r="W2342" s="8"/>
      <c r="X2342" s="8"/>
      <c r="Y2342" s="8"/>
      <c r="Z2342" s="8"/>
    </row>
    <row r="2343" spans="1:26" ht="12.7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8"/>
      <c r="W2343" s="8"/>
      <c r="X2343" s="8"/>
      <c r="Y2343" s="8"/>
      <c r="Z2343" s="8"/>
    </row>
    <row r="2344" spans="1:26" ht="12.7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8"/>
      <c r="W2344" s="8"/>
      <c r="X2344" s="8"/>
      <c r="Y2344" s="8"/>
      <c r="Z2344" s="8"/>
    </row>
    <row r="2345" spans="1:26" ht="12.7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  <c r="U2345" s="8"/>
      <c r="V2345" s="8"/>
      <c r="W2345" s="8"/>
      <c r="X2345" s="8"/>
      <c r="Y2345" s="8"/>
      <c r="Z2345" s="8"/>
    </row>
    <row r="2346" spans="1:26" ht="12.7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/>
      <c r="W2346" s="8"/>
      <c r="X2346" s="8"/>
      <c r="Y2346" s="8"/>
      <c r="Z2346" s="8"/>
    </row>
    <row r="2347" spans="1:26" ht="12.7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8"/>
      <c r="W2347" s="8"/>
      <c r="X2347" s="8"/>
      <c r="Y2347" s="8"/>
      <c r="Z2347" s="8"/>
    </row>
    <row r="2348" spans="1:26" ht="12.7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8"/>
      <c r="W2348" s="8"/>
      <c r="X2348" s="8"/>
      <c r="Y2348" s="8"/>
      <c r="Z2348" s="8"/>
    </row>
    <row r="2349" spans="1:26" ht="12.7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8"/>
      <c r="W2349" s="8"/>
      <c r="X2349" s="8"/>
      <c r="Y2349" s="8"/>
      <c r="Z2349" s="8"/>
    </row>
    <row r="2350" spans="1:26" ht="12.7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/>
      <c r="W2350" s="8"/>
      <c r="X2350" s="8"/>
      <c r="Y2350" s="8"/>
      <c r="Z2350" s="8"/>
    </row>
    <row r="2351" spans="1:26" ht="12.7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/>
      <c r="W2351" s="8"/>
      <c r="X2351" s="8"/>
      <c r="Y2351" s="8"/>
      <c r="Z2351" s="8"/>
    </row>
    <row r="2352" spans="1:26" ht="12.7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8"/>
      <c r="W2352" s="8"/>
      <c r="X2352" s="8"/>
      <c r="Y2352" s="8"/>
      <c r="Z2352" s="8"/>
    </row>
    <row r="2353" spans="1:26" ht="12.7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8"/>
      <c r="W2353" s="8"/>
      <c r="X2353" s="8"/>
      <c r="Y2353" s="8"/>
      <c r="Z2353" s="8"/>
    </row>
    <row r="2354" spans="1:26" ht="12.7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  <c r="U2354" s="8"/>
      <c r="V2354" s="8"/>
      <c r="W2354" s="8"/>
      <c r="X2354" s="8"/>
      <c r="Y2354" s="8"/>
      <c r="Z2354" s="8"/>
    </row>
    <row r="2355" spans="1:26" ht="12.7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8"/>
      <c r="W2355" s="8"/>
      <c r="X2355" s="8"/>
      <c r="Y2355" s="8"/>
      <c r="Z2355" s="8"/>
    </row>
    <row r="2356" spans="1:26" ht="12.7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8"/>
      <c r="W2356" s="8"/>
      <c r="X2356" s="8"/>
      <c r="Y2356" s="8"/>
      <c r="Z2356" s="8"/>
    </row>
    <row r="2357" spans="1:26" ht="12.7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8"/>
      <c r="W2357" s="8"/>
      <c r="X2357" s="8"/>
      <c r="Y2357" s="8"/>
      <c r="Z2357" s="8"/>
    </row>
    <row r="2358" spans="1:26" ht="12.7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/>
      <c r="W2358" s="8"/>
      <c r="X2358" s="8"/>
      <c r="Y2358" s="8"/>
      <c r="Z2358" s="8"/>
    </row>
    <row r="2359" spans="1:26" ht="12.7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8"/>
      <c r="W2359" s="8"/>
      <c r="X2359" s="8"/>
      <c r="Y2359" s="8"/>
      <c r="Z2359" s="8"/>
    </row>
    <row r="2360" spans="1:26" ht="12.7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8"/>
      <c r="W2360" s="8"/>
      <c r="X2360" s="8"/>
      <c r="Y2360" s="8"/>
      <c r="Z2360" s="8"/>
    </row>
    <row r="2361" spans="1:26" ht="12.7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8"/>
      <c r="W2361" s="8"/>
      <c r="X2361" s="8"/>
      <c r="Y2361" s="8"/>
      <c r="Z2361" s="8"/>
    </row>
    <row r="2362" spans="1:26" ht="12.7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/>
      <c r="W2362" s="8"/>
      <c r="X2362" s="8"/>
      <c r="Y2362" s="8"/>
      <c r="Z2362" s="8"/>
    </row>
    <row r="2363" spans="1:26" ht="12.7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/>
      <c r="W2363" s="8"/>
      <c r="X2363" s="8"/>
      <c r="Y2363" s="8"/>
      <c r="Z2363" s="8"/>
    </row>
    <row r="2364" spans="1:26" ht="12.7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/>
      <c r="W2364" s="8"/>
      <c r="X2364" s="8"/>
      <c r="Y2364" s="8"/>
      <c r="Z2364" s="8"/>
    </row>
    <row r="2365" spans="1:26" ht="12.7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/>
      <c r="W2365" s="8"/>
      <c r="X2365" s="8"/>
      <c r="Y2365" s="8"/>
      <c r="Z2365" s="8"/>
    </row>
    <row r="2366" spans="1:26" ht="12.7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/>
      <c r="W2366" s="8"/>
      <c r="X2366" s="8"/>
      <c r="Y2366" s="8"/>
      <c r="Z2366" s="8"/>
    </row>
    <row r="2367" spans="1:26" ht="12.7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8"/>
      <c r="W2367" s="8"/>
      <c r="X2367" s="8"/>
      <c r="Y2367" s="8"/>
      <c r="Z2367" s="8"/>
    </row>
    <row r="2368" spans="1:26" ht="12.7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8"/>
      <c r="W2368" s="8"/>
      <c r="X2368" s="8"/>
      <c r="Y2368" s="8"/>
      <c r="Z2368" s="8"/>
    </row>
    <row r="2369" spans="1:26" ht="12.7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  <c r="U2369" s="8"/>
      <c r="V2369" s="8"/>
      <c r="W2369" s="8"/>
      <c r="X2369" s="8"/>
      <c r="Y2369" s="8"/>
      <c r="Z2369" s="8"/>
    </row>
    <row r="2370" spans="1:26" ht="12.7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8"/>
      <c r="W2370" s="8"/>
      <c r="X2370" s="8"/>
      <c r="Y2370" s="8"/>
      <c r="Z2370" s="8"/>
    </row>
    <row r="2371" spans="1:26" ht="12.7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/>
      <c r="W2371" s="8"/>
      <c r="X2371" s="8"/>
      <c r="Y2371" s="8"/>
      <c r="Z2371" s="8"/>
    </row>
    <row r="2372" spans="1:26" ht="12.7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8"/>
      <c r="W2372" s="8"/>
      <c r="X2372" s="8"/>
      <c r="Y2372" s="8"/>
      <c r="Z2372" s="8"/>
    </row>
    <row r="2373" spans="1:26" ht="12.7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8"/>
      <c r="W2373" s="8"/>
      <c r="X2373" s="8"/>
      <c r="Y2373" s="8"/>
      <c r="Z2373" s="8"/>
    </row>
    <row r="2374" spans="1:26" ht="12.7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8"/>
      <c r="W2374" s="8"/>
      <c r="X2374" s="8"/>
      <c r="Y2374" s="8"/>
      <c r="Z2374" s="8"/>
    </row>
    <row r="2375" spans="1:26" ht="12.7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  <c r="U2375" s="8"/>
      <c r="V2375" s="8"/>
      <c r="W2375" s="8"/>
      <c r="X2375" s="8"/>
      <c r="Y2375" s="8"/>
      <c r="Z2375" s="8"/>
    </row>
    <row r="2376" spans="1:26" ht="12.7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  <c r="U2376" s="8"/>
      <c r="V2376" s="8"/>
      <c r="W2376" s="8"/>
      <c r="X2376" s="8"/>
      <c r="Y2376" s="8"/>
      <c r="Z2376" s="8"/>
    </row>
    <row r="2377" spans="1:26" ht="12.7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/>
      <c r="W2377" s="8"/>
      <c r="X2377" s="8"/>
      <c r="Y2377" s="8"/>
      <c r="Z2377" s="8"/>
    </row>
    <row r="2378" spans="1:26" ht="12.7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8"/>
      <c r="W2378" s="8"/>
      <c r="X2378" s="8"/>
      <c r="Y2378" s="8"/>
      <c r="Z2378" s="8"/>
    </row>
    <row r="2379" spans="1:26" ht="12.7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  <c r="U2379" s="8"/>
      <c r="V2379" s="8"/>
      <c r="W2379" s="8"/>
      <c r="X2379" s="8"/>
      <c r="Y2379" s="8"/>
      <c r="Z2379" s="8"/>
    </row>
    <row r="2380" spans="1:26" ht="12.7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/>
      <c r="W2380" s="8"/>
      <c r="X2380" s="8"/>
      <c r="Y2380" s="8"/>
      <c r="Z2380" s="8"/>
    </row>
    <row r="2381" spans="1:26" ht="12.7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8"/>
      <c r="W2381" s="8"/>
      <c r="X2381" s="8"/>
      <c r="Y2381" s="8"/>
      <c r="Z2381" s="8"/>
    </row>
    <row r="2382" spans="1:26" ht="12.7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8"/>
      <c r="W2382" s="8"/>
      <c r="X2382" s="8"/>
      <c r="Y2382" s="8"/>
      <c r="Z2382" s="8"/>
    </row>
    <row r="2383" spans="1:26" ht="12.7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  <c r="U2383" s="8"/>
      <c r="V2383" s="8"/>
      <c r="W2383" s="8"/>
      <c r="X2383" s="8"/>
      <c r="Y2383" s="8"/>
      <c r="Z2383" s="8"/>
    </row>
    <row r="2384" spans="1:26" ht="12.7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8"/>
      <c r="W2384" s="8"/>
      <c r="X2384" s="8"/>
      <c r="Y2384" s="8"/>
      <c r="Z2384" s="8"/>
    </row>
    <row r="2385" spans="1:26" ht="12.7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8"/>
      <c r="W2385" s="8"/>
      <c r="X2385" s="8"/>
      <c r="Y2385" s="8"/>
      <c r="Z2385" s="8"/>
    </row>
    <row r="2386" spans="1:26" ht="12.7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8"/>
      <c r="W2386" s="8"/>
      <c r="X2386" s="8"/>
      <c r="Y2386" s="8"/>
      <c r="Z2386" s="8"/>
    </row>
    <row r="2387" spans="1:26" ht="12.7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8"/>
      <c r="W2387" s="8"/>
      <c r="X2387" s="8"/>
      <c r="Y2387" s="8"/>
      <c r="Z2387" s="8"/>
    </row>
    <row r="2388" spans="1:26" ht="12.7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  <c r="U2388" s="8"/>
      <c r="V2388" s="8"/>
      <c r="W2388" s="8"/>
      <c r="X2388" s="8"/>
      <c r="Y2388" s="8"/>
      <c r="Z2388" s="8"/>
    </row>
    <row r="2389" spans="1:26" ht="12.7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  <c r="U2389" s="8"/>
      <c r="V2389" s="8"/>
      <c r="W2389" s="8"/>
      <c r="X2389" s="8"/>
      <c r="Y2389" s="8"/>
      <c r="Z2389" s="8"/>
    </row>
    <row r="2390" spans="1:26" ht="12.7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8"/>
      <c r="W2390" s="8"/>
      <c r="X2390" s="8"/>
      <c r="Y2390" s="8"/>
      <c r="Z2390" s="8"/>
    </row>
    <row r="2391" spans="1:26" ht="12.7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8"/>
      <c r="W2391" s="8"/>
      <c r="X2391" s="8"/>
      <c r="Y2391" s="8"/>
      <c r="Z2391" s="8"/>
    </row>
    <row r="2392" spans="1:26" ht="12.7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  <c r="U2392" s="8"/>
      <c r="V2392" s="8"/>
      <c r="W2392" s="8"/>
      <c r="X2392" s="8"/>
      <c r="Y2392" s="8"/>
      <c r="Z2392" s="8"/>
    </row>
    <row r="2393" spans="1:26" ht="12.7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8"/>
      <c r="W2393" s="8"/>
      <c r="X2393" s="8"/>
      <c r="Y2393" s="8"/>
      <c r="Z2393" s="8"/>
    </row>
    <row r="2394" spans="1:26" ht="12.7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8"/>
      <c r="W2394" s="8"/>
      <c r="X2394" s="8"/>
      <c r="Y2394" s="8"/>
      <c r="Z2394" s="8"/>
    </row>
    <row r="2395" spans="1:26" ht="12.7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  <c r="U2395" s="8"/>
      <c r="V2395" s="8"/>
      <c r="W2395" s="8"/>
      <c r="X2395" s="8"/>
      <c r="Y2395" s="8"/>
      <c r="Z2395" s="8"/>
    </row>
    <row r="2396" spans="1:26" ht="12.7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8"/>
      <c r="W2396" s="8"/>
      <c r="X2396" s="8"/>
      <c r="Y2396" s="8"/>
      <c r="Z2396" s="8"/>
    </row>
    <row r="2397" spans="1:26" ht="12.7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/>
      <c r="W2397" s="8"/>
      <c r="X2397" s="8"/>
      <c r="Y2397" s="8"/>
      <c r="Z2397" s="8"/>
    </row>
    <row r="2398" spans="1:26" ht="12.7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8"/>
      <c r="W2398" s="8"/>
      <c r="X2398" s="8"/>
      <c r="Y2398" s="8"/>
      <c r="Z2398" s="8"/>
    </row>
    <row r="2399" spans="1:26" ht="12.7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8"/>
      <c r="W2399" s="8"/>
      <c r="X2399" s="8"/>
      <c r="Y2399" s="8"/>
      <c r="Z2399" s="8"/>
    </row>
    <row r="2400" spans="1:26" ht="12.7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  <c r="U2400" s="8"/>
      <c r="V2400" s="8"/>
      <c r="W2400" s="8"/>
      <c r="X2400" s="8"/>
      <c r="Y2400" s="8"/>
      <c r="Z2400" s="8"/>
    </row>
    <row r="2401" spans="1:26" ht="12.7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8"/>
      <c r="W2401" s="8"/>
      <c r="X2401" s="8"/>
      <c r="Y2401" s="8"/>
      <c r="Z2401" s="8"/>
    </row>
    <row r="2402" spans="1:26" ht="12.7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8"/>
      <c r="W2402" s="8"/>
      <c r="X2402" s="8"/>
      <c r="Y2402" s="8"/>
      <c r="Z2402" s="8"/>
    </row>
    <row r="2403" spans="1:26" ht="12.7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8"/>
      <c r="W2403" s="8"/>
      <c r="X2403" s="8"/>
      <c r="Y2403" s="8"/>
      <c r="Z2403" s="8"/>
    </row>
    <row r="2404" spans="1:26" ht="12.7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  <c r="U2404" s="8"/>
      <c r="V2404" s="8"/>
      <c r="W2404" s="8"/>
      <c r="X2404" s="8"/>
      <c r="Y2404" s="8"/>
      <c r="Z2404" s="8"/>
    </row>
    <row r="2405" spans="1:26" ht="12.7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8"/>
      <c r="W2405" s="8"/>
      <c r="X2405" s="8"/>
      <c r="Y2405" s="8"/>
      <c r="Z2405" s="8"/>
    </row>
    <row r="2406" spans="1:26" ht="12.7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8"/>
      <c r="W2406" s="8"/>
      <c r="X2406" s="8"/>
      <c r="Y2406" s="8"/>
      <c r="Z2406" s="8"/>
    </row>
    <row r="2407" spans="1:26" ht="12.7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  <c r="U2407" s="8"/>
      <c r="V2407" s="8"/>
      <c r="W2407" s="8"/>
      <c r="X2407" s="8"/>
      <c r="Y2407" s="8"/>
      <c r="Z2407" s="8"/>
    </row>
    <row r="2408" spans="1:26" ht="12.7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/>
      <c r="W2408" s="8"/>
      <c r="X2408" s="8"/>
      <c r="Y2408" s="8"/>
      <c r="Z2408" s="8"/>
    </row>
    <row r="2409" spans="1:26" ht="12.7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  <c r="U2409" s="8"/>
      <c r="V2409" s="8"/>
      <c r="W2409" s="8"/>
      <c r="X2409" s="8"/>
      <c r="Y2409" s="8"/>
      <c r="Z2409" s="8"/>
    </row>
    <row r="2410" spans="1:26" ht="12.7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  <c r="U2410" s="8"/>
      <c r="V2410" s="8"/>
      <c r="W2410" s="8"/>
      <c r="X2410" s="8"/>
      <c r="Y2410" s="8"/>
      <c r="Z2410" s="8"/>
    </row>
    <row r="2411" spans="1:26" ht="12.7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/>
      <c r="W2411" s="8"/>
      <c r="X2411" s="8"/>
      <c r="Y2411" s="8"/>
      <c r="Z2411" s="8"/>
    </row>
    <row r="2412" spans="1:26" ht="12.7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8"/>
      <c r="W2412" s="8"/>
      <c r="X2412" s="8"/>
      <c r="Y2412" s="8"/>
      <c r="Z2412" s="8"/>
    </row>
    <row r="2413" spans="1:26" ht="12.7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8"/>
      <c r="W2413" s="8"/>
      <c r="X2413" s="8"/>
      <c r="Y2413" s="8"/>
      <c r="Z2413" s="8"/>
    </row>
    <row r="2414" spans="1:26" ht="12.7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  <c r="U2414" s="8"/>
      <c r="V2414" s="8"/>
      <c r="W2414" s="8"/>
      <c r="X2414" s="8"/>
      <c r="Y2414" s="8"/>
      <c r="Z2414" s="8"/>
    </row>
    <row r="2415" spans="1:26" ht="12.7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8"/>
      <c r="W2415" s="8"/>
      <c r="X2415" s="8"/>
      <c r="Y2415" s="8"/>
      <c r="Z2415" s="8"/>
    </row>
    <row r="2416" spans="1:26" ht="12.7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/>
      <c r="W2416" s="8"/>
      <c r="X2416" s="8"/>
      <c r="Y2416" s="8"/>
      <c r="Z2416" s="8"/>
    </row>
    <row r="2417" spans="1:26" ht="12.7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8"/>
      <c r="W2417" s="8"/>
      <c r="X2417" s="8"/>
      <c r="Y2417" s="8"/>
      <c r="Z2417" s="8"/>
    </row>
    <row r="2418" spans="1:26" ht="12.7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  <c r="U2418" s="8"/>
      <c r="V2418" s="8"/>
      <c r="W2418" s="8"/>
      <c r="X2418" s="8"/>
      <c r="Y2418" s="8"/>
      <c r="Z2418" s="8"/>
    </row>
    <row r="2419" spans="1:26" ht="12.7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  <c r="U2419" s="8"/>
      <c r="V2419" s="8"/>
      <c r="W2419" s="8"/>
      <c r="X2419" s="8"/>
      <c r="Y2419" s="8"/>
      <c r="Z2419" s="8"/>
    </row>
    <row r="2420" spans="1:26" ht="12.7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8"/>
      <c r="W2420" s="8"/>
      <c r="X2420" s="8"/>
      <c r="Y2420" s="8"/>
      <c r="Z2420" s="8"/>
    </row>
    <row r="2421" spans="1:26" ht="12.7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  <c r="U2421" s="8"/>
      <c r="V2421" s="8"/>
      <c r="W2421" s="8"/>
      <c r="X2421" s="8"/>
      <c r="Y2421" s="8"/>
      <c r="Z2421" s="8"/>
    </row>
    <row r="2422" spans="1:26" ht="12.7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  <c r="U2422" s="8"/>
      <c r="V2422" s="8"/>
      <c r="W2422" s="8"/>
      <c r="X2422" s="8"/>
      <c r="Y2422" s="8"/>
      <c r="Z2422" s="8"/>
    </row>
    <row r="2423" spans="1:26" ht="12.7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8"/>
      <c r="W2423" s="8"/>
      <c r="X2423" s="8"/>
      <c r="Y2423" s="8"/>
      <c r="Z2423" s="8"/>
    </row>
    <row r="2424" spans="1:26" ht="12.7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8"/>
      <c r="W2424" s="8"/>
      <c r="X2424" s="8"/>
      <c r="Y2424" s="8"/>
      <c r="Z2424" s="8"/>
    </row>
    <row r="2425" spans="1:26" ht="12.7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8"/>
      <c r="W2425" s="8"/>
      <c r="X2425" s="8"/>
      <c r="Y2425" s="8"/>
      <c r="Z2425" s="8"/>
    </row>
    <row r="2426" spans="1:26" ht="12.7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8"/>
      <c r="W2426" s="8"/>
      <c r="X2426" s="8"/>
      <c r="Y2426" s="8"/>
      <c r="Z2426" s="8"/>
    </row>
    <row r="2427" spans="1:26" ht="12.7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8"/>
      <c r="W2427" s="8"/>
      <c r="X2427" s="8"/>
      <c r="Y2427" s="8"/>
      <c r="Z2427" s="8"/>
    </row>
    <row r="2428" spans="1:26" ht="12.7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8"/>
      <c r="W2428" s="8"/>
      <c r="X2428" s="8"/>
      <c r="Y2428" s="8"/>
      <c r="Z2428" s="8"/>
    </row>
    <row r="2429" spans="1:26" ht="12.7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8"/>
      <c r="W2429" s="8"/>
      <c r="X2429" s="8"/>
      <c r="Y2429" s="8"/>
      <c r="Z2429" s="8"/>
    </row>
    <row r="2430" spans="1:26" ht="12.7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/>
      <c r="W2430" s="8"/>
      <c r="X2430" s="8"/>
      <c r="Y2430" s="8"/>
      <c r="Z2430" s="8"/>
    </row>
    <row r="2431" spans="1:26" ht="12.7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8"/>
      <c r="W2431" s="8"/>
      <c r="X2431" s="8"/>
      <c r="Y2431" s="8"/>
      <c r="Z2431" s="8"/>
    </row>
    <row r="2432" spans="1:26" ht="12.7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  <c r="U2432" s="8"/>
      <c r="V2432" s="8"/>
      <c r="W2432" s="8"/>
      <c r="X2432" s="8"/>
      <c r="Y2432" s="8"/>
      <c r="Z2432" s="8"/>
    </row>
    <row r="2433" spans="1:26" ht="12.7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/>
      <c r="W2433" s="8"/>
      <c r="X2433" s="8"/>
      <c r="Y2433" s="8"/>
      <c r="Z2433" s="8"/>
    </row>
    <row r="2434" spans="1:26" ht="12.7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/>
      <c r="W2434" s="8"/>
      <c r="X2434" s="8"/>
      <c r="Y2434" s="8"/>
      <c r="Z2434" s="8"/>
    </row>
    <row r="2435" spans="1:26" ht="12.7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  <c r="U2435" s="8"/>
      <c r="V2435" s="8"/>
      <c r="W2435" s="8"/>
      <c r="X2435" s="8"/>
      <c r="Y2435" s="8"/>
      <c r="Z2435" s="8"/>
    </row>
    <row r="2436" spans="1:26" ht="12.7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8"/>
      <c r="W2436" s="8"/>
      <c r="X2436" s="8"/>
      <c r="Y2436" s="8"/>
      <c r="Z2436" s="8"/>
    </row>
    <row r="2437" spans="1:26" ht="12.7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/>
      <c r="W2437" s="8"/>
      <c r="X2437" s="8"/>
      <c r="Y2437" s="8"/>
      <c r="Z2437" s="8"/>
    </row>
    <row r="2438" spans="1:26" ht="12.7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  <c r="U2438" s="8"/>
      <c r="V2438" s="8"/>
      <c r="W2438" s="8"/>
      <c r="X2438" s="8"/>
      <c r="Y2438" s="8"/>
      <c r="Z2438" s="8"/>
    </row>
    <row r="2439" spans="1:26" ht="12.7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  <c r="U2439" s="8"/>
      <c r="V2439" s="8"/>
      <c r="W2439" s="8"/>
      <c r="X2439" s="8"/>
      <c r="Y2439" s="8"/>
      <c r="Z2439" s="8"/>
    </row>
    <row r="2440" spans="1:26" ht="12.7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/>
      <c r="W2440" s="8"/>
      <c r="X2440" s="8"/>
      <c r="Y2440" s="8"/>
      <c r="Z2440" s="8"/>
    </row>
    <row r="2441" spans="1:26" ht="12.7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/>
      <c r="W2441" s="8"/>
      <c r="X2441" s="8"/>
      <c r="Y2441" s="8"/>
      <c r="Z2441" s="8"/>
    </row>
    <row r="2442" spans="1:26" ht="12.7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8"/>
      <c r="W2442" s="8"/>
      <c r="X2442" s="8"/>
      <c r="Y2442" s="8"/>
      <c r="Z2442" s="8"/>
    </row>
    <row r="2443" spans="1:26" ht="12.7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8"/>
      <c r="W2443" s="8"/>
      <c r="X2443" s="8"/>
      <c r="Y2443" s="8"/>
      <c r="Z2443" s="8"/>
    </row>
    <row r="2444" spans="1:26" ht="12.7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  <c r="U2444" s="8"/>
      <c r="V2444" s="8"/>
      <c r="W2444" s="8"/>
      <c r="X2444" s="8"/>
      <c r="Y2444" s="8"/>
      <c r="Z2444" s="8"/>
    </row>
    <row r="2445" spans="1:26" ht="12.7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  <c r="U2445" s="8"/>
      <c r="V2445" s="8"/>
      <c r="W2445" s="8"/>
      <c r="X2445" s="8"/>
      <c r="Y2445" s="8"/>
      <c r="Z2445" s="8"/>
    </row>
    <row r="2446" spans="1:26" ht="12.7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  <c r="U2446" s="8"/>
      <c r="V2446" s="8"/>
      <c r="W2446" s="8"/>
      <c r="X2446" s="8"/>
      <c r="Y2446" s="8"/>
      <c r="Z2446" s="8"/>
    </row>
    <row r="2447" spans="1:26" ht="12.7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8"/>
      <c r="W2447" s="8"/>
      <c r="X2447" s="8"/>
      <c r="Y2447" s="8"/>
      <c r="Z2447" s="8"/>
    </row>
    <row r="2448" spans="1:26" ht="12.7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  <c r="U2448" s="8"/>
      <c r="V2448" s="8"/>
      <c r="W2448" s="8"/>
      <c r="X2448" s="8"/>
      <c r="Y2448" s="8"/>
      <c r="Z2448" s="8"/>
    </row>
    <row r="2449" spans="1:26" ht="12.7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  <c r="U2449" s="8"/>
      <c r="V2449" s="8"/>
      <c r="W2449" s="8"/>
      <c r="X2449" s="8"/>
      <c r="Y2449" s="8"/>
      <c r="Z2449" s="8"/>
    </row>
    <row r="2450" spans="1:26" ht="12.7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  <c r="U2450" s="8"/>
      <c r="V2450" s="8"/>
      <c r="W2450" s="8"/>
      <c r="X2450" s="8"/>
      <c r="Y2450" s="8"/>
      <c r="Z2450" s="8"/>
    </row>
    <row r="2451" spans="1:26" ht="12.7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  <c r="U2451" s="8"/>
      <c r="V2451" s="8"/>
      <c r="W2451" s="8"/>
      <c r="X2451" s="8"/>
      <c r="Y2451" s="8"/>
      <c r="Z2451" s="8"/>
    </row>
    <row r="2452" spans="1:26" ht="12.7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  <c r="U2452" s="8"/>
      <c r="V2452" s="8"/>
      <c r="W2452" s="8"/>
      <c r="X2452" s="8"/>
      <c r="Y2452" s="8"/>
      <c r="Z2452" s="8"/>
    </row>
    <row r="2453" spans="1:26" ht="12.7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  <c r="U2453" s="8"/>
      <c r="V2453" s="8"/>
      <c r="W2453" s="8"/>
      <c r="X2453" s="8"/>
      <c r="Y2453" s="8"/>
      <c r="Z2453" s="8"/>
    </row>
    <row r="2454" spans="1:26" ht="12.7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  <c r="U2454" s="8"/>
      <c r="V2454" s="8"/>
      <c r="W2454" s="8"/>
      <c r="X2454" s="8"/>
      <c r="Y2454" s="8"/>
      <c r="Z2454" s="8"/>
    </row>
    <row r="2455" spans="1:26" ht="12.7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  <c r="U2455" s="8"/>
      <c r="V2455" s="8"/>
      <c r="W2455" s="8"/>
      <c r="X2455" s="8"/>
      <c r="Y2455" s="8"/>
      <c r="Z2455" s="8"/>
    </row>
    <row r="2456" spans="1:26" ht="12.7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  <c r="U2456" s="8"/>
      <c r="V2456" s="8"/>
      <c r="W2456" s="8"/>
      <c r="X2456" s="8"/>
      <c r="Y2456" s="8"/>
      <c r="Z2456" s="8"/>
    </row>
    <row r="2457" spans="1:26" ht="12.7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  <c r="U2457" s="8"/>
      <c r="V2457" s="8"/>
      <c r="W2457" s="8"/>
      <c r="X2457" s="8"/>
      <c r="Y2457" s="8"/>
      <c r="Z2457" s="8"/>
    </row>
    <row r="2458" spans="1:26" ht="12.7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  <c r="U2458" s="8"/>
      <c r="V2458" s="8"/>
      <c r="W2458" s="8"/>
      <c r="X2458" s="8"/>
      <c r="Y2458" s="8"/>
      <c r="Z2458" s="8"/>
    </row>
    <row r="2459" spans="1:26" ht="12.7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8"/>
      <c r="W2459" s="8"/>
      <c r="X2459" s="8"/>
      <c r="Y2459" s="8"/>
      <c r="Z2459" s="8"/>
    </row>
    <row r="2460" spans="1:26" ht="12.7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  <c r="U2460" s="8"/>
      <c r="V2460" s="8"/>
      <c r="W2460" s="8"/>
      <c r="X2460" s="8"/>
      <c r="Y2460" s="8"/>
      <c r="Z2460" s="8"/>
    </row>
    <row r="2461" spans="1:26" ht="12.7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  <c r="U2461" s="8"/>
      <c r="V2461" s="8"/>
      <c r="W2461" s="8"/>
      <c r="X2461" s="8"/>
      <c r="Y2461" s="8"/>
      <c r="Z2461" s="8"/>
    </row>
    <row r="2462" spans="1:26" ht="12.7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  <c r="U2462" s="8"/>
      <c r="V2462" s="8"/>
      <c r="W2462" s="8"/>
      <c r="X2462" s="8"/>
      <c r="Y2462" s="8"/>
      <c r="Z2462" s="8"/>
    </row>
    <row r="2463" spans="1:26" ht="12.7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  <c r="U2463" s="8"/>
      <c r="V2463" s="8"/>
      <c r="W2463" s="8"/>
      <c r="X2463" s="8"/>
      <c r="Y2463" s="8"/>
      <c r="Z2463" s="8"/>
    </row>
    <row r="2464" spans="1:26" ht="12.7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  <c r="S2464" s="8"/>
      <c r="T2464" s="8"/>
      <c r="U2464" s="8"/>
      <c r="V2464" s="8"/>
      <c r="W2464" s="8"/>
      <c r="X2464" s="8"/>
      <c r="Y2464" s="8"/>
      <c r="Z2464" s="8"/>
    </row>
    <row r="2465" spans="1:26" ht="12.7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  <c r="S2465" s="8"/>
      <c r="T2465" s="8"/>
      <c r="U2465" s="8"/>
      <c r="V2465" s="8"/>
      <c r="W2465" s="8"/>
      <c r="X2465" s="8"/>
      <c r="Y2465" s="8"/>
      <c r="Z2465" s="8"/>
    </row>
    <row r="2466" spans="1:26" ht="12.7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  <c r="U2466" s="8"/>
      <c r="V2466" s="8"/>
      <c r="W2466" s="8"/>
      <c r="X2466" s="8"/>
      <c r="Y2466" s="8"/>
      <c r="Z2466" s="8"/>
    </row>
    <row r="2467" spans="1:26" ht="12.7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  <c r="U2467" s="8"/>
      <c r="V2467" s="8"/>
      <c r="W2467" s="8"/>
      <c r="X2467" s="8"/>
      <c r="Y2467" s="8"/>
      <c r="Z2467" s="8"/>
    </row>
    <row r="2468" spans="1:26" ht="12.7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  <c r="U2468" s="8"/>
      <c r="V2468" s="8"/>
      <c r="W2468" s="8"/>
      <c r="X2468" s="8"/>
      <c r="Y2468" s="8"/>
      <c r="Z2468" s="8"/>
    </row>
    <row r="2469" spans="1:26" ht="12.7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  <c r="U2469" s="8"/>
      <c r="V2469" s="8"/>
      <c r="W2469" s="8"/>
      <c r="X2469" s="8"/>
      <c r="Y2469" s="8"/>
      <c r="Z2469" s="8"/>
    </row>
    <row r="2470" spans="1:26" ht="12.7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  <c r="U2470" s="8"/>
      <c r="V2470" s="8"/>
      <c r="W2470" s="8"/>
      <c r="X2470" s="8"/>
      <c r="Y2470" s="8"/>
      <c r="Z2470" s="8"/>
    </row>
    <row r="2471" spans="1:26" ht="12.7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  <c r="S2471" s="8"/>
      <c r="T2471" s="8"/>
      <c r="U2471" s="8"/>
      <c r="V2471" s="8"/>
      <c r="W2471" s="8"/>
      <c r="X2471" s="8"/>
      <c r="Y2471" s="8"/>
      <c r="Z2471" s="8"/>
    </row>
    <row r="2472" spans="1:26" ht="12.7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  <c r="U2472" s="8"/>
      <c r="V2472" s="8"/>
      <c r="W2472" s="8"/>
      <c r="X2472" s="8"/>
      <c r="Y2472" s="8"/>
      <c r="Z2472" s="8"/>
    </row>
    <row r="2473" spans="1:26" ht="12.7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  <c r="U2473" s="8"/>
      <c r="V2473" s="8"/>
      <c r="W2473" s="8"/>
      <c r="X2473" s="8"/>
      <c r="Y2473" s="8"/>
      <c r="Z2473" s="8"/>
    </row>
    <row r="2474" spans="1:26" ht="12.7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  <c r="U2474" s="8"/>
      <c r="V2474" s="8"/>
      <c r="W2474" s="8"/>
      <c r="X2474" s="8"/>
      <c r="Y2474" s="8"/>
      <c r="Z2474" s="8"/>
    </row>
    <row r="2475" spans="1:26" ht="12.7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  <c r="U2475" s="8"/>
      <c r="V2475" s="8"/>
      <c r="W2475" s="8"/>
      <c r="X2475" s="8"/>
      <c r="Y2475" s="8"/>
      <c r="Z2475" s="8"/>
    </row>
    <row r="2476" spans="1:26" ht="12.7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  <c r="S2476" s="8"/>
      <c r="T2476" s="8"/>
      <c r="U2476" s="8"/>
      <c r="V2476" s="8"/>
      <c r="W2476" s="8"/>
      <c r="X2476" s="8"/>
      <c r="Y2476" s="8"/>
      <c r="Z2476" s="8"/>
    </row>
    <row r="2477" spans="1:26" ht="12.7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  <c r="S2477" s="8"/>
      <c r="T2477" s="8"/>
      <c r="U2477" s="8"/>
      <c r="V2477" s="8"/>
      <c r="W2477" s="8"/>
      <c r="X2477" s="8"/>
      <c r="Y2477" s="8"/>
      <c r="Z2477" s="8"/>
    </row>
    <row r="2478" spans="1:26" ht="12.7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  <c r="S2478" s="8"/>
      <c r="T2478" s="8"/>
      <c r="U2478" s="8"/>
      <c r="V2478" s="8"/>
      <c r="W2478" s="8"/>
      <c r="X2478" s="8"/>
      <c r="Y2478" s="8"/>
      <c r="Z2478" s="8"/>
    </row>
    <row r="2479" spans="1:26" ht="12.7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  <c r="U2479" s="8"/>
      <c r="V2479" s="8"/>
      <c r="W2479" s="8"/>
      <c r="X2479" s="8"/>
      <c r="Y2479" s="8"/>
      <c r="Z2479" s="8"/>
    </row>
    <row r="2480" spans="1:26" ht="12.7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  <c r="U2480" s="8"/>
      <c r="V2480" s="8"/>
      <c r="W2480" s="8"/>
      <c r="X2480" s="8"/>
      <c r="Y2480" s="8"/>
      <c r="Z2480" s="8"/>
    </row>
    <row r="2481" spans="1:26" ht="12.7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  <c r="U2481" s="8"/>
      <c r="V2481" s="8"/>
      <c r="W2481" s="8"/>
      <c r="X2481" s="8"/>
      <c r="Y2481" s="8"/>
      <c r="Z2481" s="8"/>
    </row>
    <row r="2482" spans="1:26" ht="12.7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  <c r="U2482" s="8"/>
      <c r="V2482" s="8"/>
      <c r="W2482" s="8"/>
      <c r="X2482" s="8"/>
      <c r="Y2482" s="8"/>
      <c r="Z2482" s="8"/>
    </row>
    <row r="2483" spans="1:26" ht="12.7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  <c r="U2483" s="8"/>
      <c r="V2483" s="8"/>
      <c r="W2483" s="8"/>
      <c r="X2483" s="8"/>
      <c r="Y2483" s="8"/>
      <c r="Z2483" s="8"/>
    </row>
    <row r="2484" spans="1:26" ht="12.7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  <c r="S2484" s="8"/>
      <c r="T2484" s="8"/>
      <c r="U2484" s="8"/>
      <c r="V2484" s="8"/>
      <c r="W2484" s="8"/>
      <c r="X2484" s="8"/>
      <c r="Y2484" s="8"/>
      <c r="Z2484" s="8"/>
    </row>
    <row r="2485" spans="1:26" ht="12.7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  <c r="U2485" s="8"/>
      <c r="V2485" s="8"/>
      <c r="W2485" s="8"/>
      <c r="X2485" s="8"/>
      <c r="Y2485" s="8"/>
      <c r="Z2485" s="8"/>
    </row>
    <row r="2486" spans="1:26" ht="12.7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  <c r="S2486" s="8"/>
      <c r="T2486" s="8"/>
      <c r="U2486" s="8"/>
      <c r="V2486" s="8"/>
      <c r="W2486" s="8"/>
      <c r="X2486" s="8"/>
      <c r="Y2486" s="8"/>
      <c r="Z2486" s="8"/>
    </row>
    <row r="2487" spans="1:26" ht="12.7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  <c r="S2487" s="8"/>
      <c r="T2487" s="8"/>
      <c r="U2487" s="8"/>
      <c r="V2487" s="8"/>
      <c r="W2487" s="8"/>
      <c r="X2487" s="8"/>
      <c r="Y2487" s="8"/>
      <c r="Z2487" s="8"/>
    </row>
    <row r="2488" spans="1:26" ht="12.7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  <c r="S2488" s="8"/>
      <c r="T2488" s="8"/>
      <c r="U2488" s="8"/>
      <c r="V2488" s="8"/>
      <c r="W2488" s="8"/>
      <c r="X2488" s="8"/>
      <c r="Y2488" s="8"/>
      <c r="Z2488" s="8"/>
    </row>
    <row r="2489" spans="1:26" ht="12.7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  <c r="U2489" s="8"/>
      <c r="V2489" s="8"/>
      <c r="W2489" s="8"/>
      <c r="X2489" s="8"/>
      <c r="Y2489" s="8"/>
      <c r="Z2489" s="8"/>
    </row>
    <row r="2490" spans="1:26" ht="12.7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  <c r="U2490" s="8"/>
      <c r="V2490" s="8"/>
      <c r="W2490" s="8"/>
      <c r="X2490" s="8"/>
      <c r="Y2490" s="8"/>
      <c r="Z2490" s="8"/>
    </row>
    <row r="2491" spans="1:26" ht="12.7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  <c r="S2491" s="8"/>
      <c r="T2491" s="8"/>
      <c r="U2491" s="8"/>
      <c r="V2491" s="8"/>
      <c r="W2491" s="8"/>
      <c r="X2491" s="8"/>
      <c r="Y2491" s="8"/>
      <c r="Z2491" s="8"/>
    </row>
    <row r="2492" spans="1:26" ht="12.7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  <c r="S2492" s="8"/>
      <c r="T2492" s="8"/>
      <c r="U2492" s="8"/>
      <c r="V2492" s="8"/>
      <c r="W2492" s="8"/>
      <c r="X2492" s="8"/>
      <c r="Y2492" s="8"/>
      <c r="Z2492" s="8"/>
    </row>
    <row r="2493" spans="1:26" ht="12.7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  <c r="U2493" s="8"/>
      <c r="V2493" s="8"/>
      <c r="W2493" s="8"/>
      <c r="X2493" s="8"/>
      <c r="Y2493" s="8"/>
      <c r="Z2493" s="8"/>
    </row>
    <row r="2494" spans="1:26" ht="12.7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  <c r="S2494" s="8"/>
      <c r="T2494" s="8"/>
      <c r="U2494" s="8"/>
      <c r="V2494" s="8"/>
      <c r="W2494" s="8"/>
      <c r="X2494" s="8"/>
      <c r="Y2494" s="8"/>
      <c r="Z2494" s="8"/>
    </row>
    <row r="2495" spans="1:26" ht="12.7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  <c r="U2495" s="8"/>
      <c r="V2495" s="8"/>
      <c r="W2495" s="8"/>
      <c r="X2495" s="8"/>
      <c r="Y2495" s="8"/>
      <c r="Z2495" s="8"/>
    </row>
    <row r="2496" spans="1:26" ht="12.7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  <c r="U2496" s="8"/>
      <c r="V2496" s="8"/>
      <c r="W2496" s="8"/>
      <c r="X2496" s="8"/>
      <c r="Y2496" s="8"/>
      <c r="Z2496" s="8"/>
    </row>
    <row r="2497" spans="1:26" ht="12.7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  <c r="U2497" s="8"/>
      <c r="V2497" s="8"/>
      <c r="W2497" s="8"/>
      <c r="X2497" s="8"/>
      <c r="Y2497" s="8"/>
      <c r="Z2497" s="8"/>
    </row>
    <row r="2498" spans="1:26" ht="12.7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  <c r="U2498" s="8"/>
      <c r="V2498" s="8"/>
      <c r="W2498" s="8"/>
      <c r="X2498" s="8"/>
      <c r="Y2498" s="8"/>
      <c r="Z2498" s="8"/>
    </row>
    <row r="2499" spans="1:26" ht="12.7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  <c r="U2499" s="8"/>
      <c r="V2499" s="8"/>
      <c r="W2499" s="8"/>
      <c r="X2499" s="8"/>
      <c r="Y2499" s="8"/>
      <c r="Z2499" s="8"/>
    </row>
    <row r="2500" spans="1:26" ht="12.7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  <c r="U2500" s="8"/>
      <c r="V2500" s="8"/>
      <c r="W2500" s="8"/>
      <c r="X2500" s="8"/>
      <c r="Y2500" s="8"/>
      <c r="Z2500" s="8"/>
    </row>
    <row r="2501" spans="1:26" ht="12.7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  <c r="S2501" s="8"/>
      <c r="T2501" s="8"/>
      <c r="U2501" s="8"/>
      <c r="V2501" s="8"/>
      <c r="W2501" s="8"/>
      <c r="X2501" s="8"/>
      <c r="Y2501" s="8"/>
      <c r="Z2501" s="8"/>
    </row>
    <row r="2502" spans="1:26" ht="12.7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  <c r="U2502" s="8"/>
      <c r="V2502" s="8"/>
      <c r="W2502" s="8"/>
      <c r="X2502" s="8"/>
      <c r="Y2502" s="8"/>
      <c r="Z2502" s="8"/>
    </row>
    <row r="2503" spans="1:26" ht="12.7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  <c r="U2503" s="8"/>
      <c r="V2503" s="8"/>
      <c r="W2503" s="8"/>
      <c r="X2503" s="8"/>
      <c r="Y2503" s="8"/>
      <c r="Z2503" s="8"/>
    </row>
    <row r="2504" spans="1:26" ht="12.7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  <c r="S2504" s="8"/>
      <c r="T2504" s="8"/>
      <c r="U2504" s="8"/>
      <c r="V2504" s="8"/>
      <c r="W2504" s="8"/>
      <c r="X2504" s="8"/>
      <c r="Y2504" s="8"/>
      <c r="Z2504" s="8"/>
    </row>
    <row r="2505" spans="1:26" ht="12.7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  <c r="S2505" s="8"/>
      <c r="T2505" s="8"/>
      <c r="U2505" s="8"/>
      <c r="V2505" s="8"/>
      <c r="W2505" s="8"/>
      <c r="X2505" s="8"/>
      <c r="Y2505" s="8"/>
      <c r="Z2505" s="8"/>
    </row>
    <row r="2506" spans="1:26" ht="12.7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  <c r="U2506" s="8"/>
      <c r="V2506" s="8"/>
      <c r="W2506" s="8"/>
      <c r="X2506" s="8"/>
      <c r="Y2506" s="8"/>
      <c r="Z2506" s="8"/>
    </row>
    <row r="2507" spans="1:26" ht="12.7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  <c r="S2507" s="8"/>
      <c r="T2507" s="8"/>
      <c r="U2507" s="8"/>
      <c r="V2507" s="8"/>
      <c r="W2507" s="8"/>
      <c r="X2507" s="8"/>
      <c r="Y2507" s="8"/>
      <c r="Z2507" s="8"/>
    </row>
    <row r="2508" spans="1:26" ht="12.7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  <c r="S2508" s="8"/>
      <c r="T2508" s="8"/>
      <c r="U2508" s="8"/>
      <c r="V2508" s="8"/>
      <c r="W2508" s="8"/>
      <c r="X2508" s="8"/>
      <c r="Y2508" s="8"/>
      <c r="Z2508" s="8"/>
    </row>
    <row r="2509" spans="1:26" ht="12.7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  <c r="U2509" s="8"/>
      <c r="V2509" s="8"/>
      <c r="W2509" s="8"/>
      <c r="X2509" s="8"/>
      <c r="Y2509" s="8"/>
      <c r="Z2509" s="8"/>
    </row>
    <row r="2510" spans="1:26" ht="12.7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  <c r="U2510" s="8"/>
      <c r="V2510" s="8"/>
      <c r="W2510" s="8"/>
      <c r="X2510" s="8"/>
      <c r="Y2510" s="8"/>
      <c r="Z2510" s="8"/>
    </row>
    <row r="2511" spans="1:26" ht="12.7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  <c r="U2511" s="8"/>
      <c r="V2511" s="8"/>
      <c r="W2511" s="8"/>
      <c r="X2511" s="8"/>
      <c r="Y2511" s="8"/>
      <c r="Z2511" s="8"/>
    </row>
    <row r="2512" spans="1:26" ht="12.7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  <c r="U2512" s="8"/>
      <c r="V2512" s="8"/>
      <c r="W2512" s="8"/>
      <c r="X2512" s="8"/>
      <c r="Y2512" s="8"/>
      <c r="Z2512" s="8"/>
    </row>
    <row r="2513" spans="1:26" ht="12.7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  <c r="U2513" s="8"/>
      <c r="V2513" s="8"/>
      <c r="W2513" s="8"/>
      <c r="X2513" s="8"/>
      <c r="Y2513" s="8"/>
      <c r="Z2513" s="8"/>
    </row>
    <row r="2514" spans="1:26" ht="12.7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  <c r="U2514" s="8"/>
      <c r="V2514" s="8"/>
      <c r="W2514" s="8"/>
      <c r="X2514" s="8"/>
      <c r="Y2514" s="8"/>
      <c r="Z2514" s="8"/>
    </row>
    <row r="2515" spans="1:26" ht="12.7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  <c r="U2515" s="8"/>
      <c r="V2515" s="8"/>
      <c r="W2515" s="8"/>
      <c r="X2515" s="8"/>
      <c r="Y2515" s="8"/>
      <c r="Z2515" s="8"/>
    </row>
    <row r="2516" spans="1:26" ht="12.7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  <c r="S2516" s="8"/>
      <c r="T2516" s="8"/>
      <c r="U2516" s="8"/>
      <c r="V2516" s="8"/>
      <c r="W2516" s="8"/>
      <c r="X2516" s="8"/>
      <c r="Y2516" s="8"/>
      <c r="Z2516" s="8"/>
    </row>
    <row r="2517" spans="1:26" ht="12.7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  <c r="U2517" s="8"/>
      <c r="V2517" s="8"/>
      <c r="W2517" s="8"/>
      <c r="X2517" s="8"/>
      <c r="Y2517" s="8"/>
      <c r="Z2517" s="8"/>
    </row>
    <row r="2518" spans="1:26" ht="12.7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  <c r="U2518" s="8"/>
      <c r="V2518" s="8"/>
      <c r="W2518" s="8"/>
      <c r="X2518" s="8"/>
      <c r="Y2518" s="8"/>
      <c r="Z2518" s="8"/>
    </row>
    <row r="2519" spans="1:26" ht="12.7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  <c r="U2519" s="8"/>
      <c r="V2519" s="8"/>
      <c r="W2519" s="8"/>
      <c r="X2519" s="8"/>
      <c r="Y2519" s="8"/>
      <c r="Z2519" s="8"/>
    </row>
    <row r="2520" spans="1:26" ht="12.7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  <c r="U2520" s="8"/>
      <c r="V2520" s="8"/>
      <c r="W2520" s="8"/>
      <c r="X2520" s="8"/>
      <c r="Y2520" s="8"/>
      <c r="Z2520" s="8"/>
    </row>
    <row r="2521" spans="1:26" ht="12.7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  <c r="S2521" s="8"/>
      <c r="T2521" s="8"/>
      <c r="U2521" s="8"/>
      <c r="V2521" s="8"/>
      <c r="W2521" s="8"/>
      <c r="X2521" s="8"/>
      <c r="Y2521" s="8"/>
      <c r="Z2521" s="8"/>
    </row>
    <row r="2522" spans="1:26" ht="12.7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  <c r="U2522" s="8"/>
      <c r="V2522" s="8"/>
      <c r="W2522" s="8"/>
      <c r="X2522" s="8"/>
      <c r="Y2522" s="8"/>
      <c r="Z2522" s="8"/>
    </row>
    <row r="2523" spans="1:26" ht="12.7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  <c r="U2523" s="8"/>
      <c r="V2523" s="8"/>
      <c r="W2523" s="8"/>
      <c r="X2523" s="8"/>
      <c r="Y2523" s="8"/>
      <c r="Z2523" s="8"/>
    </row>
    <row r="2524" spans="1:26" ht="12.7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  <c r="S2524" s="8"/>
      <c r="T2524" s="8"/>
      <c r="U2524" s="8"/>
      <c r="V2524" s="8"/>
      <c r="W2524" s="8"/>
      <c r="X2524" s="8"/>
      <c r="Y2524" s="8"/>
      <c r="Z2524" s="8"/>
    </row>
    <row r="2525" spans="1:26" ht="12.7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  <c r="U2525" s="8"/>
      <c r="V2525" s="8"/>
      <c r="W2525" s="8"/>
      <c r="X2525" s="8"/>
      <c r="Y2525" s="8"/>
      <c r="Z2525" s="8"/>
    </row>
    <row r="2526" spans="1:26" ht="12.7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  <c r="U2526" s="8"/>
      <c r="V2526" s="8"/>
      <c r="W2526" s="8"/>
      <c r="X2526" s="8"/>
      <c r="Y2526" s="8"/>
      <c r="Z2526" s="8"/>
    </row>
    <row r="2527" spans="1:26" ht="12.7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  <c r="U2527" s="8"/>
      <c r="V2527" s="8"/>
      <c r="W2527" s="8"/>
      <c r="X2527" s="8"/>
      <c r="Y2527" s="8"/>
      <c r="Z2527" s="8"/>
    </row>
    <row r="2528" spans="1:26" ht="12.7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  <c r="S2528" s="8"/>
      <c r="T2528" s="8"/>
      <c r="U2528" s="8"/>
      <c r="V2528" s="8"/>
      <c r="W2528" s="8"/>
      <c r="X2528" s="8"/>
      <c r="Y2528" s="8"/>
      <c r="Z2528" s="8"/>
    </row>
    <row r="2529" spans="1:26" ht="12.7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  <c r="U2529" s="8"/>
      <c r="V2529" s="8"/>
      <c r="W2529" s="8"/>
      <c r="X2529" s="8"/>
      <c r="Y2529" s="8"/>
      <c r="Z2529" s="8"/>
    </row>
    <row r="2530" spans="1:26" ht="12.7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  <c r="U2530" s="8"/>
      <c r="V2530" s="8"/>
      <c r="W2530" s="8"/>
      <c r="X2530" s="8"/>
      <c r="Y2530" s="8"/>
      <c r="Z2530" s="8"/>
    </row>
    <row r="2531" spans="1:26" ht="12.7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  <c r="U2531" s="8"/>
      <c r="V2531" s="8"/>
      <c r="W2531" s="8"/>
      <c r="X2531" s="8"/>
      <c r="Y2531" s="8"/>
      <c r="Z2531" s="8"/>
    </row>
    <row r="2532" spans="1:26" ht="12.7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  <c r="U2532" s="8"/>
      <c r="V2532" s="8"/>
      <c r="W2532" s="8"/>
      <c r="X2532" s="8"/>
      <c r="Y2532" s="8"/>
      <c r="Z2532" s="8"/>
    </row>
    <row r="2533" spans="1:26" ht="12.7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  <c r="S2533" s="8"/>
      <c r="T2533" s="8"/>
      <c r="U2533" s="8"/>
      <c r="V2533" s="8"/>
      <c r="W2533" s="8"/>
      <c r="X2533" s="8"/>
      <c r="Y2533" s="8"/>
      <c r="Z2533" s="8"/>
    </row>
    <row r="2534" spans="1:26" ht="12.7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  <c r="S2534" s="8"/>
      <c r="T2534" s="8"/>
      <c r="U2534" s="8"/>
      <c r="V2534" s="8"/>
      <c r="W2534" s="8"/>
      <c r="X2534" s="8"/>
      <c r="Y2534" s="8"/>
      <c r="Z2534" s="8"/>
    </row>
    <row r="2535" spans="1:26" ht="12.7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  <c r="S2535" s="8"/>
      <c r="T2535" s="8"/>
      <c r="U2535" s="8"/>
      <c r="V2535" s="8"/>
      <c r="W2535" s="8"/>
      <c r="X2535" s="8"/>
      <c r="Y2535" s="8"/>
      <c r="Z2535" s="8"/>
    </row>
    <row r="2536" spans="1:26" ht="12.7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  <c r="S2536" s="8"/>
      <c r="T2536" s="8"/>
      <c r="U2536" s="8"/>
      <c r="V2536" s="8"/>
      <c r="W2536" s="8"/>
      <c r="X2536" s="8"/>
      <c r="Y2536" s="8"/>
      <c r="Z2536" s="8"/>
    </row>
    <row r="2537" spans="1:26" ht="12.7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  <c r="S2537" s="8"/>
      <c r="T2537" s="8"/>
      <c r="U2537" s="8"/>
      <c r="V2537" s="8"/>
      <c r="W2537" s="8"/>
      <c r="X2537" s="8"/>
      <c r="Y2537" s="8"/>
      <c r="Z2537" s="8"/>
    </row>
    <row r="2538" spans="1:26" ht="12.7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  <c r="S2538" s="8"/>
      <c r="T2538" s="8"/>
      <c r="U2538" s="8"/>
      <c r="V2538" s="8"/>
      <c r="W2538" s="8"/>
      <c r="X2538" s="8"/>
      <c r="Y2538" s="8"/>
      <c r="Z2538" s="8"/>
    </row>
    <row r="2539" spans="1:26" ht="12.7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  <c r="U2539" s="8"/>
      <c r="V2539" s="8"/>
      <c r="W2539" s="8"/>
      <c r="X2539" s="8"/>
      <c r="Y2539" s="8"/>
      <c r="Z2539" s="8"/>
    </row>
    <row r="2540" spans="1:26" ht="12.7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  <c r="S2540" s="8"/>
      <c r="T2540" s="8"/>
      <c r="U2540" s="8"/>
      <c r="V2540" s="8"/>
      <c r="W2540" s="8"/>
      <c r="X2540" s="8"/>
      <c r="Y2540" s="8"/>
      <c r="Z2540" s="8"/>
    </row>
    <row r="2541" spans="1:26" ht="12.7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  <c r="S2541" s="8"/>
      <c r="T2541" s="8"/>
      <c r="U2541" s="8"/>
      <c r="V2541" s="8"/>
      <c r="W2541" s="8"/>
      <c r="X2541" s="8"/>
      <c r="Y2541" s="8"/>
      <c r="Z2541" s="8"/>
    </row>
    <row r="2542" spans="1:26" ht="12.7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  <c r="U2542" s="8"/>
      <c r="V2542" s="8"/>
      <c r="W2542" s="8"/>
      <c r="X2542" s="8"/>
      <c r="Y2542" s="8"/>
      <c r="Z2542" s="8"/>
    </row>
    <row r="2543" spans="1:26" ht="12.7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  <c r="S2543" s="8"/>
      <c r="T2543" s="8"/>
      <c r="U2543" s="8"/>
      <c r="V2543" s="8"/>
      <c r="W2543" s="8"/>
      <c r="X2543" s="8"/>
      <c r="Y2543" s="8"/>
      <c r="Z2543" s="8"/>
    </row>
    <row r="2544" spans="1:26" ht="12.7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  <c r="S2544" s="8"/>
      <c r="T2544" s="8"/>
      <c r="U2544" s="8"/>
      <c r="V2544" s="8"/>
      <c r="W2544" s="8"/>
      <c r="X2544" s="8"/>
      <c r="Y2544" s="8"/>
      <c r="Z2544" s="8"/>
    </row>
    <row r="2545" spans="1:26" ht="12.7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  <c r="U2545" s="8"/>
      <c r="V2545" s="8"/>
      <c r="W2545" s="8"/>
      <c r="X2545" s="8"/>
      <c r="Y2545" s="8"/>
      <c r="Z2545" s="8"/>
    </row>
    <row r="2546" spans="1:26" ht="12.7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  <c r="S2546" s="8"/>
      <c r="T2546" s="8"/>
      <c r="U2546" s="8"/>
      <c r="V2546" s="8"/>
      <c r="W2546" s="8"/>
      <c r="X2546" s="8"/>
      <c r="Y2546" s="8"/>
      <c r="Z2546" s="8"/>
    </row>
    <row r="2547" spans="1:26" ht="12.7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  <c r="S2547" s="8"/>
      <c r="T2547" s="8"/>
      <c r="U2547" s="8"/>
      <c r="V2547" s="8"/>
      <c r="W2547" s="8"/>
      <c r="X2547" s="8"/>
      <c r="Y2547" s="8"/>
      <c r="Z2547" s="8"/>
    </row>
    <row r="2548" spans="1:26" ht="12.7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  <c r="S2548" s="8"/>
      <c r="T2548" s="8"/>
      <c r="U2548" s="8"/>
      <c r="V2548" s="8"/>
      <c r="W2548" s="8"/>
      <c r="X2548" s="8"/>
      <c r="Y2548" s="8"/>
      <c r="Z2548" s="8"/>
    </row>
    <row r="2549" spans="1:26" ht="12.7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  <c r="U2549" s="8"/>
      <c r="V2549" s="8"/>
      <c r="W2549" s="8"/>
      <c r="X2549" s="8"/>
      <c r="Y2549" s="8"/>
      <c r="Z2549" s="8"/>
    </row>
    <row r="2550" spans="1:26" ht="12.7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  <c r="U2550" s="8"/>
      <c r="V2550" s="8"/>
      <c r="W2550" s="8"/>
      <c r="X2550" s="8"/>
      <c r="Y2550" s="8"/>
      <c r="Z2550" s="8"/>
    </row>
    <row r="2551" spans="1:26" ht="12.7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  <c r="U2551" s="8"/>
      <c r="V2551" s="8"/>
      <c r="W2551" s="8"/>
      <c r="X2551" s="8"/>
      <c r="Y2551" s="8"/>
      <c r="Z2551" s="8"/>
    </row>
    <row r="2552" spans="1:26" ht="12.7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  <c r="U2552" s="8"/>
      <c r="V2552" s="8"/>
      <c r="W2552" s="8"/>
      <c r="X2552" s="8"/>
      <c r="Y2552" s="8"/>
      <c r="Z2552" s="8"/>
    </row>
    <row r="2553" spans="1:26" ht="12.7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  <c r="U2553" s="8"/>
      <c r="V2553" s="8"/>
      <c r="W2553" s="8"/>
      <c r="X2553" s="8"/>
      <c r="Y2553" s="8"/>
      <c r="Z2553" s="8"/>
    </row>
    <row r="2554" spans="1:26" ht="12.7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  <c r="S2554" s="8"/>
      <c r="T2554" s="8"/>
      <c r="U2554" s="8"/>
      <c r="V2554" s="8"/>
      <c r="W2554" s="8"/>
      <c r="X2554" s="8"/>
      <c r="Y2554" s="8"/>
      <c r="Z2554" s="8"/>
    </row>
    <row r="2555" spans="1:26" ht="12.7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  <c r="S2555" s="8"/>
      <c r="T2555" s="8"/>
      <c r="U2555" s="8"/>
      <c r="V2555" s="8"/>
      <c r="W2555" s="8"/>
      <c r="X2555" s="8"/>
      <c r="Y2555" s="8"/>
      <c r="Z2555" s="8"/>
    </row>
    <row r="2556" spans="1:26" ht="12.7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  <c r="S2556" s="8"/>
      <c r="T2556" s="8"/>
      <c r="U2556" s="8"/>
      <c r="V2556" s="8"/>
      <c r="W2556" s="8"/>
      <c r="X2556" s="8"/>
      <c r="Y2556" s="8"/>
      <c r="Z2556" s="8"/>
    </row>
    <row r="2557" spans="1:26" ht="12.7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  <c r="S2557" s="8"/>
      <c r="T2557" s="8"/>
      <c r="U2557" s="8"/>
      <c r="V2557" s="8"/>
      <c r="W2557" s="8"/>
      <c r="X2557" s="8"/>
      <c r="Y2557" s="8"/>
      <c r="Z2557" s="8"/>
    </row>
    <row r="2558" spans="1:26" ht="12.7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  <c r="S2558" s="8"/>
      <c r="T2558" s="8"/>
      <c r="U2558" s="8"/>
      <c r="V2558" s="8"/>
      <c r="W2558" s="8"/>
      <c r="X2558" s="8"/>
      <c r="Y2558" s="8"/>
      <c r="Z2558" s="8"/>
    </row>
    <row r="2559" spans="1:26" ht="12.7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  <c r="U2559" s="8"/>
      <c r="V2559" s="8"/>
      <c r="W2559" s="8"/>
      <c r="X2559" s="8"/>
      <c r="Y2559" s="8"/>
      <c r="Z2559" s="8"/>
    </row>
    <row r="2560" spans="1:26" ht="12.7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  <c r="U2560" s="8"/>
      <c r="V2560" s="8"/>
      <c r="W2560" s="8"/>
      <c r="X2560" s="8"/>
      <c r="Y2560" s="8"/>
      <c r="Z2560" s="8"/>
    </row>
    <row r="2561" spans="1:26" ht="12.7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  <c r="S2561" s="8"/>
      <c r="T2561" s="8"/>
      <c r="U2561" s="8"/>
      <c r="V2561" s="8"/>
      <c r="W2561" s="8"/>
      <c r="X2561" s="8"/>
      <c r="Y2561" s="8"/>
      <c r="Z2561" s="8"/>
    </row>
    <row r="2562" spans="1:26" ht="12.7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  <c r="U2562" s="8"/>
      <c r="V2562" s="8"/>
      <c r="W2562" s="8"/>
      <c r="X2562" s="8"/>
      <c r="Y2562" s="8"/>
      <c r="Z2562" s="8"/>
    </row>
    <row r="2563" spans="1:26" ht="12.7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  <c r="U2563" s="8"/>
      <c r="V2563" s="8"/>
      <c r="W2563" s="8"/>
      <c r="X2563" s="8"/>
      <c r="Y2563" s="8"/>
      <c r="Z2563" s="8"/>
    </row>
    <row r="2564" spans="1:26" ht="12.7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  <c r="S2564" s="8"/>
      <c r="T2564" s="8"/>
      <c r="U2564" s="8"/>
      <c r="V2564" s="8"/>
      <c r="W2564" s="8"/>
      <c r="X2564" s="8"/>
      <c r="Y2564" s="8"/>
      <c r="Z2564" s="8"/>
    </row>
    <row r="2565" spans="1:26" ht="12.7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  <c r="U2565" s="8"/>
      <c r="V2565" s="8"/>
      <c r="W2565" s="8"/>
      <c r="X2565" s="8"/>
      <c r="Y2565" s="8"/>
      <c r="Z2565" s="8"/>
    </row>
    <row r="2566" spans="1:26" ht="12.7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  <c r="U2566" s="8"/>
      <c r="V2566" s="8"/>
      <c r="W2566" s="8"/>
      <c r="X2566" s="8"/>
      <c r="Y2566" s="8"/>
      <c r="Z2566" s="8"/>
    </row>
    <row r="2567" spans="1:26" ht="12.7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  <c r="U2567" s="8"/>
      <c r="V2567" s="8"/>
      <c r="W2567" s="8"/>
      <c r="X2567" s="8"/>
      <c r="Y2567" s="8"/>
      <c r="Z2567" s="8"/>
    </row>
    <row r="2568" spans="1:26" ht="12.7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  <c r="S2568" s="8"/>
      <c r="T2568" s="8"/>
      <c r="U2568" s="8"/>
      <c r="V2568" s="8"/>
      <c r="W2568" s="8"/>
      <c r="X2568" s="8"/>
      <c r="Y2568" s="8"/>
      <c r="Z2568" s="8"/>
    </row>
    <row r="2569" spans="1:26" ht="12.7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  <c r="U2569" s="8"/>
      <c r="V2569" s="8"/>
      <c r="W2569" s="8"/>
      <c r="X2569" s="8"/>
      <c r="Y2569" s="8"/>
      <c r="Z2569" s="8"/>
    </row>
    <row r="2570" spans="1:26" ht="12.7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  <c r="U2570" s="8"/>
      <c r="V2570" s="8"/>
      <c r="W2570" s="8"/>
      <c r="X2570" s="8"/>
      <c r="Y2570" s="8"/>
      <c r="Z2570" s="8"/>
    </row>
    <row r="2571" spans="1:26" ht="12.7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  <c r="U2571" s="8"/>
      <c r="V2571" s="8"/>
      <c r="W2571" s="8"/>
      <c r="X2571" s="8"/>
      <c r="Y2571" s="8"/>
      <c r="Z2571" s="8"/>
    </row>
    <row r="2572" spans="1:26" ht="12.7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  <c r="U2572" s="8"/>
      <c r="V2572" s="8"/>
      <c r="W2572" s="8"/>
      <c r="X2572" s="8"/>
      <c r="Y2572" s="8"/>
      <c r="Z2572" s="8"/>
    </row>
    <row r="2573" spans="1:26" ht="12.7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  <c r="U2573" s="8"/>
      <c r="V2573" s="8"/>
      <c r="W2573" s="8"/>
      <c r="X2573" s="8"/>
      <c r="Y2573" s="8"/>
      <c r="Z2573" s="8"/>
    </row>
    <row r="2574" spans="1:26" ht="12.7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  <c r="S2574" s="8"/>
      <c r="T2574" s="8"/>
      <c r="U2574" s="8"/>
      <c r="V2574" s="8"/>
      <c r="W2574" s="8"/>
      <c r="X2574" s="8"/>
      <c r="Y2574" s="8"/>
      <c r="Z2574" s="8"/>
    </row>
    <row r="2575" spans="1:26" ht="12.7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  <c r="U2575" s="8"/>
      <c r="V2575" s="8"/>
      <c r="W2575" s="8"/>
      <c r="X2575" s="8"/>
      <c r="Y2575" s="8"/>
      <c r="Z2575" s="8"/>
    </row>
    <row r="2576" spans="1:26" ht="12.7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  <c r="U2576" s="8"/>
      <c r="V2576" s="8"/>
      <c r="W2576" s="8"/>
      <c r="X2576" s="8"/>
      <c r="Y2576" s="8"/>
      <c r="Z2576" s="8"/>
    </row>
    <row r="2577" spans="1:26" ht="12.7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  <c r="U2577" s="8"/>
      <c r="V2577" s="8"/>
      <c r="W2577" s="8"/>
      <c r="X2577" s="8"/>
      <c r="Y2577" s="8"/>
      <c r="Z2577" s="8"/>
    </row>
    <row r="2578" spans="1:26" ht="12.7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  <c r="U2578" s="8"/>
      <c r="V2578" s="8"/>
      <c r="W2578" s="8"/>
      <c r="X2578" s="8"/>
      <c r="Y2578" s="8"/>
      <c r="Z2578" s="8"/>
    </row>
    <row r="2579" spans="1:26" ht="12.7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  <c r="U2579" s="8"/>
      <c r="V2579" s="8"/>
      <c r="W2579" s="8"/>
      <c r="X2579" s="8"/>
      <c r="Y2579" s="8"/>
      <c r="Z2579" s="8"/>
    </row>
    <row r="2580" spans="1:26" ht="12.7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  <c r="U2580" s="8"/>
      <c r="V2580" s="8"/>
      <c r="W2580" s="8"/>
      <c r="X2580" s="8"/>
      <c r="Y2580" s="8"/>
      <c r="Z2580" s="8"/>
    </row>
    <row r="2581" spans="1:26" ht="12.7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  <c r="U2581" s="8"/>
      <c r="V2581" s="8"/>
      <c r="W2581" s="8"/>
      <c r="X2581" s="8"/>
      <c r="Y2581" s="8"/>
      <c r="Z2581" s="8"/>
    </row>
    <row r="2582" spans="1:26" ht="12.7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  <c r="S2582" s="8"/>
      <c r="T2582" s="8"/>
      <c r="U2582" s="8"/>
      <c r="V2582" s="8"/>
      <c r="W2582" s="8"/>
      <c r="X2582" s="8"/>
      <c r="Y2582" s="8"/>
      <c r="Z2582" s="8"/>
    </row>
    <row r="2583" spans="1:26" ht="12.7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  <c r="U2583" s="8"/>
      <c r="V2583" s="8"/>
      <c r="W2583" s="8"/>
      <c r="X2583" s="8"/>
      <c r="Y2583" s="8"/>
      <c r="Z2583" s="8"/>
    </row>
    <row r="2584" spans="1:26" ht="12.7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  <c r="S2584" s="8"/>
      <c r="T2584" s="8"/>
      <c r="U2584" s="8"/>
      <c r="V2584" s="8"/>
      <c r="W2584" s="8"/>
      <c r="X2584" s="8"/>
      <c r="Y2584" s="8"/>
      <c r="Z2584" s="8"/>
    </row>
    <row r="2585" spans="1:26" ht="12.7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  <c r="U2585" s="8"/>
      <c r="V2585" s="8"/>
      <c r="W2585" s="8"/>
      <c r="X2585" s="8"/>
      <c r="Y2585" s="8"/>
      <c r="Z2585" s="8"/>
    </row>
    <row r="2586" spans="1:26" ht="12.7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  <c r="S2586" s="8"/>
      <c r="T2586" s="8"/>
      <c r="U2586" s="8"/>
      <c r="V2586" s="8"/>
      <c r="W2586" s="8"/>
      <c r="X2586" s="8"/>
      <c r="Y2586" s="8"/>
      <c r="Z2586" s="8"/>
    </row>
    <row r="2587" spans="1:26" ht="12.7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  <c r="S2587" s="8"/>
      <c r="T2587" s="8"/>
      <c r="U2587" s="8"/>
      <c r="V2587" s="8"/>
      <c r="W2587" s="8"/>
      <c r="X2587" s="8"/>
      <c r="Y2587" s="8"/>
      <c r="Z2587" s="8"/>
    </row>
    <row r="2588" spans="1:26" ht="12.7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  <c r="U2588" s="8"/>
      <c r="V2588" s="8"/>
      <c r="W2588" s="8"/>
      <c r="X2588" s="8"/>
      <c r="Y2588" s="8"/>
      <c r="Z2588" s="8"/>
    </row>
    <row r="2589" spans="1:26" ht="12.7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  <c r="U2589" s="8"/>
      <c r="V2589" s="8"/>
      <c r="W2589" s="8"/>
      <c r="X2589" s="8"/>
      <c r="Y2589" s="8"/>
      <c r="Z2589" s="8"/>
    </row>
    <row r="2590" spans="1:26" ht="12.7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  <c r="U2590" s="8"/>
      <c r="V2590" s="8"/>
      <c r="W2590" s="8"/>
      <c r="X2590" s="8"/>
      <c r="Y2590" s="8"/>
      <c r="Z2590" s="8"/>
    </row>
    <row r="2591" spans="1:26" ht="12.7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  <c r="S2591" s="8"/>
      <c r="T2591" s="8"/>
      <c r="U2591" s="8"/>
      <c r="V2591" s="8"/>
      <c r="W2591" s="8"/>
      <c r="X2591" s="8"/>
      <c r="Y2591" s="8"/>
      <c r="Z2591" s="8"/>
    </row>
    <row r="2592" spans="1:26" ht="12.7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  <c r="U2592" s="8"/>
      <c r="V2592" s="8"/>
      <c r="W2592" s="8"/>
      <c r="X2592" s="8"/>
      <c r="Y2592" s="8"/>
      <c r="Z2592" s="8"/>
    </row>
    <row r="2593" spans="1:26" ht="12.7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  <c r="U2593" s="8"/>
      <c r="V2593" s="8"/>
      <c r="W2593" s="8"/>
      <c r="X2593" s="8"/>
      <c r="Y2593" s="8"/>
      <c r="Z2593" s="8"/>
    </row>
    <row r="2594" spans="1:26" ht="12.7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  <c r="U2594" s="8"/>
      <c r="V2594" s="8"/>
      <c r="W2594" s="8"/>
      <c r="X2594" s="8"/>
      <c r="Y2594" s="8"/>
      <c r="Z2594" s="8"/>
    </row>
    <row r="2595" spans="1:26" ht="12.7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  <c r="U2595" s="8"/>
      <c r="V2595" s="8"/>
      <c r="W2595" s="8"/>
      <c r="X2595" s="8"/>
      <c r="Y2595" s="8"/>
      <c r="Z2595" s="8"/>
    </row>
    <row r="2596" spans="1:26" ht="12.7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  <c r="U2596" s="8"/>
      <c r="V2596" s="8"/>
      <c r="W2596" s="8"/>
      <c r="X2596" s="8"/>
      <c r="Y2596" s="8"/>
      <c r="Z2596" s="8"/>
    </row>
    <row r="2597" spans="1:26" ht="12.7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  <c r="U2597" s="8"/>
      <c r="V2597" s="8"/>
      <c r="W2597" s="8"/>
      <c r="X2597" s="8"/>
      <c r="Y2597" s="8"/>
      <c r="Z2597" s="8"/>
    </row>
    <row r="2598" spans="1:26" ht="12.7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  <c r="U2598" s="8"/>
      <c r="V2598" s="8"/>
      <c r="W2598" s="8"/>
      <c r="X2598" s="8"/>
      <c r="Y2598" s="8"/>
      <c r="Z2598" s="8"/>
    </row>
    <row r="2599" spans="1:26" ht="12.7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  <c r="U2599" s="8"/>
      <c r="V2599" s="8"/>
      <c r="W2599" s="8"/>
      <c r="X2599" s="8"/>
      <c r="Y2599" s="8"/>
      <c r="Z2599" s="8"/>
    </row>
    <row r="2600" spans="1:26" ht="12.7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  <c r="U2600" s="8"/>
      <c r="V2600" s="8"/>
      <c r="W2600" s="8"/>
      <c r="X2600" s="8"/>
      <c r="Y2600" s="8"/>
      <c r="Z2600" s="8"/>
    </row>
    <row r="2601" spans="1:26" ht="12.7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  <c r="S2601" s="8"/>
      <c r="T2601" s="8"/>
      <c r="U2601" s="8"/>
      <c r="V2601" s="8"/>
      <c r="W2601" s="8"/>
      <c r="X2601" s="8"/>
      <c r="Y2601" s="8"/>
      <c r="Z2601" s="8"/>
    </row>
    <row r="2602" spans="1:26" ht="12.7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  <c r="U2602" s="8"/>
      <c r="V2602" s="8"/>
      <c r="W2602" s="8"/>
      <c r="X2602" s="8"/>
      <c r="Y2602" s="8"/>
      <c r="Z2602" s="8"/>
    </row>
    <row r="2603" spans="1:26" ht="12.7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  <c r="U2603" s="8"/>
      <c r="V2603" s="8"/>
      <c r="W2603" s="8"/>
      <c r="X2603" s="8"/>
      <c r="Y2603" s="8"/>
      <c r="Z2603" s="8"/>
    </row>
    <row r="2604" spans="1:26" ht="12.7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  <c r="U2604" s="8"/>
      <c r="V2604" s="8"/>
      <c r="W2604" s="8"/>
      <c r="X2604" s="8"/>
      <c r="Y2604" s="8"/>
      <c r="Z2604" s="8"/>
    </row>
    <row r="2605" spans="1:26" ht="12.7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  <c r="U2605" s="8"/>
      <c r="V2605" s="8"/>
      <c r="W2605" s="8"/>
      <c r="X2605" s="8"/>
      <c r="Y2605" s="8"/>
      <c r="Z2605" s="8"/>
    </row>
    <row r="2606" spans="1:26" ht="12.7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  <c r="S2606" s="8"/>
      <c r="T2606" s="8"/>
      <c r="U2606" s="8"/>
      <c r="V2606" s="8"/>
      <c r="W2606" s="8"/>
      <c r="X2606" s="8"/>
      <c r="Y2606" s="8"/>
      <c r="Z2606" s="8"/>
    </row>
    <row r="2607" spans="1:26" ht="12.7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  <c r="S2607" s="8"/>
      <c r="T2607" s="8"/>
      <c r="U2607" s="8"/>
      <c r="V2607" s="8"/>
      <c r="W2607" s="8"/>
      <c r="X2607" s="8"/>
      <c r="Y2607" s="8"/>
      <c r="Z2607" s="8"/>
    </row>
    <row r="2608" spans="1:26" ht="12.7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  <c r="S2608" s="8"/>
      <c r="T2608" s="8"/>
      <c r="U2608" s="8"/>
      <c r="V2608" s="8"/>
      <c r="W2608" s="8"/>
      <c r="X2608" s="8"/>
      <c r="Y2608" s="8"/>
      <c r="Z2608" s="8"/>
    </row>
    <row r="2609" spans="1:26" ht="12.7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  <c r="U2609" s="8"/>
      <c r="V2609" s="8"/>
      <c r="W2609" s="8"/>
      <c r="X2609" s="8"/>
      <c r="Y2609" s="8"/>
      <c r="Z2609" s="8"/>
    </row>
    <row r="2610" spans="1:26" ht="12.7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  <c r="S2610" s="8"/>
      <c r="T2610" s="8"/>
      <c r="U2610" s="8"/>
      <c r="V2610" s="8"/>
      <c r="W2610" s="8"/>
      <c r="X2610" s="8"/>
      <c r="Y2610" s="8"/>
      <c r="Z2610" s="8"/>
    </row>
    <row r="2611" spans="1:26" ht="12.7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  <c r="S2611" s="8"/>
      <c r="T2611" s="8"/>
      <c r="U2611" s="8"/>
      <c r="V2611" s="8"/>
      <c r="W2611" s="8"/>
      <c r="X2611" s="8"/>
      <c r="Y2611" s="8"/>
      <c r="Z2611" s="8"/>
    </row>
    <row r="2612" spans="1:26" ht="12.7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  <c r="U2612" s="8"/>
      <c r="V2612" s="8"/>
      <c r="W2612" s="8"/>
      <c r="X2612" s="8"/>
      <c r="Y2612" s="8"/>
      <c r="Z2612" s="8"/>
    </row>
    <row r="2613" spans="1:26" ht="12.7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  <c r="U2613" s="8"/>
      <c r="V2613" s="8"/>
      <c r="W2613" s="8"/>
      <c r="X2613" s="8"/>
      <c r="Y2613" s="8"/>
      <c r="Z2613" s="8"/>
    </row>
    <row r="2614" spans="1:26" ht="12.7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  <c r="U2614" s="8"/>
      <c r="V2614" s="8"/>
      <c r="W2614" s="8"/>
      <c r="X2614" s="8"/>
      <c r="Y2614" s="8"/>
      <c r="Z2614" s="8"/>
    </row>
    <row r="2615" spans="1:26" ht="12.7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  <c r="U2615" s="8"/>
      <c r="V2615" s="8"/>
      <c r="W2615" s="8"/>
      <c r="X2615" s="8"/>
      <c r="Y2615" s="8"/>
      <c r="Z2615" s="8"/>
    </row>
    <row r="2616" spans="1:26" ht="12.7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  <c r="U2616" s="8"/>
      <c r="V2616" s="8"/>
      <c r="W2616" s="8"/>
      <c r="X2616" s="8"/>
      <c r="Y2616" s="8"/>
      <c r="Z2616" s="8"/>
    </row>
    <row r="2617" spans="1:26" ht="12.7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  <c r="U2617" s="8"/>
      <c r="V2617" s="8"/>
      <c r="W2617" s="8"/>
      <c r="X2617" s="8"/>
      <c r="Y2617" s="8"/>
      <c r="Z2617" s="8"/>
    </row>
    <row r="2618" spans="1:26" ht="12.7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  <c r="U2618" s="8"/>
      <c r="V2618" s="8"/>
      <c r="W2618" s="8"/>
      <c r="X2618" s="8"/>
      <c r="Y2618" s="8"/>
      <c r="Z2618" s="8"/>
    </row>
    <row r="2619" spans="1:26" ht="12.7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  <c r="U2619" s="8"/>
      <c r="V2619" s="8"/>
      <c r="W2619" s="8"/>
      <c r="X2619" s="8"/>
      <c r="Y2619" s="8"/>
      <c r="Z2619" s="8"/>
    </row>
    <row r="2620" spans="1:26" ht="12.7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  <c r="U2620" s="8"/>
      <c r="V2620" s="8"/>
      <c r="W2620" s="8"/>
      <c r="X2620" s="8"/>
      <c r="Y2620" s="8"/>
      <c r="Z2620" s="8"/>
    </row>
    <row r="2621" spans="1:26" ht="12.7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  <c r="U2621" s="8"/>
      <c r="V2621" s="8"/>
      <c r="W2621" s="8"/>
      <c r="X2621" s="8"/>
      <c r="Y2621" s="8"/>
      <c r="Z2621" s="8"/>
    </row>
    <row r="2622" spans="1:26" ht="12.7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  <c r="U2622" s="8"/>
      <c r="V2622" s="8"/>
      <c r="W2622" s="8"/>
      <c r="X2622" s="8"/>
      <c r="Y2622" s="8"/>
      <c r="Z2622" s="8"/>
    </row>
    <row r="2623" spans="1:26" ht="12.7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  <c r="U2623" s="8"/>
      <c r="V2623" s="8"/>
      <c r="W2623" s="8"/>
      <c r="X2623" s="8"/>
      <c r="Y2623" s="8"/>
      <c r="Z2623" s="8"/>
    </row>
    <row r="2624" spans="1:26" ht="12.7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  <c r="S2624" s="8"/>
      <c r="T2624" s="8"/>
      <c r="U2624" s="8"/>
      <c r="V2624" s="8"/>
      <c r="W2624" s="8"/>
      <c r="X2624" s="8"/>
      <c r="Y2624" s="8"/>
      <c r="Z2624" s="8"/>
    </row>
    <row r="2625" spans="1:26" ht="12.7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  <c r="U2625" s="8"/>
      <c r="V2625" s="8"/>
      <c r="W2625" s="8"/>
      <c r="X2625" s="8"/>
      <c r="Y2625" s="8"/>
      <c r="Z2625" s="8"/>
    </row>
    <row r="2626" spans="1:26" ht="12.7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  <c r="S2626" s="8"/>
      <c r="T2626" s="8"/>
      <c r="U2626" s="8"/>
      <c r="V2626" s="8"/>
      <c r="W2626" s="8"/>
      <c r="X2626" s="8"/>
      <c r="Y2626" s="8"/>
      <c r="Z2626" s="8"/>
    </row>
    <row r="2627" spans="1:26" ht="12.7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  <c r="U2627" s="8"/>
      <c r="V2627" s="8"/>
      <c r="W2627" s="8"/>
      <c r="X2627" s="8"/>
      <c r="Y2627" s="8"/>
      <c r="Z2627" s="8"/>
    </row>
    <row r="2628" spans="1:26" ht="12.7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  <c r="S2628" s="8"/>
      <c r="T2628" s="8"/>
      <c r="U2628" s="8"/>
      <c r="V2628" s="8"/>
      <c r="W2628" s="8"/>
      <c r="X2628" s="8"/>
      <c r="Y2628" s="8"/>
      <c r="Z2628" s="8"/>
    </row>
    <row r="2629" spans="1:26" ht="12.7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  <c r="S2629" s="8"/>
      <c r="T2629" s="8"/>
      <c r="U2629" s="8"/>
      <c r="V2629" s="8"/>
      <c r="W2629" s="8"/>
      <c r="X2629" s="8"/>
      <c r="Y2629" s="8"/>
      <c r="Z2629" s="8"/>
    </row>
    <row r="2630" spans="1:26" ht="12.7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  <c r="U2630" s="8"/>
      <c r="V2630" s="8"/>
      <c r="W2630" s="8"/>
      <c r="X2630" s="8"/>
      <c r="Y2630" s="8"/>
      <c r="Z2630" s="8"/>
    </row>
    <row r="2631" spans="1:26" ht="12.7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  <c r="U2631" s="8"/>
      <c r="V2631" s="8"/>
      <c r="W2631" s="8"/>
      <c r="X2631" s="8"/>
      <c r="Y2631" s="8"/>
      <c r="Z2631" s="8"/>
    </row>
    <row r="2632" spans="1:26" ht="12.7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  <c r="U2632" s="8"/>
      <c r="V2632" s="8"/>
      <c r="W2632" s="8"/>
      <c r="X2632" s="8"/>
      <c r="Y2632" s="8"/>
      <c r="Z2632" s="8"/>
    </row>
    <row r="2633" spans="1:26" ht="12.7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  <c r="U2633" s="8"/>
      <c r="V2633" s="8"/>
      <c r="W2633" s="8"/>
      <c r="X2633" s="8"/>
      <c r="Y2633" s="8"/>
      <c r="Z2633" s="8"/>
    </row>
    <row r="2634" spans="1:26" ht="12.7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  <c r="U2634" s="8"/>
      <c r="V2634" s="8"/>
      <c r="W2634" s="8"/>
      <c r="X2634" s="8"/>
      <c r="Y2634" s="8"/>
      <c r="Z2634" s="8"/>
    </row>
    <row r="2635" spans="1:26" ht="12.7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  <c r="S2635" s="8"/>
      <c r="T2635" s="8"/>
      <c r="U2635" s="8"/>
      <c r="V2635" s="8"/>
      <c r="W2635" s="8"/>
      <c r="X2635" s="8"/>
      <c r="Y2635" s="8"/>
      <c r="Z2635" s="8"/>
    </row>
    <row r="2636" spans="1:26" ht="12.7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  <c r="U2636" s="8"/>
      <c r="V2636" s="8"/>
      <c r="W2636" s="8"/>
      <c r="X2636" s="8"/>
      <c r="Y2636" s="8"/>
      <c r="Z2636" s="8"/>
    </row>
    <row r="2637" spans="1:26" ht="12.7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  <c r="S2637" s="8"/>
      <c r="T2637" s="8"/>
      <c r="U2637" s="8"/>
      <c r="V2637" s="8"/>
      <c r="W2637" s="8"/>
      <c r="X2637" s="8"/>
      <c r="Y2637" s="8"/>
      <c r="Z2637" s="8"/>
    </row>
    <row r="2638" spans="1:26" ht="12.7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  <c r="S2638" s="8"/>
      <c r="T2638" s="8"/>
      <c r="U2638" s="8"/>
      <c r="V2638" s="8"/>
      <c r="W2638" s="8"/>
      <c r="X2638" s="8"/>
      <c r="Y2638" s="8"/>
      <c r="Z2638" s="8"/>
    </row>
    <row r="2639" spans="1:26" ht="12.7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  <c r="S2639" s="8"/>
      <c r="T2639" s="8"/>
      <c r="U2639" s="8"/>
      <c r="V2639" s="8"/>
      <c r="W2639" s="8"/>
      <c r="X2639" s="8"/>
      <c r="Y2639" s="8"/>
      <c r="Z2639" s="8"/>
    </row>
    <row r="2640" spans="1:26" ht="12.7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  <c r="U2640" s="8"/>
      <c r="V2640" s="8"/>
      <c r="W2640" s="8"/>
      <c r="X2640" s="8"/>
      <c r="Y2640" s="8"/>
      <c r="Z2640" s="8"/>
    </row>
    <row r="2641" spans="1:26" ht="12.7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  <c r="U2641" s="8"/>
      <c r="V2641" s="8"/>
      <c r="W2641" s="8"/>
      <c r="X2641" s="8"/>
      <c r="Y2641" s="8"/>
      <c r="Z2641" s="8"/>
    </row>
    <row r="2642" spans="1:26" ht="12.7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  <c r="U2642" s="8"/>
      <c r="V2642" s="8"/>
      <c r="W2642" s="8"/>
      <c r="X2642" s="8"/>
      <c r="Y2642" s="8"/>
      <c r="Z2642" s="8"/>
    </row>
    <row r="2643" spans="1:26" ht="12.7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  <c r="U2643" s="8"/>
      <c r="V2643" s="8"/>
      <c r="W2643" s="8"/>
      <c r="X2643" s="8"/>
      <c r="Y2643" s="8"/>
      <c r="Z2643" s="8"/>
    </row>
    <row r="2644" spans="1:26" ht="12.7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  <c r="U2644" s="8"/>
      <c r="V2644" s="8"/>
      <c r="W2644" s="8"/>
      <c r="X2644" s="8"/>
      <c r="Y2644" s="8"/>
      <c r="Z2644" s="8"/>
    </row>
    <row r="2645" spans="1:26" ht="12.7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  <c r="U2645" s="8"/>
      <c r="V2645" s="8"/>
      <c r="W2645" s="8"/>
      <c r="X2645" s="8"/>
      <c r="Y2645" s="8"/>
      <c r="Z2645" s="8"/>
    </row>
    <row r="2646" spans="1:26" ht="12.7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  <c r="U2646" s="8"/>
      <c r="V2646" s="8"/>
      <c r="W2646" s="8"/>
      <c r="X2646" s="8"/>
      <c r="Y2646" s="8"/>
      <c r="Z2646" s="8"/>
    </row>
    <row r="2647" spans="1:26" ht="12.7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  <c r="S2647" s="8"/>
      <c r="T2647" s="8"/>
      <c r="U2647" s="8"/>
      <c r="V2647" s="8"/>
      <c r="W2647" s="8"/>
      <c r="X2647" s="8"/>
      <c r="Y2647" s="8"/>
      <c r="Z2647" s="8"/>
    </row>
    <row r="2648" spans="1:26" ht="12.7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  <c r="S2648" s="8"/>
      <c r="T2648" s="8"/>
      <c r="U2648" s="8"/>
      <c r="V2648" s="8"/>
      <c r="W2648" s="8"/>
      <c r="X2648" s="8"/>
      <c r="Y2648" s="8"/>
      <c r="Z2648" s="8"/>
    </row>
    <row r="2649" spans="1:26" ht="12.7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  <c r="U2649" s="8"/>
      <c r="V2649" s="8"/>
      <c r="W2649" s="8"/>
      <c r="X2649" s="8"/>
      <c r="Y2649" s="8"/>
      <c r="Z2649" s="8"/>
    </row>
    <row r="2650" spans="1:26" ht="12.7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  <c r="U2650" s="8"/>
      <c r="V2650" s="8"/>
      <c r="W2650" s="8"/>
      <c r="X2650" s="8"/>
      <c r="Y2650" s="8"/>
      <c r="Z2650" s="8"/>
    </row>
    <row r="2651" spans="1:26" ht="12.7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  <c r="U2651" s="8"/>
      <c r="V2651" s="8"/>
      <c r="W2651" s="8"/>
      <c r="X2651" s="8"/>
      <c r="Y2651" s="8"/>
      <c r="Z2651" s="8"/>
    </row>
    <row r="2652" spans="1:26" ht="12.7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  <c r="S2652" s="8"/>
      <c r="T2652" s="8"/>
      <c r="U2652" s="8"/>
      <c r="V2652" s="8"/>
      <c r="W2652" s="8"/>
      <c r="X2652" s="8"/>
      <c r="Y2652" s="8"/>
      <c r="Z2652" s="8"/>
    </row>
    <row r="2653" spans="1:26" ht="12.7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  <c r="S2653" s="8"/>
      <c r="T2653" s="8"/>
      <c r="U2653" s="8"/>
      <c r="V2653" s="8"/>
      <c r="W2653" s="8"/>
      <c r="X2653" s="8"/>
      <c r="Y2653" s="8"/>
      <c r="Z2653" s="8"/>
    </row>
    <row r="2654" spans="1:26" ht="12.7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  <c r="S2654" s="8"/>
      <c r="T2654" s="8"/>
      <c r="U2654" s="8"/>
      <c r="V2654" s="8"/>
      <c r="W2654" s="8"/>
      <c r="X2654" s="8"/>
      <c r="Y2654" s="8"/>
      <c r="Z2654" s="8"/>
    </row>
    <row r="2655" spans="1:26" ht="12.7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  <c r="U2655" s="8"/>
      <c r="V2655" s="8"/>
      <c r="W2655" s="8"/>
      <c r="X2655" s="8"/>
      <c r="Y2655" s="8"/>
      <c r="Z2655" s="8"/>
    </row>
    <row r="2656" spans="1:26" ht="12.7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  <c r="U2656" s="8"/>
      <c r="V2656" s="8"/>
      <c r="W2656" s="8"/>
      <c r="X2656" s="8"/>
      <c r="Y2656" s="8"/>
      <c r="Z2656" s="8"/>
    </row>
    <row r="2657" spans="1:26" ht="12.7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  <c r="S2657" s="8"/>
      <c r="T2657" s="8"/>
      <c r="U2657" s="8"/>
      <c r="V2657" s="8"/>
      <c r="W2657" s="8"/>
      <c r="X2657" s="8"/>
      <c r="Y2657" s="8"/>
      <c r="Z2657" s="8"/>
    </row>
    <row r="2658" spans="1:26" ht="12.7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  <c r="S2658" s="8"/>
      <c r="T2658" s="8"/>
      <c r="U2658" s="8"/>
      <c r="V2658" s="8"/>
      <c r="W2658" s="8"/>
      <c r="X2658" s="8"/>
      <c r="Y2658" s="8"/>
      <c r="Z2658" s="8"/>
    </row>
    <row r="2659" spans="1:26" ht="12.7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  <c r="U2659" s="8"/>
      <c r="V2659" s="8"/>
      <c r="W2659" s="8"/>
      <c r="X2659" s="8"/>
      <c r="Y2659" s="8"/>
      <c r="Z2659" s="8"/>
    </row>
    <row r="2660" spans="1:26" ht="12.7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  <c r="S2660" s="8"/>
      <c r="T2660" s="8"/>
      <c r="U2660" s="8"/>
      <c r="V2660" s="8"/>
      <c r="W2660" s="8"/>
      <c r="X2660" s="8"/>
      <c r="Y2660" s="8"/>
      <c r="Z2660" s="8"/>
    </row>
    <row r="2661" spans="1:26" ht="12.7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  <c r="U2661" s="8"/>
      <c r="V2661" s="8"/>
      <c r="W2661" s="8"/>
      <c r="X2661" s="8"/>
      <c r="Y2661" s="8"/>
      <c r="Z2661" s="8"/>
    </row>
    <row r="2662" spans="1:26" ht="12.7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  <c r="U2662" s="8"/>
      <c r="V2662" s="8"/>
      <c r="W2662" s="8"/>
      <c r="X2662" s="8"/>
      <c r="Y2662" s="8"/>
      <c r="Z2662" s="8"/>
    </row>
    <row r="2663" spans="1:26" ht="12.7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  <c r="S2663" s="8"/>
      <c r="T2663" s="8"/>
      <c r="U2663" s="8"/>
      <c r="V2663" s="8"/>
      <c r="W2663" s="8"/>
      <c r="X2663" s="8"/>
      <c r="Y2663" s="8"/>
      <c r="Z2663" s="8"/>
    </row>
    <row r="2664" spans="1:26" ht="12.7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  <c r="U2664" s="8"/>
      <c r="V2664" s="8"/>
      <c r="W2664" s="8"/>
      <c r="X2664" s="8"/>
      <c r="Y2664" s="8"/>
      <c r="Z2664" s="8"/>
    </row>
    <row r="2665" spans="1:26" ht="12.7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  <c r="S2665" s="8"/>
      <c r="T2665" s="8"/>
      <c r="U2665" s="8"/>
      <c r="V2665" s="8"/>
      <c r="W2665" s="8"/>
      <c r="X2665" s="8"/>
      <c r="Y2665" s="8"/>
      <c r="Z2665" s="8"/>
    </row>
    <row r="2666" spans="1:26" ht="12.7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  <c r="U2666" s="8"/>
      <c r="V2666" s="8"/>
      <c r="W2666" s="8"/>
      <c r="X2666" s="8"/>
      <c r="Y2666" s="8"/>
      <c r="Z2666" s="8"/>
    </row>
    <row r="2667" spans="1:26" ht="12.7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  <c r="U2667" s="8"/>
      <c r="V2667" s="8"/>
      <c r="W2667" s="8"/>
      <c r="X2667" s="8"/>
      <c r="Y2667" s="8"/>
      <c r="Z2667" s="8"/>
    </row>
    <row r="2668" spans="1:26" ht="12.7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  <c r="S2668" s="8"/>
      <c r="T2668" s="8"/>
      <c r="U2668" s="8"/>
      <c r="V2668" s="8"/>
      <c r="W2668" s="8"/>
      <c r="X2668" s="8"/>
      <c r="Y2668" s="8"/>
      <c r="Z2668" s="8"/>
    </row>
    <row r="2669" spans="1:26" ht="12.7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  <c r="U2669" s="8"/>
      <c r="V2669" s="8"/>
      <c r="W2669" s="8"/>
      <c r="X2669" s="8"/>
      <c r="Y2669" s="8"/>
      <c r="Z2669" s="8"/>
    </row>
    <row r="2670" spans="1:26" ht="12.7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  <c r="U2670" s="8"/>
      <c r="V2670" s="8"/>
      <c r="W2670" s="8"/>
      <c r="X2670" s="8"/>
      <c r="Y2670" s="8"/>
      <c r="Z2670" s="8"/>
    </row>
    <row r="2671" spans="1:26" ht="12.7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  <c r="U2671" s="8"/>
      <c r="V2671" s="8"/>
      <c r="W2671" s="8"/>
      <c r="X2671" s="8"/>
      <c r="Y2671" s="8"/>
      <c r="Z2671" s="8"/>
    </row>
    <row r="2672" spans="1:26" ht="12.7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  <c r="S2672" s="8"/>
      <c r="T2672" s="8"/>
      <c r="U2672" s="8"/>
      <c r="V2672" s="8"/>
      <c r="W2672" s="8"/>
      <c r="X2672" s="8"/>
      <c r="Y2672" s="8"/>
      <c r="Z2672" s="8"/>
    </row>
    <row r="2673" spans="1:26" ht="12.7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  <c r="U2673" s="8"/>
      <c r="V2673" s="8"/>
      <c r="W2673" s="8"/>
      <c r="X2673" s="8"/>
      <c r="Y2673" s="8"/>
      <c r="Z2673" s="8"/>
    </row>
    <row r="2674" spans="1:26" ht="12.7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  <c r="U2674" s="8"/>
      <c r="V2674" s="8"/>
      <c r="W2674" s="8"/>
      <c r="X2674" s="8"/>
      <c r="Y2674" s="8"/>
      <c r="Z2674" s="8"/>
    </row>
    <row r="2675" spans="1:26" ht="12.7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  <c r="U2675" s="8"/>
      <c r="V2675" s="8"/>
      <c r="W2675" s="8"/>
      <c r="X2675" s="8"/>
      <c r="Y2675" s="8"/>
      <c r="Z2675" s="8"/>
    </row>
    <row r="2676" spans="1:26" ht="12.7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  <c r="U2676" s="8"/>
      <c r="V2676" s="8"/>
      <c r="W2676" s="8"/>
      <c r="X2676" s="8"/>
      <c r="Y2676" s="8"/>
      <c r="Z2676" s="8"/>
    </row>
    <row r="2677" spans="1:26" ht="12.7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  <c r="U2677" s="8"/>
      <c r="V2677" s="8"/>
      <c r="W2677" s="8"/>
      <c r="X2677" s="8"/>
      <c r="Y2677" s="8"/>
      <c r="Z2677" s="8"/>
    </row>
    <row r="2678" spans="1:26" ht="12.7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  <c r="U2678" s="8"/>
      <c r="V2678" s="8"/>
      <c r="W2678" s="8"/>
      <c r="X2678" s="8"/>
      <c r="Y2678" s="8"/>
      <c r="Z2678" s="8"/>
    </row>
    <row r="2679" spans="1:26" ht="12.7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  <c r="U2679" s="8"/>
      <c r="V2679" s="8"/>
      <c r="W2679" s="8"/>
      <c r="X2679" s="8"/>
      <c r="Y2679" s="8"/>
      <c r="Z2679" s="8"/>
    </row>
    <row r="2680" spans="1:26" ht="12.7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  <c r="S2680" s="8"/>
      <c r="T2680" s="8"/>
      <c r="U2680" s="8"/>
      <c r="V2680" s="8"/>
      <c r="W2680" s="8"/>
      <c r="X2680" s="8"/>
      <c r="Y2680" s="8"/>
      <c r="Z2680" s="8"/>
    </row>
    <row r="2681" spans="1:26" ht="12.7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  <c r="U2681" s="8"/>
      <c r="V2681" s="8"/>
      <c r="W2681" s="8"/>
      <c r="X2681" s="8"/>
      <c r="Y2681" s="8"/>
      <c r="Z2681" s="8"/>
    </row>
    <row r="2682" spans="1:26" ht="12.7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  <c r="U2682" s="8"/>
      <c r="V2682" s="8"/>
      <c r="W2682" s="8"/>
      <c r="X2682" s="8"/>
      <c r="Y2682" s="8"/>
      <c r="Z2682" s="8"/>
    </row>
    <row r="2683" spans="1:26" ht="12.7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  <c r="S2683" s="8"/>
      <c r="T2683" s="8"/>
      <c r="U2683" s="8"/>
      <c r="V2683" s="8"/>
      <c r="W2683" s="8"/>
      <c r="X2683" s="8"/>
      <c r="Y2683" s="8"/>
      <c r="Z2683" s="8"/>
    </row>
    <row r="2684" spans="1:26" ht="12.7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  <c r="U2684" s="8"/>
      <c r="V2684" s="8"/>
      <c r="W2684" s="8"/>
      <c r="X2684" s="8"/>
      <c r="Y2684" s="8"/>
      <c r="Z2684" s="8"/>
    </row>
    <row r="2685" spans="1:26" ht="12.7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  <c r="S2685" s="8"/>
      <c r="T2685" s="8"/>
      <c r="U2685" s="8"/>
      <c r="V2685" s="8"/>
      <c r="W2685" s="8"/>
      <c r="X2685" s="8"/>
      <c r="Y2685" s="8"/>
      <c r="Z2685" s="8"/>
    </row>
    <row r="2686" spans="1:26" ht="12.7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  <c r="U2686" s="8"/>
      <c r="V2686" s="8"/>
      <c r="W2686" s="8"/>
      <c r="X2686" s="8"/>
      <c r="Y2686" s="8"/>
      <c r="Z2686" s="8"/>
    </row>
    <row r="2687" spans="1:26" ht="12.7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  <c r="S2687" s="8"/>
      <c r="T2687" s="8"/>
      <c r="U2687" s="8"/>
      <c r="V2687" s="8"/>
      <c r="W2687" s="8"/>
      <c r="X2687" s="8"/>
      <c r="Y2687" s="8"/>
      <c r="Z2687" s="8"/>
    </row>
    <row r="2688" spans="1:26" ht="12.7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  <c r="U2688" s="8"/>
      <c r="V2688" s="8"/>
      <c r="W2688" s="8"/>
      <c r="X2688" s="8"/>
      <c r="Y2688" s="8"/>
      <c r="Z2688" s="8"/>
    </row>
    <row r="2689" spans="1:26" ht="12.7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  <c r="U2689" s="8"/>
      <c r="V2689" s="8"/>
      <c r="W2689" s="8"/>
      <c r="X2689" s="8"/>
      <c r="Y2689" s="8"/>
      <c r="Z2689" s="8"/>
    </row>
    <row r="2690" spans="1:26" ht="12.7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/>
      <c r="W2690" s="8"/>
      <c r="X2690" s="8"/>
      <c r="Y2690" s="8"/>
      <c r="Z2690" s="8"/>
    </row>
    <row r="2691" spans="1:26" ht="12.7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  <c r="U2691" s="8"/>
      <c r="V2691" s="8"/>
      <c r="W2691" s="8"/>
      <c r="X2691" s="8"/>
      <c r="Y2691" s="8"/>
      <c r="Z2691" s="8"/>
    </row>
    <row r="2692" spans="1:26" ht="12.7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  <c r="U2692" s="8"/>
      <c r="V2692" s="8"/>
      <c r="W2692" s="8"/>
      <c r="X2692" s="8"/>
      <c r="Y2692" s="8"/>
      <c r="Z2692" s="8"/>
    </row>
    <row r="2693" spans="1:26" ht="12.7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  <c r="U2693" s="8"/>
      <c r="V2693" s="8"/>
      <c r="W2693" s="8"/>
      <c r="X2693" s="8"/>
      <c r="Y2693" s="8"/>
      <c r="Z2693" s="8"/>
    </row>
    <row r="2694" spans="1:26" ht="12.7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  <c r="U2694" s="8"/>
      <c r="V2694" s="8"/>
      <c r="W2694" s="8"/>
      <c r="X2694" s="8"/>
      <c r="Y2694" s="8"/>
      <c r="Z2694" s="8"/>
    </row>
    <row r="2695" spans="1:26" ht="12.7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/>
      <c r="W2695" s="8"/>
      <c r="X2695" s="8"/>
      <c r="Y2695" s="8"/>
      <c r="Z2695" s="8"/>
    </row>
    <row r="2696" spans="1:26" ht="12.7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  <c r="U2696" s="8"/>
      <c r="V2696" s="8"/>
      <c r="W2696" s="8"/>
      <c r="X2696" s="8"/>
      <c r="Y2696" s="8"/>
      <c r="Z2696" s="8"/>
    </row>
    <row r="2697" spans="1:26" ht="12.7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  <c r="S2697" s="8"/>
      <c r="T2697" s="8"/>
      <c r="U2697" s="8"/>
      <c r="V2697" s="8"/>
      <c r="W2697" s="8"/>
      <c r="X2697" s="8"/>
      <c r="Y2697" s="8"/>
      <c r="Z2697" s="8"/>
    </row>
    <row r="2698" spans="1:26" ht="12.7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  <c r="U2698" s="8"/>
      <c r="V2698" s="8"/>
      <c r="W2698" s="8"/>
      <c r="X2698" s="8"/>
      <c r="Y2698" s="8"/>
      <c r="Z2698" s="8"/>
    </row>
    <row r="2699" spans="1:26" ht="12.7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  <c r="S2699" s="8"/>
      <c r="T2699" s="8"/>
      <c r="U2699" s="8"/>
      <c r="V2699" s="8"/>
      <c r="W2699" s="8"/>
      <c r="X2699" s="8"/>
      <c r="Y2699" s="8"/>
      <c r="Z2699" s="8"/>
    </row>
    <row r="2700" spans="1:26" ht="12.7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  <c r="S2700" s="8"/>
      <c r="T2700" s="8"/>
      <c r="U2700" s="8"/>
      <c r="V2700" s="8"/>
      <c r="W2700" s="8"/>
      <c r="X2700" s="8"/>
      <c r="Y2700" s="8"/>
      <c r="Z2700" s="8"/>
    </row>
    <row r="2701" spans="1:26" ht="12.7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  <c r="S2701" s="8"/>
      <c r="T2701" s="8"/>
      <c r="U2701" s="8"/>
      <c r="V2701" s="8"/>
      <c r="W2701" s="8"/>
      <c r="X2701" s="8"/>
      <c r="Y2701" s="8"/>
      <c r="Z2701" s="8"/>
    </row>
    <row r="2702" spans="1:26" ht="12.7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  <c r="S2702" s="8"/>
      <c r="T2702" s="8"/>
      <c r="U2702" s="8"/>
      <c r="V2702" s="8"/>
      <c r="W2702" s="8"/>
      <c r="X2702" s="8"/>
      <c r="Y2702" s="8"/>
      <c r="Z2702" s="8"/>
    </row>
    <row r="2703" spans="1:26" ht="12.7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  <c r="S2703" s="8"/>
      <c r="T2703" s="8"/>
      <c r="U2703" s="8"/>
      <c r="V2703" s="8"/>
      <c r="W2703" s="8"/>
      <c r="X2703" s="8"/>
      <c r="Y2703" s="8"/>
      <c r="Z2703" s="8"/>
    </row>
    <row r="2704" spans="1:26" ht="12.7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  <c r="U2704" s="8"/>
      <c r="V2704" s="8"/>
      <c r="W2704" s="8"/>
      <c r="X2704" s="8"/>
      <c r="Y2704" s="8"/>
      <c r="Z2704" s="8"/>
    </row>
    <row r="2705" spans="1:26" ht="12.7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  <c r="S2705" s="8"/>
      <c r="T2705" s="8"/>
      <c r="U2705" s="8"/>
      <c r="V2705" s="8"/>
      <c r="W2705" s="8"/>
      <c r="X2705" s="8"/>
      <c r="Y2705" s="8"/>
      <c r="Z2705" s="8"/>
    </row>
    <row r="2706" spans="1:26" ht="12.7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  <c r="S2706" s="8"/>
      <c r="T2706" s="8"/>
      <c r="U2706" s="8"/>
      <c r="V2706" s="8"/>
      <c r="W2706" s="8"/>
      <c r="X2706" s="8"/>
      <c r="Y2706" s="8"/>
      <c r="Z2706" s="8"/>
    </row>
    <row r="2707" spans="1:26" ht="12.7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  <c r="U2707" s="8"/>
      <c r="V2707" s="8"/>
      <c r="W2707" s="8"/>
      <c r="X2707" s="8"/>
      <c r="Y2707" s="8"/>
      <c r="Z2707" s="8"/>
    </row>
    <row r="2708" spans="1:26" ht="12.7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/>
      <c r="W2708" s="8"/>
      <c r="X2708" s="8"/>
      <c r="Y2708" s="8"/>
      <c r="Z2708" s="8"/>
    </row>
    <row r="2709" spans="1:26" ht="12.7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  <c r="U2709" s="8"/>
      <c r="V2709" s="8"/>
      <c r="W2709" s="8"/>
      <c r="X2709" s="8"/>
      <c r="Y2709" s="8"/>
      <c r="Z2709" s="8"/>
    </row>
    <row r="2710" spans="1:26" ht="12.7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  <c r="U2710" s="8"/>
      <c r="V2710" s="8"/>
      <c r="W2710" s="8"/>
      <c r="X2710" s="8"/>
      <c r="Y2710" s="8"/>
      <c r="Z2710" s="8"/>
    </row>
    <row r="2711" spans="1:26" ht="12.7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  <c r="U2711" s="8"/>
      <c r="V2711" s="8"/>
      <c r="W2711" s="8"/>
      <c r="X2711" s="8"/>
      <c r="Y2711" s="8"/>
      <c r="Z2711" s="8"/>
    </row>
    <row r="2712" spans="1:26" ht="12.7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  <c r="U2712" s="8"/>
      <c r="V2712" s="8"/>
      <c r="W2712" s="8"/>
      <c r="X2712" s="8"/>
      <c r="Y2712" s="8"/>
      <c r="Z2712" s="8"/>
    </row>
    <row r="2713" spans="1:26" ht="12.7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  <c r="U2713" s="8"/>
      <c r="V2713" s="8"/>
      <c r="W2713" s="8"/>
      <c r="X2713" s="8"/>
      <c r="Y2713" s="8"/>
      <c r="Z2713" s="8"/>
    </row>
    <row r="2714" spans="1:26" ht="12.7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  <c r="U2714" s="8"/>
      <c r="V2714" s="8"/>
      <c r="W2714" s="8"/>
      <c r="X2714" s="8"/>
      <c r="Y2714" s="8"/>
      <c r="Z2714" s="8"/>
    </row>
    <row r="2715" spans="1:26" ht="12.7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  <c r="U2715" s="8"/>
      <c r="V2715" s="8"/>
      <c r="W2715" s="8"/>
      <c r="X2715" s="8"/>
      <c r="Y2715" s="8"/>
      <c r="Z2715" s="8"/>
    </row>
    <row r="2716" spans="1:26" ht="12.7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  <c r="U2716" s="8"/>
      <c r="V2716" s="8"/>
      <c r="W2716" s="8"/>
      <c r="X2716" s="8"/>
      <c r="Y2716" s="8"/>
      <c r="Z2716" s="8"/>
    </row>
    <row r="2717" spans="1:26" ht="12.7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  <c r="S2717" s="8"/>
      <c r="T2717" s="8"/>
      <c r="U2717" s="8"/>
      <c r="V2717" s="8"/>
      <c r="W2717" s="8"/>
      <c r="X2717" s="8"/>
      <c r="Y2717" s="8"/>
      <c r="Z2717" s="8"/>
    </row>
    <row r="2718" spans="1:26" ht="12.7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  <c r="U2718" s="8"/>
      <c r="V2718" s="8"/>
      <c r="W2718" s="8"/>
      <c r="X2718" s="8"/>
      <c r="Y2718" s="8"/>
      <c r="Z2718" s="8"/>
    </row>
    <row r="2719" spans="1:26" ht="12.7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  <c r="U2719" s="8"/>
      <c r="V2719" s="8"/>
      <c r="W2719" s="8"/>
      <c r="X2719" s="8"/>
      <c r="Y2719" s="8"/>
      <c r="Z2719" s="8"/>
    </row>
    <row r="2720" spans="1:26" ht="12.7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  <c r="S2720" s="8"/>
      <c r="T2720" s="8"/>
      <c r="U2720" s="8"/>
      <c r="V2720" s="8"/>
      <c r="W2720" s="8"/>
      <c r="X2720" s="8"/>
      <c r="Y2720" s="8"/>
      <c r="Z2720" s="8"/>
    </row>
    <row r="2721" spans="1:26" ht="12.7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  <c r="U2721" s="8"/>
      <c r="V2721" s="8"/>
      <c r="W2721" s="8"/>
      <c r="X2721" s="8"/>
      <c r="Y2721" s="8"/>
      <c r="Z2721" s="8"/>
    </row>
    <row r="2722" spans="1:26" ht="12.7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  <c r="U2722" s="8"/>
      <c r="V2722" s="8"/>
      <c r="W2722" s="8"/>
      <c r="X2722" s="8"/>
      <c r="Y2722" s="8"/>
      <c r="Z2722" s="8"/>
    </row>
    <row r="2723" spans="1:26" ht="12.7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  <c r="U2723" s="8"/>
      <c r="V2723" s="8"/>
      <c r="W2723" s="8"/>
      <c r="X2723" s="8"/>
      <c r="Y2723" s="8"/>
      <c r="Z2723" s="8"/>
    </row>
    <row r="2724" spans="1:26" ht="12.7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  <c r="U2724" s="8"/>
      <c r="V2724" s="8"/>
      <c r="W2724" s="8"/>
      <c r="X2724" s="8"/>
      <c r="Y2724" s="8"/>
      <c r="Z2724" s="8"/>
    </row>
    <row r="2725" spans="1:26" ht="12.7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  <c r="S2725" s="8"/>
      <c r="T2725" s="8"/>
      <c r="U2725" s="8"/>
      <c r="V2725" s="8"/>
      <c r="W2725" s="8"/>
      <c r="X2725" s="8"/>
      <c r="Y2725" s="8"/>
      <c r="Z2725" s="8"/>
    </row>
    <row r="2726" spans="1:26" ht="12.7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  <c r="U2726" s="8"/>
      <c r="V2726" s="8"/>
      <c r="W2726" s="8"/>
      <c r="X2726" s="8"/>
      <c r="Y2726" s="8"/>
      <c r="Z2726" s="8"/>
    </row>
    <row r="2727" spans="1:26" ht="12.7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  <c r="U2727" s="8"/>
      <c r="V2727" s="8"/>
      <c r="W2727" s="8"/>
      <c r="X2727" s="8"/>
      <c r="Y2727" s="8"/>
      <c r="Z2727" s="8"/>
    </row>
    <row r="2728" spans="1:26" ht="12.7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  <c r="U2728" s="8"/>
      <c r="V2728" s="8"/>
      <c r="W2728" s="8"/>
      <c r="X2728" s="8"/>
      <c r="Y2728" s="8"/>
      <c r="Z2728" s="8"/>
    </row>
    <row r="2729" spans="1:26" ht="12.7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  <c r="U2729" s="8"/>
      <c r="V2729" s="8"/>
      <c r="W2729" s="8"/>
      <c r="X2729" s="8"/>
      <c r="Y2729" s="8"/>
      <c r="Z2729" s="8"/>
    </row>
    <row r="2730" spans="1:26" ht="12.7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  <c r="U2730" s="8"/>
      <c r="V2730" s="8"/>
      <c r="W2730" s="8"/>
      <c r="X2730" s="8"/>
      <c r="Y2730" s="8"/>
      <c r="Z2730" s="8"/>
    </row>
    <row r="2731" spans="1:26" ht="12.7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  <c r="U2731" s="8"/>
      <c r="V2731" s="8"/>
      <c r="W2731" s="8"/>
      <c r="X2731" s="8"/>
      <c r="Y2731" s="8"/>
      <c r="Z2731" s="8"/>
    </row>
    <row r="2732" spans="1:26" ht="12.7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  <c r="U2732" s="8"/>
      <c r="V2732" s="8"/>
      <c r="W2732" s="8"/>
      <c r="X2732" s="8"/>
      <c r="Y2732" s="8"/>
      <c r="Z2732" s="8"/>
    </row>
    <row r="2733" spans="1:26" ht="12.7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  <c r="U2733" s="8"/>
      <c r="V2733" s="8"/>
      <c r="W2733" s="8"/>
      <c r="X2733" s="8"/>
      <c r="Y2733" s="8"/>
      <c r="Z2733" s="8"/>
    </row>
    <row r="2734" spans="1:26" ht="12.7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  <c r="U2734" s="8"/>
      <c r="V2734" s="8"/>
      <c r="W2734" s="8"/>
      <c r="X2734" s="8"/>
      <c r="Y2734" s="8"/>
      <c r="Z2734" s="8"/>
    </row>
    <row r="2735" spans="1:26" ht="12.7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  <c r="U2735" s="8"/>
      <c r="V2735" s="8"/>
      <c r="W2735" s="8"/>
      <c r="X2735" s="8"/>
      <c r="Y2735" s="8"/>
      <c r="Z2735" s="8"/>
    </row>
    <row r="2736" spans="1:26" ht="12.7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  <c r="U2736" s="8"/>
      <c r="V2736" s="8"/>
      <c r="W2736" s="8"/>
      <c r="X2736" s="8"/>
      <c r="Y2736" s="8"/>
      <c r="Z2736" s="8"/>
    </row>
    <row r="2737" spans="1:26" ht="12.7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  <c r="U2737" s="8"/>
      <c r="V2737" s="8"/>
      <c r="W2737" s="8"/>
      <c r="X2737" s="8"/>
      <c r="Y2737" s="8"/>
      <c r="Z2737" s="8"/>
    </row>
    <row r="2738" spans="1:26" ht="12.7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  <c r="S2738" s="8"/>
      <c r="T2738" s="8"/>
      <c r="U2738" s="8"/>
      <c r="V2738" s="8"/>
      <c r="W2738" s="8"/>
      <c r="X2738" s="8"/>
      <c r="Y2738" s="8"/>
      <c r="Z2738" s="8"/>
    </row>
    <row r="2739" spans="1:26" ht="12.7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/>
      <c r="W2739" s="8"/>
      <c r="X2739" s="8"/>
      <c r="Y2739" s="8"/>
      <c r="Z2739" s="8"/>
    </row>
    <row r="2740" spans="1:26" ht="12.7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  <c r="U2740" s="8"/>
      <c r="V2740" s="8"/>
      <c r="W2740" s="8"/>
      <c r="X2740" s="8"/>
      <c r="Y2740" s="8"/>
      <c r="Z2740" s="8"/>
    </row>
    <row r="2741" spans="1:26" ht="12.7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  <c r="U2741" s="8"/>
      <c r="V2741" s="8"/>
      <c r="W2741" s="8"/>
      <c r="X2741" s="8"/>
      <c r="Y2741" s="8"/>
      <c r="Z2741" s="8"/>
    </row>
    <row r="2742" spans="1:26" ht="12.7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  <c r="U2742" s="8"/>
      <c r="V2742" s="8"/>
      <c r="W2742" s="8"/>
      <c r="X2742" s="8"/>
      <c r="Y2742" s="8"/>
      <c r="Z2742" s="8"/>
    </row>
    <row r="2743" spans="1:26" ht="12.7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  <c r="U2743" s="8"/>
      <c r="V2743" s="8"/>
      <c r="W2743" s="8"/>
      <c r="X2743" s="8"/>
      <c r="Y2743" s="8"/>
      <c r="Z2743" s="8"/>
    </row>
    <row r="2744" spans="1:26" ht="12.7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  <c r="U2744" s="8"/>
      <c r="V2744" s="8"/>
      <c r="W2744" s="8"/>
      <c r="X2744" s="8"/>
      <c r="Y2744" s="8"/>
      <c r="Z2744" s="8"/>
    </row>
    <row r="2745" spans="1:26" ht="12.7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  <c r="U2745" s="8"/>
      <c r="V2745" s="8"/>
      <c r="W2745" s="8"/>
      <c r="X2745" s="8"/>
      <c r="Y2745" s="8"/>
      <c r="Z2745" s="8"/>
    </row>
    <row r="2746" spans="1:26" ht="12.7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  <c r="S2746" s="8"/>
      <c r="T2746" s="8"/>
      <c r="U2746" s="8"/>
      <c r="V2746" s="8"/>
      <c r="W2746" s="8"/>
      <c r="X2746" s="8"/>
      <c r="Y2746" s="8"/>
      <c r="Z2746" s="8"/>
    </row>
    <row r="2747" spans="1:26" ht="12.7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  <c r="U2747" s="8"/>
      <c r="V2747" s="8"/>
      <c r="W2747" s="8"/>
      <c r="X2747" s="8"/>
      <c r="Y2747" s="8"/>
      <c r="Z2747" s="8"/>
    </row>
    <row r="2748" spans="1:26" ht="12.7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  <c r="U2748" s="8"/>
      <c r="V2748" s="8"/>
      <c r="W2748" s="8"/>
      <c r="X2748" s="8"/>
      <c r="Y2748" s="8"/>
      <c r="Z2748" s="8"/>
    </row>
    <row r="2749" spans="1:26" ht="12.7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  <c r="U2749" s="8"/>
      <c r="V2749" s="8"/>
      <c r="W2749" s="8"/>
      <c r="X2749" s="8"/>
      <c r="Y2749" s="8"/>
      <c r="Z2749" s="8"/>
    </row>
    <row r="2750" spans="1:26" ht="12.7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  <c r="S2750" s="8"/>
      <c r="T2750" s="8"/>
      <c r="U2750" s="8"/>
      <c r="V2750" s="8"/>
      <c r="W2750" s="8"/>
      <c r="X2750" s="8"/>
      <c r="Y2750" s="8"/>
      <c r="Z2750" s="8"/>
    </row>
    <row r="2751" spans="1:26" ht="12.7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  <c r="U2751" s="8"/>
      <c r="V2751" s="8"/>
      <c r="W2751" s="8"/>
      <c r="X2751" s="8"/>
      <c r="Y2751" s="8"/>
      <c r="Z2751" s="8"/>
    </row>
    <row r="2752" spans="1:26" ht="12.7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  <c r="U2752" s="8"/>
      <c r="V2752" s="8"/>
      <c r="W2752" s="8"/>
      <c r="X2752" s="8"/>
      <c r="Y2752" s="8"/>
      <c r="Z2752" s="8"/>
    </row>
    <row r="2753" spans="1:26" ht="12.7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  <c r="U2753" s="8"/>
      <c r="V2753" s="8"/>
      <c r="W2753" s="8"/>
      <c r="X2753" s="8"/>
      <c r="Y2753" s="8"/>
      <c r="Z2753" s="8"/>
    </row>
    <row r="2754" spans="1:26" ht="12.7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  <c r="U2754" s="8"/>
      <c r="V2754" s="8"/>
      <c r="W2754" s="8"/>
      <c r="X2754" s="8"/>
      <c r="Y2754" s="8"/>
      <c r="Z2754" s="8"/>
    </row>
    <row r="2755" spans="1:26" ht="12.7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  <c r="S2755" s="8"/>
      <c r="T2755" s="8"/>
      <c r="U2755" s="8"/>
      <c r="V2755" s="8"/>
      <c r="W2755" s="8"/>
      <c r="X2755" s="8"/>
      <c r="Y2755" s="8"/>
      <c r="Z2755" s="8"/>
    </row>
    <row r="2756" spans="1:26" ht="12.7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  <c r="U2756" s="8"/>
      <c r="V2756" s="8"/>
      <c r="W2756" s="8"/>
      <c r="X2756" s="8"/>
      <c r="Y2756" s="8"/>
      <c r="Z2756" s="8"/>
    </row>
    <row r="2757" spans="1:26" ht="12.7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  <c r="U2757" s="8"/>
      <c r="V2757" s="8"/>
      <c r="W2757" s="8"/>
      <c r="X2757" s="8"/>
      <c r="Y2757" s="8"/>
      <c r="Z2757" s="8"/>
    </row>
    <row r="2758" spans="1:26" ht="12.7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  <c r="U2758" s="8"/>
      <c r="V2758" s="8"/>
      <c r="W2758" s="8"/>
      <c r="X2758" s="8"/>
      <c r="Y2758" s="8"/>
      <c r="Z2758" s="8"/>
    </row>
    <row r="2759" spans="1:26" ht="12.7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  <c r="U2759" s="8"/>
      <c r="V2759" s="8"/>
      <c r="W2759" s="8"/>
      <c r="X2759" s="8"/>
      <c r="Y2759" s="8"/>
      <c r="Z2759" s="8"/>
    </row>
    <row r="2760" spans="1:26" ht="12.7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  <c r="U2760" s="8"/>
      <c r="V2760" s="8"/>
      <c r="W2760" s="8"/>
      <c r="X2760" s="8"/>
      <c r="Y2760" s="8"/>
      <c r="Z2760" s="8"/>
    </row>
    <row r="2761" spans="1:26" ht="12.7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  <c r="U2761" s="8"/>
      <c r="V2761" s="8"/>
      <c r="W2761" s="8"/>
      <c r="X2761" s="8"/>
      <c r="Y2761" s="8"/>
      <c r="Z2761" s="8"/>
    </row>
    <row r="2762" spans="1:26" ht="12.7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  <c r="U2762" s="8"/>
      <c r="V2762" s="8"/>
      <c r="W2762" s="8"/>
      <c r="X2762" s="8"/>
      <c r="Y2762" s="8"/>
      <c r="Z2762" s="8"/>
    </row>
    <row r="2763" spans="1:26" ht="12.7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  <c r="U2763" s="8"/>
      <c r="V2763" s="8"/>
      <c r="W2763" s="8"/>
      <c r="X2763" s="8"/>
      <c r="Y2763" s="8"/>
      <c r="Z2763" s="8"/>
    </row>
    <row r="2764" spans="1:26" ht="12.7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  <c r="U2764" s="8"/>
      <c r="V2764" s="8"/>
      <c r="W2764" s="8"/>
      <c r="X2764" s="8"/>
      <c r="Y2764" s="8"/>
      <c r="Z2764" s="8"/>
    </row>
    <row r="2765" spans="1:26" ht="12.7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  <c r="U2765" s="8"/>
      <c r="V2765" s="8"/>
      <c r="W2765" s="8"/>
      <c r="X2765" s="8"/>
      <c r="Y2765" s="8"/>
      <c r="Z2765" s="8"/>
    </row>
    <row r="2766" spans="1:26" ht="12.7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  <c r="S2766" s="8"/>
      <c r="T2766" s="8"/>
      <c r="U2766" s="8"/>
      <c r="V2766" s="8"/>
      <c r="W2766" s="8"/>
      <c r="X2766" s="8"/>
      <c r="Y2766" s="8"/>
      <c r="Z2766" s="8"/>
    </row>
    <row r="2767" spans="1:26" ht="12.7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  <c r="S2767" s="8"/>
      <c r="T2767" s="8"/>
      <c r="U2767" s="8"/>
      <c r="V2767" s="8"/>
      <c r="W2767" s="8"/>
      <c r="X2767" s="8"/>
      <c r="Y2767" s="8"/>
      <c r="Z2767" s="8"/>
    </row>
    <row r="2768" spans="1:26" ht="12.7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8"/>
      <c r="S2768" s="8"/>
      <c r="T2768" s="8"/>
      <c r="U2768" s="8"/>
      <c r="V2768" s="8"/>
      <c r="W2768" s="8"/>
      <c r="X2768" s="8"/>
      <c r="Y2768" s="8"/>
      <c r="Z2768" s="8"/>
    </row>
    <row r="2769" spans="1:26" ht="12.7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  <c r="S2769" s="8"/>
      <c r="T2769" s="8"/>
      <c r="U2769" s="8"/>
      <c r="V2769" s="8"/>
      <c r="W2769" s="8"/>
      <c r="X2769" s="8"/>
      <c r="Y2769" s="8"/>
      <c r="Z2769" s="8"/>
    </row>
    <row r="2770" spans="1:26" ht="12.7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  <c r="S2770" s="8"/>
      <c r="T2770" s="8"/>
      <c r="U2770" s="8"/>
      <c r="V2770" s="8"/>
      <c r="W2770" s="8"/>
      <c r="X2770" s="8"/>
      <c r="Y2770" s="8"/>
      <c r="Z2770" s="8"/>
    </row>
    <row r="2771" spans="1:26" ht="12.7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  <c r="S2771" s="8"/>
      <c r="T2771" s="8"/>
      <c r="U2771" s="8"/>
      <c r="V2771" s="8"/>
      <c r="W2771" s="8"/>
      <c r="X2771" s="8"/>
      <c r="Y2771" s="8"/>
      <c r="Z2771" s="8"/>
    </row>
    <row r="2772" spans="1:26" ht="12.7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  <c r="S2772" s="8"/>
      <c r="T2772" s="8"/>
      <c r="U2772" s="8"/>
      <c r="V2772" s="8"/>
      <c r="W2772" s="8"/>
      <c r="X2772" s="8"/>
      <c r="Y2772" s="8"/>
      <c r="Z2772" s="8"/>
    </row>
    <row r="2773" spans="1:26" ht="12.7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  <c r="U2773" s="8"/>
      <c r="V2773" s="8"/>
      <c r="W2773" s="8"/>
      <c r="X2773" s="8"/>
      <c r="Y2773" s="8"/>
      <c r="Z2773" s="8"/>
    </row>
    <row r="2774" spans="1:26" ht="12.7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8"/>
      <c r="S2774" s="8"/>
      <c r="T2774" s="8"/>
      <c r="U2774" s="8"/>
      <c r="V2774" s="8"/>
      <c r="W2774" s="8"/>
      <c r="X2774" s="8"/>
      <c r="Y2774" s="8"/>
      <c r="Z2774" s="8"/>
    </row>
    <row r="2775" spans="1:26" ht="12.7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  <c r="S2775" s="8"/>
      <c r="T2775" s="8"/>
      <c r="U2775" s="8"/>
      <c r="V2775" s="8"/>
      <c r="W2775" s="8"/>
      <c r="X2775" s="8"/>
      <c r="Y2775" s="8"/>
      <c r="Z2775" s="8"/>
    </row>
    <row r="2776" spans="1:26" ht="12.7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  <c r="U2776" s="8"/>
      <c r="V2776" s="8"/>
      <c r="W2776" s="8"/>
      <c r="X2776" s="8"/>
      <c r="Y2776" s="8"/>
      <c r="Z2776" s="8"/>
    </row>
    <row r="2777" spans="1:26" ht="12.7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8"/>
      <c r="S2777" s="8"/>
      <c r="T2777" s="8"/>
      <c r="U2777" s="8"/>
      <c r="V2777" s="8"/>
      <c r="W2777" s="8"/>
      <c r="X2777" s="8"/>
      <c r="Y2777" s="8"/>
      <c r="Z2777" s="8"/>
    </row>
    <row r="2778" spans="1:26" ht="12.7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8"/>
      <c r="S2778" s="8"/>
      <c r="T2778" s="8"/>
      <c r="U2778" s="8"/>
      <c r="V2778" s="8"/>
      <c r="W2778" s="8"/>
      <c r="X2778" s="8"/>
      <c r="Y2778" s="8"/>
      <c r="Z2778" s="8"/>
    </row>
    <row r="2779" spans="1:26" ht="12.7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  <c r="U2779" s="8"/>
      <c r="V2779" s="8"/>
      <c r="W2779" s="8"/>
      <c r="X2779" s="8"/>
      <c r="Y2779" s="8"/>
      <c r="Z2779" s="8"/>
    </row>
    <row r="2780" spans="1:26" ht="12.7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  <c r="U2780" s="8"/>
      <c r="V2780" s="8"/>
      <c r="W2780" s="8"/>
      <c r="X2780" s="8"/>
      <c r="Y2780" s="8"/>
      <c r="Z2780" s="8"/>
    </row>
    <row r="2781" spans="1:26" ht="12.7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  <c r="S2781" s="8"/>
      <c r="T2781" s="8"/>
      <c r="U2781" s="8"/>
      <c r="V2781" s="8"/>
      <c r="W2781" s="8"/>
      <c r="X2781" s="8"/>
      <c r="Y2781" s="8"/>
      <c r="Z2781" s="8"/>
    </row>
    <row r="2782" spans="1:26" ht="12.7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  <c r="S2782" s="8"/>
      <c r="T2782" s="8"/>
      <c r="U2782" s="8"/>
      <c r="V2782" s="8"/>
      <c r="W2782" s="8"/>
      <c r="X2782" s="8"/>
      <c r="Y2782" s="8"/>
      <c r="Z2782" s="8"/>
    </row>
    <row r="2783" spans="1:26" ht="12.7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  <c r="U2783" s="8"/>
      <c r="V2783" s="8"/>
      <c r="W2783" s="8"/>
      <c r="X2783" s="8"/>
      <c r="Y2783" s="8"/>
      <c r="Z2783" s="8"/>
    </row>
    <row r="2784" spans="1:26" ht="12.7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  <c r="S2784" s="8"/>
      <c r="T2784" s="8"/>
      <c r="U2784" s="8"/>
      <c r="V2784" s="8"/>
      <c r="W2784" s="8"/>
      <c r="X2784" s="8"/>
      <c r="Y2784" s="8"/>
      <c r="Z2784" s="8"/>
    </row>
    <row r="2785" spans="1:26" ht="12.7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  <c r="S2785" s="8"/>
      <c r="T2785" s="8"/>
      <c r="U2785" s="8"/>
      <c r="V2785" s="8"/>
      <c r="W2785" s="8"/>
      <c r="X2785" s="8"/>
      <c r="Y2785" s="8"/>
      <c r="Z2785" s="8"/>
    </row>
    <row r="2786" spans="1:26" ht="12.7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  <c r="S2786" s="8"/>
      <c r="T2786" s="8"/>
      <c r="U2786" s="8"/>
      <c r="V2786" s="8"/>
      <c r="W2786" s="8"/>
      <c r="X2786" s="8"/>
      <c r="Y2786" s="8"/>
      <c r="Z2786" s="8"/>
    </row>
    <row r="2787" spans="1:26" ht="12.7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  <c r="S2787" s="8"/>
      <c r="T2787" s="8"/>
      <c r="U2787" s="8"/>
      <c r="V2787" s="8"/>
      <c r="W2787" s="8"/>
      <c r="X2787" s="8"/>
      <c r="Y2787" s="8"/>
      <c r="Z2787" s="8"/>
    </row>
    <row r="2788" spans="1:26" ht="12.7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  <c r="S2788" s="8"/>
      <c r="T2788" s="8"/>
      <c r="U2788" s="8"/>
      <c r="V2788" s="8"/>
      <c r="W2788" s="8"/>
      <c r="X2788" s="8"/>
      <c r="Y2788" s="8"/>
      <c r="Z2788" s="8"/>
    </row>
    <row r="2789" spans="1:26" ht="12.7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8"/>
      <c r="S2789" s="8"/>
      <c r="T2789" s="8"/>
      <c r="U2789" s="8"/>
      <c r="V2789" s="8"/>
      <c r="W2789" s="8"/>
      <c r="X2789" s="8"/>
      <c r="Y2789" s="8"/>
      <c r="Z2789" s="8"/>
    </row>
    <row r="2790" spans="1:26" ht="12.7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  <c r="U2790" s="8"/>
      <c r="V2790" s="8"/>
      <c r="W2790" s="8"/>
      <c r="X2790" s="8"/>
      <c r="Y2790" s="8"/>
      <c r="Z2790" s="8"/>
    </row>
    <row r="2791" spans="1:26" ht="12.7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  <c r="S2791" s="8"/>
      <c r="T2791" s="8"/>
      <c r="U2791" s="8"/>
      <c r="V2791" s="8"/>
      <c r="W2791" s="8"/>
      <c r="X2791" s="8"/>
      <c r="Y2791" s="8"/>
      <c r="Z2791" s="8"/>
    </row>
    <row r="2792" spans="1:26" ht="12.7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8"/>
      <c r="S2792" s="8"/>
      <c r="T2792" s="8"/>
      <c r="U2792" s="8"/>
      <c r="V2792" s="8"/>
      <c r="W2792" s="8"/>
      <c r="X2792" s="8"/>
      <c r="Y2792" s="8"/>
      <c r="Z2792" s="8"/>
    </row>
    <row r="2793" spans="1:26" ht="12.7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8"/>
      <c r="S2793" s="8"/>
      <c r="T2793" s="8"/>
      <c r="U2793" s="8"/>
      <c r="V2793" s="8"/>
      <c r="W2793" s="8"/>
      <c r="X2793" s="8"/>
      <c r="Y2793" s="8"/>
      <c r="Z2793" s="8"/>
    </row>
    <row r="2794" spans="1:26" ht="12.7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8"/>
      <c r="S2794" s="8"/>
      <c r="T2794" s="8"/>
      <c r="U2794" s="8"/>
      <c r="V2794" s="8"/>
      <c r="W2794" s="8"/>
      <c r="X2794" s="8"/>
      <c r="Y2794" s="8"/>
      <c r="Z2794" s="8"/>
    </row>
    <row r="2795" spans="1:26" ht="12.7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  <c r="U2795" s="8"/>
      <c r="V2795" s="8"/>
      <c r="W2795" s="8"/>
      <c r="X2795" s="8"/>
      <c r="Y2795" s="8"/>
      <c r="Z2795" s="8"/>
    </row>
    <row r="2796" spans="1:26" ht="12.7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8"/>
      <c r="S2796" s="8"/>
      <c r="T2796" s="8"/>
      <c r="U2796" s="8"/>
      <c r="V2796" s="8"/>
      <c r="W2796" s="8"/>
      <c r="X2796" s="8"/>
      <c r="Y2796" s="8"/>
      <c r="Z2796" s="8"/>
    </row>
    <row r="2797" spans="1:26" ht="12.7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  <c r="S2797" s="8"/>
      <c r="T2797" s="8"/>
      <c r="U2797" s="8"/>
      <c r="V2797" s="8"/>
      <c r="W2797" s="8"/>
      <c r="X2797" s="8"/>
      <c r="Y2797" s="8"/>
      <c r="Z2797" s="8"/>
    </row>
    <row r="2798" spans="1:26" ht="12.7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  <c r="U2798" s="8"/>
      <c r="V2798" s="8"/>
      <c r="W2798" s="8"/>
      <c r="X2798" s="8"/>
      <c r="Y2798" s="8"/>
      <c r="Z2798" s="8"/>
    </row>
    <row r="2799" spans="1:26" ht="12.7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  <c r="S2799" s="8"/>
      <c r="T2799" s="8"/>
      <c r="U2799" s="8"/>
      <c r="V2799" s="8"/>
      <c r="W2799" s="8"/>
      <c r="X2799" s="8"/>
      <c r="Y2799" s="8"/>
      <c r="Z2799" s="8"/>
    </row>
    <row r="2800" spans="1:26" ht="12.7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8"/>
      <c r="S2800" s="8"/>
      <c r="T2800" s="8"/>
      <c r="U2800" s="8"/>
      <c r="V2800" s="8"/>
      <c r="W2800" s="8"/>
      <c r="X2800" s="8"/>
      <c r="Y2800" s="8"/>
      <c r="Z2800" s="8"/>
    </row>
    <row r="2801" spans="1:26" ht="12.7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  <c r="S2801" s="8"/>
      <c r="T2801" s="8"/>
      <c r="U2801" s="8"/>
      <c r="V2801" s="8"/>
      <c r="W2801" s="8"/>
      <c r="X2801" s="8"/>
      <c r="Y2801" s="8"/>
      <c r="Z2801" s="8"/>
    </row>
    <row r="2802" spans="1:26" ht="12.7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  <c r="U2802" s="8"/>
      <c r="V2802" s="8"/>
      <c r="W2802" s="8"/>
      <c r="X2802" s="8"/>
      <c r="Y2802" s="8"/>
      <c r="Z2802" s="8"/>
    </row>
    <row r="2803" spans="1:26" ht="12.7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8"/>
      <c r="S2803" s="8"/>
      <c r="T2803" s="8"/>
      <c r="U2803" s="8"/>
      <c r="V2803" s="8"/>
      <c r="W2803" s="8"/>
      <c r="X2803" s="8"/>
      <c r="Y2803" s="8"/>
      <c r="Z2803" s="8"/>
    </row>
    <row r="2804" spans="1:26" ht="12.7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  <c r="S2804" s="8"/>
      <c r="T2804" s="8"/>
      <c r="U2804" s="8"/>
      <c r="V2804" s="8"/>
      <c r="W2804" s="8"/>
      <c r="X2804" s="8"/>
      <c r="Y2804" s="8"/>
      <c r="Z2804" s="8"/>
    </row>
    <row r="2805" spans="1:26" ht="12.7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  <c r="S2805" s="8"/>
      <c r="T2805" s="8"/>
      <c r="U2805" s="8"/>
      <c r="V2805" s="8"/>
      <c r="W2805" s="8"/>
      <c r="X2805" s="8"/>
      <c r="Y2805" s="8"/>
      <c r="Z2805" s="8"/>
    </row>
    <row r="2806" spans="1:26" ht="12.7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  <c r="S2806" s="8"/>
      <c r="T2806" s="8"/>
      <c r="U2806" s="8"/>
      <c r="V2806" s="8"/>
      <c r="W2806" s="8"/>
      <c r="X2806" s="8"/>
      <c r="Y2806" s="8"/>
      <c r="Z2806" s="8"/>
    </row>
    <row r="2807" spans="1:26" ht="12.7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  <c r="S2807" s="8"/>
      <c r="T2807" s="8"/>
      <c r="U2807" s="8"/>
      <c r="V2807" s="8"/>
      <c r="W2807" s="8"/>
      <c r="X2807" s="8"/>
      <c r="Y2807" s="8"/>
      <c r="Z2807" s="8"/>
    </row>
    <row r="2808" spans="1:26" ht="12.7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  <c r="U2808" s="8"/>
      <c r="V2808" s="8"/>
      <c r="W2808" s="8"/>
      <c r="X2808" s="8"/>
      <c r="Y2808" s="8"/>
      <c r="Z2808" s="8"/>
    </row>
    <row r="2809" spans="1:26" ht="12.7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  <c r="S2809" s="8"/>
      <c r="T2809" s="8"/>
      <c r="U2809" s="8"/>
      <c r="V2809" s="8"/>
      <c r="W2809" s="8"/>
      <c r="X2809" s="8"/>
      <c r="Y2809" s="8"/>
      <c r="Z2809" s="8"/>
    </row>
    <row r="2810" spans="1:26" ht="12.7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  <c r="S2810" s="8"/>
      <c r="T2810" s="8"/>
      <c r="U2810" s="8"/>
      <c r="V2810" s="8"/>
      <c r="W2810" s="8"/>
      <c r="X2810" s="8"/>
      <c r="Y2810" s="8"/>
      <c r="Z2810" s="8"/>
    </row>
    <row r="2811" spans="1:26" ht="12.7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8"/>
      <c r="S2811" s="8"/>
      <c r="T2811" s="8"/>
      <c r="U2811" s="8"/>
      <c r="V2811" s="8"/>
      <c r="W2811" s="8"/>
      <c r="X2811" s="8"/>
      <c r="Y2811" s="8"/>
      <c r="Z2811" s="8"/>
    </row>
    <row r="2812" spans="1:26" ht="12.7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8"/>
      <c r="S2812" s="8"/>
      <c r="T2812" s="8"/>
      <c r="U2812" s="8"/>
      <c r="V2812" s="8"/>
      <c r="W2812" s="8"/>
      <c r="X2812" s="8"/>
      <c r="Y2812" s="8"/>
      <c r="Z2812" s="8"/>
    </row>
    <row r="2813" spans="1:26" ht="12.7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8"/>
      <c r="S2813" s="8"/>
      <c r="T2813" s="8"/>
      <c r="U2813" s="8"/>
      <c r="V2813" s="8"/>
      <c r="W2813" s="8"/>
      <c r="X2813" s="8"/>
      <c r="Y2813" s="8"/>
      <c r="Z2813" s="8"/>
    </row>
    <row r="2814" spans="1:26" ht="12.7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8"/>
      <c r="S2814" s="8"/>
      <c r="T2814" s="8"/>
      <c r="U2814" s="8"/>
      <c r="V2814" s="8"/>
      <c r="W2814" s="8"/>
      <c r="X2814" s="8"/>
      <c r="Y2814" s="8"/>
      <c r="Z2814" s="8"/>
    </row>
    <row r="2815" spans="1:26" ht="12.7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8"/>
      <c r="S2815" s="8"/>
      <c r="T2815" s="8"/>
      <c r="U2815" s="8"/>
      <c r="V2815" s="8"/>
      <c r="W2815" s="8"/>
      <c r="X2815" s="8"/>
      <c r="Y2815" s="8"/>
      <c r="Z2815" s="8"/>
    </row>
    <row r="2816" spans="1:26" ht="12.7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8"/>
      <c r="S2816" s="8"/>
      <c r="T2816" s="8"/>
      <c r="U2816" s="8"/>
      <c r="V2816" s="8"/>
      <c r="W2816" s="8"/>
      <c r="X2816" s="8"/>
      <c r="Y2816" s="8"/>
      <c r="Z2816" s="8"/>
    </row>
    <row r="2817" spans="1:26" ht="12.7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  <c r="S2817" s="8"/>
      <c r="T2817" s="8"/>
      <c r="U2817" s="8"/>
      <c r="V2817" s="8"/>
      <c r="W2817" s="8"/>
      <c r="X2817" s="8"/>
      <c r="Y2817" s="8"/>
      <c r="Z2817" s="8"/>
    </row>
    <row r="2818" spans="1:26" ht="12.7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  <c r="S2818" s="8"/>
      <c r="T2818" s="8"/>
      <c r="U2818" s="8"/>
      <c r="V2818" s="8"/>
      <c r="W2818" s="8"/>
      <c r="X2818" s="8"/>
      <c r="Y2818" s="8"/>
      <c r="Z2818" s="8"/>
    </row>
    <row r="2819" spans="1:26" ht="12.7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8"/>
      <c r="S2819" s="8"/>
      <c r="T2819" s="8"/>
      <c r="U2819" s="8"/>
      <c r="V2819" s="8"/>
      <c r="W2819" s="8"/>
      <c r="X2819" s="8"/>
      <c r="Y2819" s="8"/>
      <c r="Z2819" s="8"/>
    </row>
    <row r="2820" spans="1:26" ht="12.7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  <c r="S2820" s="8"/>
      <c r="T2820" s="8"/>
      <c r="U2820" s="8"/>
      <c r="V2820" s="8"/>
      <c r="W2820" s="8"/>
      <c r="X2820" s="8"/>
      <c r="Y2820" s="8"/>
      <c r="Z2820" s="8"/>
    </row>
    <row r="2821" spans="1:26" ht="12.7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  <c r="U2821" s="8"/>
      <c r="V2821" s="8"/>
      <c r="W2821" s="8"/>
      <c r="X2821" s="8"/>
      <c r="Y2821" s="8"/>
      <c r="Z2821" s="8"/>
    </row>
    <row r="2822" spans="1:26" ht="12.7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  <c r="S2822" s="8"/>
      <c r="T2822" s="8"/>
      <c r="U2822" s="8"/>
      <c r="V2822" s="8"/>
      <c r="W2822" s="8"/>
      <c r="X2822" s="8"/>
      <c r="Y2822" s="8"/>
      <c r="Z2822" s="8"/>
    </row>
    <row r="2823" spans="1:26" ht="12.7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  <c r="S2823" s="8"/>
      <c r="T2823" s="8"/>
      <c r="U2823" s="8"/>
      <c r="V2823" s="8"/>
      <c r="W2823" s="8"/>
      <c r="X2823" s="8"/>
      <c r="Y2823" s="8"/>
      <c r="Z2823" s="8"/>
    </row>
    <row r="2824" spans="1:26" ht="12.7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8"/>
      <c r="S2824" s="8"/>
      <c r="T2824" s="8"/>
      <c r="U2824" s="8"/>
      <c r="V2824" s="8"/>
      <c r="W2824" s="8"/>
      <c r="X2824" s="8"/>
      <c r="Y2824" s="8"/>
      <c r="Z2824" s="8"/>
    </row>
    <row r="2825" spans="1:26" ht="12.7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8"/>
      <c r="S2825" s="8"/>
      <c r="T2825" s="8"/>
      <c r="U2825" s="8"/>
      <c r="V2825" s="8"/>
      <c r="W2825" s="8"/>
      <c r="X2825" s="8"/>
      <c r="Y2825" s="8"/>
      <c r="Z2825" s="8"/>
    </row>
    <row r="2826" spans="1:26" ht="12.7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8"/>
      <c r="S2826" s="8"/>
      <c r="T2826" s="8"/>
      <c r="U2826" s="8"/>
      <c r="V2826" s="8"/>
      <c r="W2826" s="8"/>
      <c r="X2826" s="8"/>
      <c r="Y2826" s="8"/>
      <c r="Z2826" s="8"/>
    </row>
    <row r="2827" spans="1:26" ht="12.7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8"/>
      <c r="S2827" s="8"/>
      <c r="T2827" s="8"/>
      <c r="U2827" s="8"/>
      <c r="V2827" s="8"/>
      <c r="W2827" s="8"/>
      <c r="X2827" s="8"/>
      <c r="Y2827" s="8"/>
      <c r="Z2827" s="8"/>
    </row>
    <row r="2828" spans="1:26" ht="12.7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  <c r="S2828" s="8"/>
      <c r="T2828" s="8"/>
      <c r="U2828" s="8"/>
      <c r="V2828" s="8"/>
      <c r="W2828" s="8"/>
      <c r="X2828" s="8"/>
      <c r="Y2828" s="8"/>
      <c r="Z2828" s="8"/>
    </row>
    <row r="2829" spans="1:26" ht="12.7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8"/>
      <c r="S2829" s="8"/>
      <c r="T2829" s="8"/>
      <c r="U2829" s="8"/>
      <c r="V2829" s="8"/>
      <c r="W2829" s="8"/>
      <c r="X2829" s="8"/>
      <c r="Y2829" s="8"/>
      <c r="Z2829" s="8"/>
    </row>
    <row r="2830" spans="1:26" ht="12.7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  <c r="S2830" s="8"/>
      <c r="T2830" s="8"/>
      <c r="U2830" s="8"/>
      <c r="V2830" s="8"/>
      <c r="W2830" s="8"/>
      <c r="X2830" s="8"/>
      <c r="Y2830" s="8"/>
      <c r="Z2830" s="8"/>
    </row>
    <row r="2831" spans="1:26" ht="12.7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8"/>
      <c r="S2831" s="8"/>
      <c r="T2831" s="8"/>
      <c r="U2831" s="8"/>
      <c r="V2831" s="8"/>
      <c r="W2831" s="8"/>
      <c r="X2831" s="8"/>
      <c r="Y2831" s="8"/>
      <c r="Z2831" s="8"/>
    </row>
    <row r="2832" spans="1:26" ht="12.7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  <c r="S2832" s="8"/>
      <c r="T2832" s="8"/>
      <c r="U2832" s="8"/>
      <c r="V2832" s="8"/>
      <c r="W2832" s="8"/>
      <c r="X2832" s="8"/>
      <c r="Y2832" s="8"/>
      <c r="Z2832" s="8"/>
    </row>
    <row r="2833" spans="1:26" ht="12.7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  <c r="S2833" s="8"/>
      <c r="T2833" s="8"/>
      <c r="U2833" s="8"/>
      <c r="V2833" s="8"/>
      <c r="W2833" s="8"/>
      <c r="X2833" s="8"/>
      <c r="Y2833" s="8"/>
      <c r="Z2833" s="8"/>
    </row>
    <row r="2834" spans="1:26" ht="12.7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  <c r="S2834" s="8"/>
      <c r="T2834" s="8"/>
      <c r="U2834" s="8"/>
      <c r="V2834" s="8"/>
      <c r="W2834" s="8"/>
      <c r="X2834" s="8"/>
      <c r="Y2834" s="8"/>
      <c r="Z2834" s="8"/>
    </row>
    <row r="2835" spans="1:26" ht="12.7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  <c r="U2835" s="8"/>
      <c r="V2835" s="8"/>
      <c r="W2835" s="8"/>
      <c r="X2835" s="8"/>
      <c r="Y2835" s="8"/>
      <c r="Z2835" s="8"/>
    </row>
    <row r="2836" spans="1:26" ht="12.7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  <c r="S2836" s="8"/>
      <c r="T2836" s="8"/>
      <c r="U2836" s="8"/>
      <c r="V2836" s="8"/>
      <c r="W2836" s="8"/>
      <c r="X2836" s="8"/>
      <c r="Y2836" s="8"/>
      <c r="Z2836" s="8"/>
    </row>
    <row r="2837" spans="1:26" ht="12.7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8"/>
      <c r="S2837" s="8"/>
      <c r="T2837" s="8"/>
      <c r="U2837" s="8"/>
      <c r="V2837" s="8"/>
      <c r="W2837" s="8"/>
      <c r="X2837" s="8"/>
      <c r="Y2837" s="8"/>
      <c r="Z2837" s="8"/>
    </row>
    <row r="2838" spans="1:26" ht="12.7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  <c r="S2838" s="8"/>
      <c r="T2838" s="8"/>
      <c r="U2838" s="8"/>
      <c r="V2838" s="8"/>
      <c r="W2838" s="8"/>
      <c r="X2838" s="8"/>
      <c r="Y2838" s="8"/>
      <c r="Z2838" s="8"/>
    </row>
    <row r="2839" spans="1:26" ht="12.7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  <c r="S2839" s="8"/>
      <c r="T2839" s="8"/>
      <c r="U2839" s="8"/>
      <c r="V2839" s="8"/>
      <c r="W2839" s="8"/>
      <c r="X2839" s="8"/>
      <c r="Y2839" s="8"/>
      <c r="Z2839" s="8"/>
    </row>
    <row r="2840" spans="1:26" ht="12.7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8"/>
      <c r="S2840" s="8"/>
      <c r="T2840" s="8"/>
      <c r="U2840" s="8"/>
      <c r="V2840" s="8"/>
      <c r="W2840" s="8"/>
      <c r="X2840" s="8"/>
      <c r="Y2840" s="8"/>
      <c r="Z2840" s="8"/>
    </row>
    <row r="2841" spans="1:26" ht="12.7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8"/>
      <c r="S2841" s="8"/>
      <c r="T2841" s="8"/>
      <c r="U2841" s="8"/>
      <c r="V2841" s="8"/>
      <c r="W2841" s="8"/>
      <c r="X2841" s="8"/>
      <c r="Y2841" s="8"/>
      <c r="Z2841" s="8"/>
    </row>
    <row r="2842" spans="1:26" ht="12.7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  <c r="S2842" s="8"/>
      <c r="T2842" s="8"/>
      <c r="U2842" s="8"/>
      <c r="V2842" s="8"/>
      <c r="W2842" s="8"/>
      <c r="X2842" s="8"/>
      <c r="Y2842" s="8"/>
      <c r="Z2842" s="8"/>
    </row>
    <row r="2843" spans="1:26" ht="12.7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8"/>
      <c r="S2843" s="8"/>
      <c r="T2843" s="8"/>
      <c r="U2843" s="8"/>
      <c r="V2843" s="8"/>
      <c r="W2843" s="8"/>
      <c r="X2843" s="8"/>
      <c r="Y2843" s="8"/>
      <c r="Z2843" s="8"/>
    </row>
    <row r="2844" spans="1:26" ht="12.7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8"/>
      <c r="S2844" s="8"/>
      <c r="T2844" s="8"/>
      <c r="U2844" s="8"/>
      <c r="V2844" s="8"/>
      <c r="W2844" s="8"/>
      <c r="X2844" s="8"/>
      <c r="Y2844" s="8"/>
      <c r="Z2844" s="8"/>
    </row>
    <row r="2845" spans="1:26" ht="12.7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  <c r="S2845" s="8"/>
      <c r="T2845" s="8"/>
      <c r="U2845" s="8"/>
      <c r="V2845" s="8"/>
      <c r="W2845" s="8"/>
      <c r="X2845" s="8"/>
      <c r="Y2845" s="8"/>
      <c r="Z2845" s="8"/>
    </row>
    <row r="2846" spans="1:26" ht="12.7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8"/>
      <c r="S2846" s="8"/>
      <c r="T2846" s="8"/>
      <c r="U2846" s="8"/>
      <c r="V2846" s="8"/>
      <c r="W2846" s="8"/>
      <c r="X2846" s="8"/>
      <c r="Y2846" s="8"/>
      <c r="Z2846" s="8"/>
    </row>
    <row r="2847" spans="1:26" ht="12.7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  <c r="S2847" s="8"/>
      <c r="T2847" s="8"/>
      <c r="U2847" s="8"/>
      <c r="V2847" s="8"/>
      <c r="W2847" s="8"/>
      <c r="X2847" s="8"/>
      <c r="Y2847" s="8"/>
      <c r="Z2847" s="8"/>
    </row>
    <row r="2848" spans="1:26" ht="12.7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  <c r="S2848" s="8"/>
      <c r="T2848" s="8"/>
      <c r="U2848" s="8"/>
      <c r="V2848" s="8"/>
      <c r="W2848" s="8"/>
      <c r="X2848" s="8"/>
      <c r="Y2848" s="8"/>
      <c r="Z2848" s="8"/>
    </row>
    <row r="2849" spans="1:26" ht="12.7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8"/>
      <c r="S2849" s="8"/>
      <c r="T2849" s="8"/>
      <c r="U2849" s="8"/>
      <c r="V2849" s="8"/>
      <c r="W2849" s="8"/>
      <c r="X2849" s="8"/>
      <c r="Y2849" s="8"/>
      <c r="Z2849" s="8"/>
    </row>
    <row r="2850" spans="1:26" ht="12.7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8"/>
      <c r="S2850" s="8"/>
      <c r="T2850" s="8"/>
      <c r="U2850" s="8"/>
      <c r="V2850" s="8"/>
      <c r="W2850" s="8"/>
      <c r="X2850" s="8"/>
      <c r="Y2850" s="8"/>
      <c r="Z2850" s="8"/>
    </row>
    <row r="2851" spans="1:26" ht="12.7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8"/>
      <c r="S2851" s="8"/>
      <c r="T2851" s="8"/>
      <c r="U2851" s="8"/>
      <c r="V2851" s="8"/>
      <c r="W2851" s="8"/>
      <c r="X2851" s="8"/>
      <c r="Y2851" s="8"/>
      <c r="Z2851" s="8"/>
    </row>
    <row r="2852" spans="1:26" ht="12.7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  <c r="S2852" s="8"/>
      <c r="T2852" s="8"/>
      <c r="U2852" s="8"/>
      <c r="V2852" s="8"/>
      <c r="W2852" s="8"/>
      <c r="X2852" s="8"/>
      <c r="Y2852" s="8"/>
      <c r="Z2852" s="8"/>
    </row>
    <row r="2853" spans="1:26" ht="12.7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  <c r="U2853" s="8"/>
      <c r="V2853" s="8"/>
      <c r="W2853" s="8"/>
      <c r="X2853" s="8"/>
      <c r="Y2853" s="8"/>
      <c r="Z2853" s="8"/>
    </row>
    <row r="2854" spans="1:26" ht="12.7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  <c r="U2854" s="8"/>
      <c r="V2854" s="8"/>
      <c r="W2854" s="8"/>
      <c r="X2854" s="8"/>
      <c r="Y2854" s="8"/>
      <c r="Z2854" s="8"/>
    </row>
    <row r="2855" spans="1:26" ht="12.7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  <c r="S2855" s="8"/>
      <c r="T2855" s="8"/>
      <c r="U2855" s="8"/>
      <c r="V2855" s="8"/>
      <c r="W2855" s="8"/>
      <c r="X2855" s="8"/>
      <c r="Y2855" s="8"/>
      <c r="Z2855" s="8"/>
    </row>
    <row r="2856" spans="1:26" ht="12.7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  <c r="U2856" s="8"/>
      <c r="V2856" s="8"/>
      <c r="W2856" s="8"/>
      <c r="X2856" s="8"/>
      <c r="Y2856" s="8"/>
      <c r="Z2856" s="8"/>
    </row>
    <row r="2857" spans="1:26" ht="12.7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  <c r="S2857" s="8"/>
      <c r="T2857" s="8"/>
      <c r="U2857" s="8"/>
      <c r="V2857" s="8"/>
      <c r="W2857" s="8"/>
      <c r="X2857" s="8"/>
      <c r="Y2857" s="8"/>
      <c r="Z2857" s="8"/>
    </row>
    <row r="2858" spans="1:26" ht="12.7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  <c r="U2858" s="8"/>
      <c r="V2858" s="8"/>
      <c r="W2858" s="8"/>
      <c r="X2858" s="8"/>
      <c r="Y2858" s="8"/>
      <c r="Z2858" s="8"/>
    </row>
    <row r="2859" spans="1:26" ht="12.7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  <c r="U2859" s="8"/>
      <c r="V2859" s="8"/>
      <c r="W2859" s="8"/>
      <c r="X2859" s="8"/>
      <c r="Y2859" s="8"/>
      <c r="Z2859" s="8"/>
    </row>
    <row r="2860" spans="1:26" ht="12.7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  <c r="U2860" s="8"/>
      <c r="V2860" s="8"/>
      <c r="W2860" s="8"/>
      <c r="X2860" s="8"/>
      <c r="Y2860" s="8"/>
      <c r="Z2860" s="8"/>
    </row>
    <row r="2861" spans="1:26" ht="12.7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8"/>
      <c r="S2861" s="8"/>
      <c r="T2861" s="8"/>
      <c r="U2861" s="8"/>
      <c r="V2861" s="8"/>
      <c r="W2861" s="8"/>
      <c r="X2861" s="8"/>
      <c r="Y2861" s="8"/>
      <c r="Z2861" s="8"/>
    </row>
    <row r="2862" spans="1:26" ht="12.7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  <c r="S2862" s="8"/>
      <c r="T2862" s="8"/>
      <c r="U2862" s="8"/>
      <c r="V2862" s="8"/>
      <c r="W2862" s="8"/>
      <c r="X2862" s="8"/>
      <c r="Y2862" s="8"/>
      <c r="Z2862" s="8"/>
    </row>
    <row r="2863" spans="1:26" ht="12.7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  <c r="S2863" s="8"/>
      <c r="T2863" s="8"/>
      <c r="U2863" s="8"/>
      <c r="V2863" s="8"/>
      <c r="W2863" s="8"/>
      <c r="X2863" s="8"/>
      <c r="Y2863" s="8"/>
      <c r="Z2863" s="8"/>
    </row>
    <row r="2864" spans="1:26" ht="12.7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  <c r="S2864" s="8"/>
      <c r="T2864" s="8"/>
      <c r="U2864" s="8"/>
      <c r="V2864" s="8"/>
      <c r="W2864" s="8"/>
      <c r="X2864" s="8"/>
      <c r="Y2864" s="8"/>
      <c r="Z2864" s="8"/>
    </row>
    <row r="2865" spans="1:26" ht="12.7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  <c r="S2865" s="8"/>
      <c r="T2865" s="8"/>
      <c r="U2865" s="8"/>
      <c r="V2865" s="8"/>
      <c r="W2865" s="8"/>
      <c r="X2865" s="8"/>
      <c r="Y2865" s="8"/>
      <c r="Z2865" s="8"/>
    </row>
    <row r="2866" spans="1:26" ht="12.7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  <c r="S2866" s="8"/>
      <c r="T2866" s="8"/>
      <c r="U2866" s="8"/>
      <c r="V2866" s="8"/>
      <c r="W2866" s="8"/>
      <c r="X2866" s="8"/>
      <c r="Y2866" s="8"/>
      <c r="Z2866" s="8"/>
    </row>
    <row r="2867" spans="1:26" ht="12.7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8"/>
      <c r="S2867" s="8"/>
      <c r="T2867" s="8"/>
      <c r="U2867" s="8"/>
      <c r="V2867" s="8"/>
      <c r="W2867" s="8"/>
      <c r="X2867" s="8"/>
      <c r="Y2867" s="8"/>
      <c r="Z2867" s="8"/>
    </row>
    <row r="2868" spans="1:26" ht="12.7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8"/>
      <c r="S2868" s="8"/>
      <c r="T2868" s="8"/>
      <c r="U2868" s="8"/>
      <c r="V2868" s="8"/>
      <c r="W2868" s="8"/>
      <c r="X2868" s="8"/>
      <c r="Y2868" s="8"/>
      <c r="Z2868" s="8"/>
    </row>
    <row r="2869" spans="1:26" ht="12.7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  <c r="S2869" s="8"/>
      <c r="T2869" s="8"/>
      <c r="U2869" s="8"/>
      <c r="V2869" s="8"/>
      <c r="W2869" s="8"/>
      <c r="X2869" s="8"/>
      <c r="Y2869" s="8"/>
      <c r="Z2869" s="8"/>
    </row>
    <row r="2870" spans="1:26" ht="12.7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  <c r="S2870" s="8"/>
      <c r="T2870" s="8"/>
      <c r="U2870" s="8"/>
      <c r="V2870" s="8"/>
      <c r="W2870" s="8"/>
      <c r="X2870" s="8"/>
      <c r="Y2870" s="8"/>
      <c r="Z2870" s="8"/>
    </row>
    <row r="2871" spans="1:26" ht="12.7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  <c r="S2871" s="8"/>
      <c r="T2871" s="8"/>
      <c r="U2871" s="8"/>
      <c r="V2871" s="8"/>
      <c r="W2871" s="8"/>
      <c r="X2871" s="8"/>
      <c r="Y2871" s="8"/>
      <c r="Z2871" s="8"/>
    </row>
    <row r="2872" spans="1:26" ht="12.7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  <c r="U2872" s="8"/>
      <c r="V2872" s="8"/>
      <c r="W2872" s="8"/>
      <c r="X2872" s="8"/>
      <c r="Y2872" s="8"/>
      <c r="Z2872" s="8"/>
    </row>
    <row r="2873" spans="1:26" ht="12.7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  <c r="U2873" s="8"/>
      <c r="V2873" s="8"/>
      <c r="W2873" s="8"/>
      <c r="X2873" s="8"/>
      <c r="Y2873" s="8"/>
      <c r="Z2873" s="8"/>
    </row>
    <row r="2874" spans="1:26" ht="12.7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  <c r="S2874" s="8"/>
      <c r="T2874" s="8"/>
      <c r="U2874" s="8"/>
      <c r="V2874" s="8"/>
      <c r="W2874" s="8"/>
      <c r="X2874" s="8"/>
      <c r="Y2874" s="8"/>
      <c r="Z2874" s="8"/>
    </row>
    <row r="2875" spans="1:26" ht="12.7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  <c r="U2875" s="8"/>
      <c r="V2875" s="8"/>
      <c r="W2875" s="8"/>
      <c r="X2875" s="8"/>
      <c r="Y2875" s="8"/>
      <c r="Z2875" s="8"/>
    </row>
    <row r="2876" spans="1:26" ht="12.7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  <c r="S2876" s="8"/>
      <c r="T2876" s="8"/>
      <c r="U2876" s="8"/>
      <c r="V2876" s="8"/>
      <c r="W2876" s="8"/>
      <c r="X2876" s="8"/>
      <c r="Y2876" s="8"/>
      <c r="Z2876" s="8"/>
    </row>
    <row r="2877" spans="1:26" ht="12.7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  <c r="S2877" s="8"/>
      <c r="T2877" s="8"/>
      <c r="U2877" s="8"/>
      <c r="V2877" s="8"/>
      <c r="W2877" s="8"/>
      <c r="X2877" s="8"/>
      <c r="Y2877" s="8"/>
      <c r="Z2877" s="8"/>
    </row>
    <row r="2878" spans="1:26" ht="12.7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8"/>
      <c r="S2878" s="8"/>
      <c r="T2878" s="8"/>
      <c r="U2878" s="8"/>
      <c r="V2878" s="8"/>
      <c r="W2878" s="8"/>
      <c r="X2878" s="8"/>
      <c r="Y2878" s="8"/>
      <c r="Z2878" s="8"/>
    </row>
    <row r="2879" spans="1:26" ht="12.7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  <c r="S2879" s="8"/>
      <c r="T2879" s="8"/>
      <c r="U2879" s="8"/>
      <c r="V2879" s="8"/>
      <c r="W2879" s="8"/>
      <c r="X2879" s="8"/>
      <c r="Y2879" s="8"/>
      <c r="Z2879" s="8"/>
    </row>
    <row r="2880" spans="1:26" ht="12.7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  <c r="S2880" s="8"/>
      <c r="T2880" s="8"/>
      <c r="U2880" s="8"/>
      <c r="V2880" s="8"/>
      <c r="W2880" s="8"/>
      <c r="X2880" s="8"/>
      <c r="Y2880" s="8"/>
      <c r="Z2880" s="8"/>
    </row>
    <row r="2881" spans="1:26" ht="12.7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  <c r="S2881" s="8"/>
      <c r="T2881" s="8"/>
      <c r="U2881" s="8"/>
      <c r="V2881" s="8"/>
      <c r="W2881" s="8"/>
      <c r="X2881" s="8"/>
      <c r="Y2881" s="8"/>
      <c r="Z2881" s="8"/>
    </row>
    <row r="2882" spans="1:26" ht="12.7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  <c r="S2882" s="8"/>
      <c r="T2882" s="8"/>
      <c r="U2882" s="8"/>
      <c r="V2882" s="8"/>
      <c r="W2882" s="8"/>
      <c r="X2882" s="8"/>
      <c r="Y2882" s="8"/>
      <c r="Z2882" s="8"/>
    </row>
    <row r="2883" spans="1:26" ht="12.7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  <c r="S2883" s="8"/>
      <c r="T2883" s="8"/>
      <c r="U2883" s="8"/>
      <c r="V2883" s="8"/>
      <c r="W2883" s="8"/>
      <c r="X2883" s="8"/>
      <c r="Y2883" s="8"/>
      <c r="Z2883" s="8"/>
    </row>
    <row r="2884" spans="1:26" ht="12.7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  <c r="S2884" s="8"/>
      <c r="T2884" s="8"/>
      <c r="U2884" s="8"/>
      <c r="V2884" s="8"/>
      <c r="W2884" s="8"/>
      <c r="X2884" s="8"/>
      <c r="Y2884" s="8"/>
      <c r="Z2884" s="8"/>
    </row>
    <row r="2885" spans="1:26" ht="12.7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  <c r="S2885" s="8"/>
      <c r="T2885" s="8"/>
      <c r="U2885" s="8"/>
      <c r="V2885" s="8"/>
      <c r="W2885" s="8"/>
      <c r="X2885" s="8"/>
      <c r="Y2885" s="8"/>
      <c r="Z2885" s="8"/>
    </row>
    <row r="2886" spans="1:26" ht="12.7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  <c r="S2886" s="8"/>
      <c r="T2886" s="8"/>
      <c r="U2886" s="8"/>
      <c r="V2886" s="8"/>
      <c r="W2886" s="8"/>
      <c r="X2886" s="8"/>
      <c r="Y2886" s="8"/>
      <c r="Z2886" s="8"/>
    </row>
    <row r="2887" spans="1:26" ht="12.7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8"/>
      <c r="S2887" s="8"/>
      <c r="T2887" s="8"/>
      <c r="U2887" s="8"/>
      <c r="V2887" s="8"/>
      <c r="W2887" s="8"/>
      <c r="X2887" s="8"/>
      <c r="Y2887" s="8"/>
      <c r="Z2887" s="8"/>
    </row>
    <row r="2888" spans="1:26" ht="12.7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  <c r="S2888" s="8"/>
      <c r="T2888" s="8"/>
      <c r="U2888" s="8"/>
      <c r="V2888" s="8"/>
      <c r="W2888" s="8"/>
      <c r="X2888" s="8"/>
      <c r="Y2888" s="8"/>
      <c r="Z2888" s="8"/>
    </row>
    <row r="2889" spans="1:26" ht="12.7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8"/>
      <c r="S2889" s="8"/>
      <c r="T2889" s="8"/>
      <c r="U2889" s="8"/>
      <c r="V2889" s="8"/>
      <c r="W2889" s="8"/>
      <c r="X2889" s="8"/>
      <c r="Y2889" s="8"/>
      <c r="Z2889" s="8"/>
    </row>
    <row r="2890" spans="1:26" ht="12.7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  <c r="S2890" s="8"/>
      <c r="T2890" s="8"/>
      <c r="U2890" s="8"/>
      <c r="V2890" s="8"/>
      <c r="W2890" s="8"/>
      <c r="X2890" s="8"/>
      <c r="Y2890" s="8"/>
      <c r="Z2890" s="8"/>
    </row>
    <row r="2891" spans="1:26" ht="12.7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  <c r="U2891" s="8"/>
      <c r="V2891" s="8"/>
      <c r="W2891" s="8"/>
      <c r="X2891" s="8"/>
      <c r="Y2891" s="8"/>
      <c r="Z2891" s="8"/>
    </row>
    <row r="2892" spans="1:26" ht="12.7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  <c r="U2892" s="8"/>
      <c r="V2892" s="8"/>
      <c r="W2892" s="8"/>
      <c r="X2892" s="8"/>
      <c r="Y2892" s="8"/>
      <c r="Z2892" s="8"/>
    </row>
    <row r="2893" spans="1:26" ht="12.7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8"/>
      <c r="S2893" s="8"/>
      <c r="T2893" s="8"/>
      <c r="U2893" s="8"/>
      <c r="V2893" s="8"/>
      <c r="W2893" s="8"/>
      <c r="X2893" s="8"/>
      <c r="Y2893" s="8"/>
      <c r="Z2893" s="8"/>
    </row>
    <row r="2894" spans="1:26" ht="12.7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  <c r="U2894" s="8"/>
      <c r="V2894" s="8"/>
      <c r="W2894" s="8"/>
      <c r="X2894" s="8"/>
      <c r="Y2894" s="8"/>
      <c r="Z2894" s="8"/>
    </row>
    <row r="2895" spans="1:26" ht="12.7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  <c r="S2895" s="8"/>
      <c r="T2895" s="8"/>
      <c r="U2895" s="8"/>
      <c r="V2895" s="8"/>
      <c r="W2895" s="8"/>
      <c r="X2895" s="8"/>
      <c r="Y2895" s="8"/>
      <c r="Z2895" s="8"/>
    </row>
    <row r="2896" spans="1:26" ht="12.7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  <c r="U2896" s="8"/>
      <c r="V2896" s="8"/>
      <c r="W2896" s="8"/>
      <c r="X2896" s="8"/>
      <c r="Y2896" s="8"/>
      <c r="Z2896" s="8"/>
    </row>
    <row r="2897" spans="1:26" ht="12.7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  <c r="S2897" s="8"/>
      <c r="T2897" s="8"/>
      <c r="U2897" s="8"/>
      <c r="V2897" s="8"/>
      <c r="W2897" s="8"/>
      <c r="X2897" s="8"/>
      <c r="Y2897" s="8"/>
      <c r="Z2897" s="8"/>
    </row>
    <row r="2898" spans="1:26" ht="12.7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  <c r="S2898" s="8"/>
      <c r="T2898" s="8"/>
      <c r="U2898" s="8"/>
      <c r="V2898" s="8"/>
      <c r="W2898" s="8"/>
      <c r="X2898" s="8"/>
      <c r="Y2898" s="8"/>
      <c r="Z2898" s="8"/>
    </row>
    <row r="2899" spans="1:26" ht="12.7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  <c r="S2899" s="8"/>
      <c r="T2899" s="8"/>
      <c r="U2899" s="8"/>
      <c r="V2899" s="8"/>
      <c r="W2899" s="8"/>
      <c r="X2899" s="8"/>
      <c r="Y2899" s="8"/>
      <c r="Z2899" s="8"/>
    </row>
    <row r="2900" spans="1:26" ht="12.7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  <c r="S2900" s="8"/>
      <c r="T2900" s="8"/>
      <c r="U2900" s="8"/>
      <c r="V2900" s="8"/>
      <c r="W2900" s="8"/>
      <c r="X2900" s="8"/>
      <c r="Y2900" s="8"/>
      <c r="Z2900" s="8"/>
    </row>
    <row r="2901" spans="1:26" ht="12.7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  <c r="S2901" s="8"/>
      <c r="T2901" s="8"/>
      <c r="U2901" s="8"/>
      <c r="V2901" s="8"/>
      <c r="W2901" s="8"/>
      <c r="X2901" s="8"/>
      <c r="Y2901" s="8"/>
      <c r="Z2901" s="8"/>
    </row>
    <row r="2902" spans="1:26" ht="12.7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  <c r="S2902" s="8"/>
      <c r="T2902" s="8"/>
      <c r="U2902" s="8"/>
      <c r="V2902" s="8"/>
      <c r="W2902" s="8"/>
      <c r="X2902" s="8"/>
      <c r="Y2902" s="8"/>
      <c r="Z2902" s="8"/>
    </row>
    <row r="2903" spans="1:26" ht="12.7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8"/>
      <c r="S2903" s="8"/>
      <c r="T2903" s="8"/>
      <c r="U2903" s="8"/>
      <c r="V2903" s="8"/>
      <c r="W2903" s="8"/>
      <c r="X2903" s="8"/>
      <c r="Y2903" s="8"/>
      <c r="Z2903" s="8"/>
    </row>
    <row r="2904" spans="1:26" ht="12.7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  <c r="S2904" s="8"/>
      <c r="T2904" s="8"/>
      <c r="U2904" s="8"/>
      <c r="V2904" s="8"/>
      <c r="W2904" s="8"/>
      <c r="X2904" s="8"/>
      <c r="Y2904" s="8"/>
      <c r="Z2904" s="8"/>
    </row>
    <row r="2905" spans="1:26" ht="12.7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  <c r="S2905" s="8"/>
      <c r="T2905" s="8"/>
      <c r="U2905" s="8"/>
      <c r="V2905" s="8"/>
      <c r="W2905" s="8"/>
      <c r="X2905" s="8"/>
      <c r="Y2905" s="8"/>
      <c r="Z2905" s="8"/>
    </row>
    <row r="2906" spans="1:26" ht="12.7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  <c r="U2906" s="8"/>
      <c r="V2906" s="8"/>
      <c r="W2906" s="8"/>
      <c r="X2906" s="8"/>
      <c r="Y2906" s="8"/>
      <c r="Z2906" s="8"/>
    </row>
    <row r="2907" spans="1:26" ht="12.7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  <c r="U2907" s="8"/>
      <c r="V2907" s="8"/>
      <c r="W2907" s="8"/>
      <c r="X2907" s="8"/>
      <c r="Y2907" s="8"/>
      <c r="Z2907" s="8"/>
    </row>
    <row r="2908" spans="1:26" ht="12.7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8"/>
      <c r="S2908" s="8"/>
      <c r="T2908" s="8"/>
      <c r="U2908" s="8"/>
      <c r="V2908" s="8"/>
      <c r="W2908" s="8"/>
      <c r="X2908" s="8"/>
      <c r="Y2908" s="8"/>
      <c r="Z2908" s="8"/>
    </row>
    <row r="2909" spans="1:26" ht="12.7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  <c r="U2909" s="8"/>
      <c r="V2909" s="8"/>
      <c r="W2909" s="8"/>
      <c r="X2909" s="8"/>
      <c r="Y2909" s="8"/>
      <c r="Z2909" s="8"/>
    </row>
    <row r="2910" spans="1:26" ht="12.7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  <c r="S2910" s="8"/>
      <c r="T2910" s="8"/>
      <c r="U2910" s="8"/>
      <c r="V2910" s="8"/>
      <c r="W2910" s="8"/>
      <c r="X2910" s="8"/>
      <c r="Y2910" s="8"/>
      <c r="Z2910" s="8"/>
    </row>
    <row r="2911" spans="1:26" ht="12.7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8"/>
      <c r="S2911" s="8"/>
      <c r="T2911" s="8"/>
      <c r="U2911" s="8"/>
      <c r="V2911" s="8"/>
      <c r="W2911" s="8"/>
      <c r="X2911" s="8"/>
      <c r="Y2911" s="8"/>
      <c r="Z2911" s="8"/>
    </row>
    <row r="2912" spans="1:26" ht="12.7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  <c r="U2912" s="8"/>
      <c r="V2912" s="8"/>
      <c r="W2912" s="8"/>
      <c r="X2912" s="8"/>
      <c r="Y2912" s="8"/>
      <c r="Z2912" s="8"/>
    </row>
    <row r="2913" spans="1:26" ht="12.7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  <c r="S2913" s="8"/>
      <c r="T2913" s="8"/>
      <c r="U2913" s="8"/>
      <c r="V2913" s="8"/>
      <c r="W2913" s="8"/>
      <c r="X2913" s="8"/>
      <c r="Y2913" s="8"/>
      <c r="Z2913" s="8"/>
    </row>
    <row r="2914" spans="1:26" ht="12.7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8"/>
      <c r="S2914" s="8"/>
      <c r="T2914" s="8"/>
      <c r="U2914" s="8"/>
      <c r="V2914" s="8"/>
      <c r="W2914" s="8"/>
      <c r="X2914" s="8"/>
      <c r="Y2914" s="8"/>
      <c r="Z2914" s="8"/>
    </row>
    <row r="2915" spans="1:26" ht="12.7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  <c r="S2915" s="8"/>
      <c r="T2915" s="8"/>
      <c r="U2915" s="8"/>
      <c r="V2915" s="8"/>
      <c r="W2915" s="8"/>
      <c r="X2915" s="8"/>
      <c r="Y2915" s="8"/>
      <c r="Z2915" s="8"/>
    </row>
    <row r="2916" spans="1:26" ht="12.7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  <c r="S2916" s="8"/>
      <c r="T2916" s="8"/>
      <c r="U2916" s="8"/>
      <c r="V2916" s="8"/>
      <c r="W2916" s="8"/>
      <c r="X2916" s="8"/>
      <c r="Y2916" s="8"/>
      <c r="Z2916" s="8"/>
    </row>
    <row r="2917" spans="1:26" ht="12.7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8"/>
      <c r="S2917" s="8"/>
      <c r="T2917" s="8"/>
      <c r="U2917" s="8"/>
      <c r="V2917" s="8"/>
      <c r="W2917" s="8"/>
      <c r="X2917" s="8"/>
      <c r="Y2917" s="8"/>
      <c r="Z2917" s="8"/>
    </row>
    <row r="2918" spans="1:26" ht="12.7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  <c r="S2918" s="8"/>
      <c r="T2918" s="8"/>
      <c r="U2918" s="8"/>
      <c r="V2918" s="8"/>
      <c r="W2918" s="8"/>
      <c r="X2918" s="8"/>
      <c r="Y2918" s="8"/>
      <c r="Z2918" s="8"/>
    </row>
    <row r="2919" spans="1:26" ht="12.7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8"/>
      <c r="S2919" s="8"/>
      <c r="T2919" s="8"/>
      <c r="U2919" s="8"/>
      <c r="V2919" s="8"/>
      <c r="W2919" s="8"/>
      <c r="X2919" s="8"/>
      <c r="Y2919" s="8"/>
      <c r="Z2919" s="8"/>
    </row>
    <row r="2920" spans="1:26" ht="12.7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  <c r="S2920" s="8"/>
      <c r="T2920" s="8"/>
      <c r="U2920" s="8"/>
      <c r="V2920" s="8"/>
      <c r="W2920" s="8"/>
      <c r="X2920" s="8"/>
      <c r="Y2920" s="8"/>
      <c r="Z2920" s="8"/>
    </row>
    <row r="2921" spans="1:26" ht="12.7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  <c r="S2921" s="8"/>
      <c r="T2921" s="8"/>
      <c r="U2921" s="8"/>
      <c r="V2921" s="8"/>
      <c r="W2921" s="8"/>
      <c r="X2921" s="8"/>
      <c r="Y2921" s="8"/>
      <c r="Z2921" s="8"/>
    </row>
    <row r="2922" spans="1:26" ht="12.7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8"/>
      <c r="S2922" s="8"/>
      <c r="T2922" s="8"/>
      <c r="U2922" s="8"/>
      <c r="V2922" s="8"/>
      <c r="W2922" s="8"/>
      <c r="X2922" s="8"/>
      <c r="Y2922" s="8"/>
      <c r="Z2922" s="8"/>
    </row>
    <row r="2923" spans="1:26" ht="12.7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8"/>
      <c r="S2923" s="8"/>
      <c r="T2923" s="8"/>
      <c r="U2923" s="8"/>
      <c r="V2923" s="8"/>
      <c r="W2923" s="8"/>
      <c r="X2923" s="8"/>
      <c r="Y2923" s="8"/>
      <c r="Z2923" s="8"/>
    </row>
    <row r="2924" spans="1:26" ht="12.7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8"/>
      <c r="S2924" s="8"/>
      <c r="T2924" s="8"/>
      <c r="U2924" s="8"/>
      <c r="V2924" s="8"/>
      <c r="W2924" s="8"/>
      <c r="X2924" s="8"/>
      <c r="Y2924" s="8"/>
      <c r="Z2924" s="8"/>
    </row>
    <row r="2925" spans="1:26" ht="12.7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8"/>
      <c r="S2925" s="8"/>
      <c r="T2925" s="8"/>
      <c r="U2925" s="8"/>
      <c r="V2925" s="8"/>
      <c r="W2925" s="8"/>
      <c r="X2925" s="8"/>
      <c r="Y2925" s="8"/>
      <c r="Z2925" s="8"/>
    </row>
    <row r="2926" spans="1:26" ht="12.7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  <c r="S2926" s="8"/>
      <c r="T2926" s="8"/>
      <c r="U2926" s="8"/>
      <c r="V2926" s="8"/>
      <c r="W2926" s="8"/>
      <c r="X2926" s="8"/>
      <c r="Y2926" s="8"/>
      <c r="Z2926" s="8"/>
    </row>
    <row r="2927" spans="1:26" ht="12.7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  <c r="S2927" s="8"/>
      <c r="T2927" s="8"/>
      <c r="U2927" s="8"/>
      <c r="V2927" s="8"/>
      <c r="W2927" s="8"/>
      <c r="X2927" s="8"/>
      <c r="Y2927" s="8"/>
      <c r="Z2927" s="8"/>
    </row>
    <row r="2928" spans="1:26" ht="12.7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8"/>
      <c r="S2928" s="8"/>
      <c r="T2928" s="8"/>
      <c r="U2928" s="8"/>
      <c r="V2928" s="8"/>
      <c r="W2928" s="8"/>
      <c r="X2928" s="8"/>
      <c r="Y2928" s="8"/>
      <c r="Z2928" s="8"/>
    </row>
    <row r="2929" spans="1:26" ht="12.7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  <c r="S2929" s="8"/>
      <c r="T2929" s="8"/>
      <c r="U2929" s="8"/>
      <c r="V2929" s="8"/>
      <c r="W2929" s="8"/>
      <c r="X2929" s="8"/>
      <c r="Y2929" s="8"/>
      <c r="Z2929" s="8"/>
    </row>
    <row r="2930" spans="1:26" ht="12.7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8"/>
      <c r="S2930" s="8"/>
      <c r="T2930" s="8"/>
      <c r="U2930" s="8"/>
      <c r="V2930" s="8"/>
      <c r="W2930" s="8"/>
      <c r="X2930" s="8"/>
      <c r="Y2930" s="8"/>
      <c r="Z2930" s="8"/>
    </row>
    <row r="2931" spans="1:26" ht="12.7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  <c r="S2931" s="8"/>
      <c r="T2931" s="8"/>
      <c r="U2931" s="8"/>
      <c r="V2931" s="8"/>
      <c r="W2931" s="8"/>
      <c r="X2931" s="8"/>
      <c r="Y2931" s="8"/>
      <c r="Z2931" s="8"/>
    </row>
    <row r="2932" spans="1:26" ht="12.7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  <c r="S2932" s="8"/>
      <c r="T2932" s="8"/>
      <c r="U2932" s="8"/>
      <c r="V2932" s="8"/>
      <c r="W2932" s="8"/>
      <c r="X2932" s="8"/>
      <c r="Y2932" s="8"/>
      <c r="Z2932" s="8"/>
    </row>
    <row r="2933" spans="1:26" ht="12.7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  <c r="S2933" s="8"/>
      <c r="T2933" s="8"/>
      <c r="U2933" s="8"/>
      <c r="V2933" s="8"/>
      <c r="W2933" s="8"/>
      <c r="X2933" s="8"/>
      <c r="Y2933" s="8"/>
      <c r="Z2933" s="8"/>
    </row>
    <row r="2934" spans="1:26" ht="12.7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8"/>
      <c r="S2934" s="8"/>
      <c r="T2934" s="8"/>
      <c r="U2934" s="8"/>
      <c r="V2934" s="8"/>
      <c r="W2934" s="8"/>
      <c r="X2934" s="8"/>
      <c r="Y2934" s="8"/>
      <c r="Z2934" s="8"/>
    </row>
    <row r="2935" spans="1:26" ht="12.7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  <c r="S2935" s="8"/>
      <c r="T2935" s="8"/>
      <c r="U2935" s="8"/>
      <c r="V2935" s="8"/>
      <c r="W2935" s="8"/>
      <c r="X2935" s="8"/>
      <c r="Y2935" s="8"/>
      <c r="Z2935" s="8"/>
    </row>
    <row r="2936" spans="1:26" ht="12.7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  <c r="U2936" s="8"/>
      <c r="V2936" s="8"/>
      <c r="W2936" s="8"/>
      <c r="X2936" s="8"/>
      <c r="Y2936" s="8"/>
      <c r="Z2936" s="8"/>
    </row>
    <row r="2937" spans="1:26" ht="12.7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  <c r="U2937" s="8"/>
      <c r="V2937" s="8"/>
      <c r="W2937" s="8"/>
      <c r="X2937" s="8"/>
      <c r="Y2937" s="8"/>
      <c r="Z2937" s="8"/>
    </row>
    <row r="2938" spans="1:26" ht="12.7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  <c r="U2938" s="8"/>
      <c r="V2938" s="8"/>
      <c r="W2938" s="8"/>
      <c r="X2938" s="8"/>
      <c r="Y2938" s="8"/>
      <c r="Z2938" s="8"/>
    </row>
    <row r="2939" spans="1:26" ht="12.7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  <c r="S2939" s="8"/>
      <c r="T2939" s="8"/>
      <c r="U2939" s="8"/>
      <c r="V2939" s="8"/>
      <c r="W2939" s="8"/>
      <c r="X2939" s="8"/>
      <c r="Y2939" s="8"/>
      <c r="Z2939" s="8"/>
    </row>
    <row r="2940" spans="1:26" ht="12.7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  <c r="U2940" s="8"/>
      <c r="V2940" s="8"/>
      <c r="W2940" s="8"/>
      <c r="X2940" s="8"/>
      <c r="Y2940" s="8"/>
      <c r="Z2940" s="8"/>
    </row>
    <row r="2941" spans="1:26" ht="12.7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  <c r="S2941" s="8"/>
      <c r="T2941" s="8"/>
      <c r="U2941" s="8"/>
      <c r="V2941" s="8"/>
      <c r="W2941" s="8"/>
      <c r="X2941" s="8"/>
      <c r="Y2941" s="8"/>
      <c r="Z2941" s="8"/>
    </row>
    <row r="2942" spans="1:26" ht="12.7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  <c r="S2942" s="8"/>
      <c r="T2942" s="8"/>
      <c r="U2942" s="8"/>
      <c r="V2942" s="8"/>
      <c r="W2942" s="8"/>
      <c r="X2942" s="8"/>
      <c r="Y2942" s="8"/>
      <c r="Z2942" s="8"/>
    </row>
    <row r="2943" spans="1:26" ht="12.7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  <c r="S2943" s="8"/>
      <c r="T2943" s="8"/>
      <c r="U2943" s="8"/>
      <c r="V2943" s="8"/>
      <c r="W2943" s="8"/>
      <c r="X2943" s="8"/>
      <c r="Y2943" s="8"/>
      <c r="Z2943" s="8"/>
    </row>
    <row r="2944" spans="1:26" ht="12.7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8"/>
      <c r="S2944" s="8"/>
      <c r="T2944" s="8"/>
      <c r="U2944" s="8"/>
      <c r="V2944" s="8"/>
      <c r="W2944" s="8"/>
      <c r="X2944" s="8"/>
      <c r="Y2944" s="8"/>
      <c r="Z2944" s="8"/>
    </row>
    <row r="2945" spans="1:26" ht="12.7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8"/>
      <c r="S2945" s="8"/>
      <c r="T2945" s="8"/>
      <c r="U2945" s="8"/>
      <c r="V2945" s="8"/>
      <c r="W2945" s="8"/>
      <c r="X2945" s="8"/>
      <c r="Y2945" s="8"/>
      <c r="Z2945" s="8"/>
    </row>
    <row r="2946" spans="1:26" ht="12.7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  <c r="S2946" s="8"/>
      <c r="T2946" s="8"/>
      <c r="U2946" s="8"/>
      <c r="V2946" s="8"/>
      <c r="W2946" s="8"/>
      <c r="X2946" s="8"/>
      <c r="Y2946" s="8"/>
      <c r="Z2946" s="8"/>
    </row>
    <row r="2947" spans="1:26" ht="12.7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  <c r="S2947" s="8"/>
      <c r="T2947" s="8"/>
      <c r="U2947" s="8"/>
      <c r="V2947" s="8"/>
      <c r="W2947" s="8"/>
      <c r="X2947" s="8"/>
      <c r="Y2947" s="8"/>
      <c r="Z2947" s="8"/>
    </row>
    <row r="2948" spans="1:26" ht="12.7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  <c r="S2948" s="8"/>
      <c r="T2948" s="8"/>
      <c r="U2948" s="8"/>
      <c r="V2948" s="8"/>
      <c r="W2948" s="8"/>
      <c r="X2948" s="8"/>
      <c r="Y2948" s="8"/>
      <c r="Z2948" s="8"/>
    </row>
    <row r="2949" spans="1:26" ht="12.7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8"/>
      <c r="S2949" s="8"/>
      <c r="T2949" s="8"/>
      <c r="U2949" s="8"/>
      <c r="V2949" s="8"/>
      <c r="W2949" s="8"/>
      <c r="X2949" s="8"/>
      <c r="Y2949" s="8"/>
      <c r="Z2949" s="8"/>
    </row>
    <row r="2950" spans="1:26" ht="12.7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  <c r="S2950" s="8"/>
      <c r="T2950" s="8"/>
      <c r="U2950" s="8"/>
      <c r="V2950" s="8"/>
      <c r="W2950" s="8"/>
      <c r="X2950" s="8"/>
      <c r="Y2950" s="8"/>
      <c r="Z2950" s="8"/>
    </row>
    <row r="2951" spans="1:26" ht="12.7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  <c r="S2951" s="8"/>
      <c r="T2951" s="8"/>
      <c r="U2951" s="8"/>
      <c r="V2951" s="8"/>
      <c r="W2951" s="8"/>
      <c r="X2951" s="8"/>
      <c r="Y2951" s="8"/>
      <c r="Z2951" s="8"/>
    </row>
    <row r="2952" spans="1:26" ht="12.7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  <c r="S2952" s="8"/>
      <c r="T2952" s="8"/>
      <c r="U2952" s="8"/>
      <c r="V2952" s="8"/>
      <c r="W2952" s="8"/>
      <c r="X2952" s="8"/>
      <c r="Y2952" s="8"/>
      <c r="Z2952" s="8"/>
    </row>
    <row r="2953" spans="1:26" ht="12.7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  <c r="U2953" s="8"/>
      <c r="V2953" s="8"/>
      <c r="W2953" s="8"/>
      <c r="X2953" s="8"/>
      <c r="Y2953" s="8"/>
      <c r="Z2953" s="8"/>
    </row>
    <row r="2954" spans="1:26" ht="12.7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  <c r="U2954" s="8"/>
      <c r="V2954" s="8"/>
      <c r="W2954" s="8"/>
      <c r="X2954" s="8"/>
      <c r="Y2954" s="8"/>
      <c r="Z2954" s="8"/>
    </row>
    <row r="2955" spans="1:26" ht="12.7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8"/>
      <c r="S2955" s="8"/>
      <c r="T2955" s="8"/>
      <c r="U2955" s="8"/>
      <c r="V2955" s="8"/>
      <c r="W2955" s="8"/>
      <c r="X2955" s="8"/>
      <c r="Y2955" s="8"/>
      <c r="Z2955" s="8"/>
    </row>
    <row r="2956" spans="1:26" ht="12.7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  <c r="S2956" s="8"/>
      <c r="T2956" s="8"/>
      <c r="U2956" s="8"/>
      <c r="V2956" s="8"/>
      <c r="W2956" s="8"/>
      <c r="X2956" s="8"/>
      <c r="Y2956" s="8"/>
      <c r="Z2956" s="8"/>
    </row>
    <row r="2957" spans="1:26" ht="12.7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  <c r="S2957" s="8"/>
      <c r="T2957" s="8"/>
      <c r="U2957" s="8"/>
      <c r="V2957" s="8"/>
      <c r="W2957" s="8"/>
      <c r="X2957" s="8"/>
      <c r="Y2957" s="8"/>
      <c r="Z2957" s="8"/>
    </row>
    <row r="2958" spans="1:26" ht="12.7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  <c r="U2958" s="8"/>
      <c r="V2958" s="8"/>
      <c r="W2958" s="8"/>
      <c r="X2958" s="8"/>
      <c r="Y2958" s="8"/>
      <c r="Z2958" s="8"/>
    </row>
    <row r="2959" spans="1:26" ht="12.7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  <c r="U2959" s="8"/>
      <c r="V2959" s="8"/>
      <c r="W2959" s="8"/>
      <c r="X2959" s="8"/>
      <c r="Y2959" s="8"/>
      <c r="Z2959" s="8"/>
    </row>
    <row r="2960" spans="1:26" ht="12.7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  <c r="S2960" s="8"/>
      <c r="T2960" s="8"/>
      <c r="U2960" s="8"/>
      <c r="V2960" s="8"/>
      <c r="W2960" s="8"/>
      <c r="X2960" s="8"/>
      <c r="Y2960" s="8"/>
      <c r="Z2960" s="8"/>
    </row>
    <row r="2961" spans="1:26" ht="12.7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  <c r="U2961" s="8"/>
      <c r="V2961" s="8"/>
      <c r="W2961" s="8"/>
      <c r="X2961" s="8"/>
      <c r="Y2961" s="8"/>
      <c r="Z2961" s="8"/>
    </row>
    <row r="2962" spans="1:26" ht="12.7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  <c r="S2962" s="8"/>
      <c r="T2962" s="8"/>
      <c r="U2962" s="8"/>
      <c r="V2962" s="8"/>
      <c r="W2962" s="8"/>
      <c r="X2962" s="8"/>
      <c r="Y2962" s="8"/>
      <c r="Z2962" s="8"/>
    </row>
    <row r="2963" spans="1:26" ht="12.7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  <c r="U2963" s="8"/>
      <c r="V2963" s="8"/>
      <c r="W2963" s="8"/>
      <c r="X2963" s="8"/>
      <c r="Y2963" s="8"/>
      <c r="Z2963" s="8"/>
    </row>
    <row r="2964" spans="1:26" ht="12.7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  <c r="U2964" s="8"/>
      <c r="V2964" s="8"/>
      <c r="W2964" s="8"/>
      <c r="X2964" s="8"/>
      <c r="Y2964" s="8"/>
      <c r="Z2964" s="8"/>
    </row>
    <row r="2965" spans="1:26" ht="12.75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  <c r="S2965" s="8"/>
      <c r="T2965" s="8"/>
      <c r="U2965" s="8"/>
      <c r="V2965" s="8"/>
      <c r="W2965" s="8"/>
      <c r="X2965" s="8"/>
      <c r="Y2965" s="8"/>
      <c r="Z2965" s="8"/>
    </row>
    <row r="2966" spans="1:26" ht="12.75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  <c r="U2966" s="8"/>
      <c r="V2966" s="8"/>
      <c r="W2966" s="8"/>
      <c r="X2966" s="8"/>
      <c r="Y2966" s="8"/>
      <c r="Z2966" s="8"/>
    </row>
    <row r="2967" spans="1:26" ht="12.75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  <c r="S2967" s="8"/>
      <c r="T2967" s="8"/>
      <c r="U2967" s="8"/>
      <c r="V2967" s="8"/>
      <c r="W2967" s="8"/>
      <c r="X2967" s="8"/>
      <c r="Y2967" s="8"/>
      <c r="Z2967" s="8"/>
    </row>
    <row r="2968" spans="1:26" ht="12.75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  <c r="U2968" s="8"/>
      <c r="V2968" s="8"/>
      <c r="W2968" s="8"/>
      <c r="X2968" s="8"/>
      <c r="Y2968" s="8"/>
      <c r="Z2968" s="8"/>
    </row>
    <row r="2969" spans="1:26" ht="12.7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8"/>
      <c r="S2969" s="8"/>
      <c r="T2969" s="8"/>
      <c r="U2969" s="8"/>
      <c r="V2969" s="8"/>
      <c r="W2969" s="8"/>
      <c r="X2969" s="8"/>
      <c r="Y2969" s="8"/>
      <c r="Z2969" s="8"/>
    </row>
    <row r="2970" spans="1:26" ht="12.75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  <c r="S2970" s="8"/>
      <c r="T2970" s="8"/>
      <c r="U2970" s="8"/>
      <c r="V2970" s="8"/>
      <c r="W2970" s="8"/>
      <c r="X2970" s="8"/>
      <c r="Y2970" s="8"/>
      <c r="Z2970" s="8"/>
    </row>
    <row r="2971" spans="1:26" ht="12.75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8"/>
      <c r="S2971" s="8"/>
      <c r="T2971" s="8"/>
      <c r="U2971" s="8"/>
      <c r="V2971" s="8"/>
      <c r="W2971" s="8"/>
      <c r="X2971" s="8"/>
      <c r="Y2971" s="8"/>
      <c r="Z2971" s="8"/>
    </row>
    <row r="2972" spans="1:26" ht="12.75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8"/>
      <c r="S2972" s="8"/>
      <c r="T2972" s="8"/>
      <c r="U2972" s="8"/>
      <c r="V2972" s="8"/>
      <c r="W2972" s="8"/>
      <c r="X2972" s="8"/>
      <c r="Y2972" s="8"/>
      <c r="Z2972" s="8"/>
    </row>
    <row r="2973" spans="1:26" ht="12.75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  <c r="S2973" s="8"/>
      <c r="T2973" s="8"/>
      <c r="U2973" s="8"/>
      <c r="V2973" s="8"/>
      <c r="W2973" s="8"/>
      <c r="X2973" s="8"/>
      <c r="Y2973" s="8"/>
      <c r="Z2973" s="8"/>
    </row>
    <row r="2974" spans="1:26" ht="12.75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  <c r="U2974" s="8"/>
      <c r="V2974" s="8"/>
      <c r="W2974" s="8"/>
      <c r="X2974" s="8"/>
      <c r="Y2974" s="8"/>
      <c r="Z2974" s="8"/>
    </row>
    <row r="2975" spans="1:26" ht="12.75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8"/>
      <c r="S2975" s="8"/>
      <c r="T2975" s="8"/>
      <c r="U2975" s="8"/>
      <c r="V2975" s="8"/>
      <c r="W2975" s="8"/>
      <c r="X2975" s="8"/>
      <c r="Y2975" s="8"/>
      <c r="Z2975" s="8"/>
    </row>
    <row r="2976" spans="1:26" ht="12.75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  <c r="U2976" s="8"/>
      <c r="V2976" s="8"/>
      <c r="W2976" s="8"/>
      <c r="X2976" s="8"/>
      <c r="Y2976" s="8"/>
      <c r="Z2976" s="8"/>
    </row>
    <row r="2977" spans="1:26" ht="12.75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  <c r="S2977" s="8"/>
      <c r="T2977" s="8"/>
      <c r="U2977" s="8"/>
      <c r="V2977" s="8"/>
      <c r="W2977" s="8"/>
      <c r="X2977" s="8"/>
      <c r="Y2977" s="8"/>
      <c r="Z2977" s="8"/>
    </row>
    <row r="2978" spans="1:26" ht="12.75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  <c r="S2978" s="8"/>
      <c r="T2978" s="8"/>
      <c r="U2978" s="8"/>
      <c r="V2978" s="8"/>
      <c r="W2978" s="8"/>
      <c r="X2978" s="8"/>
      <c r="Y2978" s="8"/>
      <c r="Z2978" s="8"/>
    </row>
    <row r="2979" spans="1:26" ht="12.75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8"/>
      <c r="S2979" s="8"/>
      <c r="T2979" s="8"/>
      <c r="U2979" s="8"/>
      <c r="V2979" s="8"/>
      <c r="W2979" s="8"/>
      <c r="X2979" s="8"/>
      <c r="Y2979" s="8"/>
      <c r="Z2979" s="8"/>
    </row>
    <row r="2980" spans="1:26" ht="12.75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  <c r="U2980" s="8"/>
      <c r="V2980" s="8"/>
      <c r="W2980" s="8"/>
      <c r="X2980" s="8"/>
      <c r="Y2980" s="8"/>
      <c r="Z2980" s="8"/>
    </row>
    <row r="2981" spans="1:26" ht="12.75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8"/>
      <c r="S2981" s="8"/>
      <c r="T2981" s="8"/>
      <c r="U2981" s="8"/>
      <c r="V2981" s="8"/>
      <c r="W2981" s="8"/>
      <c r="X2981" s="8"/>
      <c r="Y2981" s="8"/>
      <c r="Z2981" s="8"/>
    </row>
    <row r="2982" spans="1:26" ht="12.75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  <c r="S2982" s="8"/>
      <c r="T2982" s="8"/>
      <c r="U2982" s="8"/>
      <c r="V2982" s="8"/>
      <c r="W2982" s="8"/>
      <c r="X2982" s="8"/>
      <c r="Y2982" s="8"/>
      <c r="Z2982" s="8"/>
    </row>
    <row r="2983" spans="1:26" ht="12.75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8"/>
      <c r="S2983" s="8"/>
      <c r="T2983" s="8"/>
      <c r="U2983" s="8"/>
      <c r="V2983" s="8"/>
      <c r="W2983" s="8"/>
      <c r="X2983" s="8"/>
      <c r="Y2983" s="8"/>
      <c r="Z2983" s="8"/>
    </row>
    <row r="2984" spans="1:26" ht="12.7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  <c r="S2984" s="8"/>
      <c r="T2984" s="8"/>
      <c r="U2984" s="8"/>
      <c r="V2984" s="8"/>
      <c r="W2984" s="8"/>
      <c r="X2984" s="8"/>
      <c r="Y2984" s="8"/>
      <c r="Z2984" s="8"/>
    </row>
    <row r="2985" spans="1:26" ht="12.75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  <c r="S2985" s="8"/>
      <c r="T2985" s="8"/>
      <c r="U2985" s="8"/>
      <c r="V2985" s="8"/>
      <c r="W2985" s="8"/>
      <c r="X2985" s="8"/>
      <c r="Y2985" s="8"/>
      <c r="Z2985" s="8"/>
    </row>
    <row r="2986" spans="1:26" ht="12.75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  <c r="U2986" s="8"/>
      <c r="V2986" s="8"/>
      <c r="W2986" s="8"/>
      <c r="X2986" s="8"/>
      <c r="Y2986" s="8"/>
      <c r="Z2986" s="8"/>
    </row>
    <row r="2987" spans="1:26" ht="12.75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8"/>
      <c r="S2987" s="8"/>
      <c r="T2987" s="8"/>
      <c r="U2987" s="8"/>
      <c r="V2987" s="8"/>
      <c r="W2987" s="8"/>
      <c r="X2987" s="8"/>
      <c r="Y2987" s="8"/>
      <c r="Z2987" s="8"/>
    </row>
    <row r="2988" spans="1:26" ht="12.75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  <c r="S2988" s="8"/>
      <c r="T2988" s="8"/>
      <c r="U2988" s="8"/>
      <c r="V2988" s="8"/>
      <c r="W2988" s="8"/>
      <c r="X2988" s="8"/>
      <c r="Y2988" s="8"/>
      <c r="Z2988" s="8"/>
    </row>
    <row r="2989" spans="1:26" ht="12.75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  <c r="U2989" s="8"/>
      <c r="V2989" s="8"/>
      <c r="W2989" s="8"/>
      <c r="X2989" s="8"/>
      <c r="Y2989" s="8"/>
      <c r="Z2989" s="8"/>
    </row>
    <row r="2990" spans="1:26" ht="12.75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  <c r="U2990" s="8"/>
      <c r="V2990" s="8"/>
      <c r="W2990" s="8"/>
      <c r="X2990" s="8"/>
      <c r="Y2990" s="8"/>
      <c r="Z2990" s="8"/>
    </row>
    <row r="2991" spans="1:26" ht="12.75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8"/>
      <c r="S2991" s="8"/>
      <c r="T2991" s="8"/>
      <c r="U2991" s="8"/>
      <c r="V2991" s="8"/>
      <c r="W2991" s="8"/>
      <c r="X2991" s="8"/>
      <c r="Y2991" s="8"/>
      <c r="Z2991" s="8"/>
    </row>
    <row r="2992" spans="1:26" ht="12.75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  <c r="S2992" s="8"/>
      <c r="T2992" s="8"/>
      <c r="U2992" s="8"/>
      <c r="V2992" s="8"/>
      <c r="W2992" s="8"/>
      <c r="X2992" s="8"/>
      <c r="Y2992" s="8"/>
      <c r="Z2992" s="8"/>
    </row>
    <row r="2993" spans="1:26" ht="12.75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  <c r="S2993" s="8"/>
      <c r="T2993" s="8"/>
      <c r="U2993" s="8"/>
      <c r="V2993" s="8"/>
      <c r="W2993" s="8"/>
      <c r="X2993" s="8"/>
      <c r="Y2993" s="8"/>
      <c r="Z2993" s="8"/>
    </row>
    <row r="2994" spans="1:26" ht="12.75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  <c r="S2994" s="8"/>
      <c r="T2994" s="8"/>
      <c r="U2994" s="8"/>
      <c r="V2994" s="8"/>
      <c r="W2994" s="8"/>
      <c r="X2994" s="8"/>
      <c r="Y2994" s="8"/>
      <c r="Z2994" s="8"/>
    </row>
    <row r="2995" spans="1:26" ht="12.75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  <c r="S2995" s="8"/>
      <c r="T2995" s="8"/>
      <c r="U2995" s="8"/>
      <c r="V2995" s="8"/>
      <c r="W2995" s="8"/>
      <c r="X2995" s="8"/>
      <c r="Y2995" s="8"/>
      <c r="Z2995" s="8"/>
    </row>
    <row r="2996" spans="1:26" ht="12.75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8"/>
      <c r="S2996" s="8"/>
      <c r="T2996" s="8"/>
      <c r="U2996" s="8"/>
      <c r="V2996" s="8"/>
      <c r="W2996" s="8"/>
      <c r="X2996" s="8"/>
      <c r="Y2996" s="8"/>
      <c r="Z2996" s="8"/>
    </row>
    <row r="2997" spans="1:26" ht="12.75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  <c r="U2997" s="8"/>
      <c r="V2997" s="8"/>
      <c r="W2997" s="8"/>
      <c r="X2997" s="8"/>
      <c r="Y2997" s="8"/>
      <c r="Z2997" s="8"/>
    </row>
    <row r="2998" spans="1:26" ht="12.75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8"/>
      <c r="S2998" s="8"/>
      <c r="T2998" s="8"/>
      <c r="U2998" s="8"/>
      <c r="V2998" s="8"/>
      <c r="W2998" s="8"/>
      <c r="X2998" s="8"/>
      <c r="Y2998" s="8"/>
      <c r="Z2998" s="8"/>
    </row>
    <row r="2999" spans="1:26" ht="12.75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  <c r="S2999" s="8"/>
      <c r="T2999" s="8"/>
      <c r="U2999" s="8"/>
      <c r="V2999" s="8"/>
      <c r="W2999" s="8"/>
      <c r="X2999" s="8"/>
      <c r="Y2999" s="8"/>
      <c r="Z2999" s="8"/>
    </row>
    <row r="3000" spans="1:26" ht="12.75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  <c r="U3000" s="8"/>
      <c r="V3000" s="8"/>
      <c r="W3000" s="8"/>
      <c r="X3000" s="8"/>
      <c r="Y3000" s="8"/>
      <c r="Z3000" s="8"/>
    </row>
    <row r="3001" spans="1:26" ht="12.75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  <c r="S3001" s="8"/>
      <c r="T3001" s="8"/>
      <c r="U3001" s="8"/>
      <c r="V3001" s="8"/>
      <c r="W3001" s="8"/>
      <c r="X3001" s="8"/>
      <c r="Y3001" s="8"/>
      <c r="Z3001" s="8"/>
    </row>
    <row r="3002" spans="1:26" ht="12.75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  <c r="U3002" s="8"/>
      <c r="V3002" s="8"/>
      <c r="W3002" s="8"/>
      <c r="X3002" s="8"/>
      <c r="Y3002" s="8"/>
      <c r="Z3002" s="8"/>
    </row>
    <row r="3003" spans="1:26" ht="12.75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  <c r="S3003" s="8"/>
      <c r="T3003" s="8"/>
      <c r="U3003" s="8"/>
      <c r="V3003" s="8"/>
      <c r="W3003" s="8"/>
      <c r="X3003" s="8"/>
      <c r="Y3003" s="8"/>
      <c r="Z3003" s="8"/>
    </row>
    <row r="3004" spans="1:26" ht="12.75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  <c r="S3004" s="8"/>
      <c r="T3004" s="8"/>
      <c r="U3004" s="8"/>
      <c r="V3004" s="8"/>
      <c r="W3004" s="8"/>
      <c r="X3004" s="8"/>
      <c r="Y3004" s="8"/>
      <c r="Z3004" s="8"/>
    </row>
    <row r="3005" spans="1:26" ht="12.75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  <c r="S3005" s="8"/>
      <c r="T3005" s="8"/>
      <c r="U3005" s="8"/>
      <c r="V3005" s="8"/>
      <c r="W3005" s="8"/>
      <c r="X3005" s="8"/>
      <c r="Y3005" s="8"/>
      <c r="Z3005" s="8"/>
    </row>
    <row r="3006" spans="1:26" ht="12.75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  <c r="S3006" s="8"/>
      <c r="T3006" s="8"/>
      <c r="U3006" s="8"/>
      <c r="V3006" s="8"/>
      <c r="W3006" s="8"/>
      <c r="X3006" s="8"/>
      <c r="Y3006" s="8"/>
      <c r="Z3006" s="8"/>
    </row>
    <row r="3007" spans="1:26" ht="12.75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  <c r="U3007" s="8"/>
      <c r="V3007" s="8"/>
      <c r="W3007" s="8"/>
      <c r="X3007" s="8"/>
      <c r="Y3007" s="8"/>
      <c r="Z3007" s="8"/>
    </row>
    <row r="3008" spans="1:26" ht="12.75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8"/>
      <c r="S3008" s="8"/>
      <c r="T3008" s="8"/>
      <c r="U3008" s="8"/>
      <c r="V3008" s="8"/>
      <c r="W3008" s="8"/>
      <c r="X3008" s="8"/>
      <c r="Y3008" s="8"/>
      <c r="Z3008" s="8"/>
    </row>
    <row r="3009" spans="1:26" ht="12.75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  <c r="S3009" s="8"/>
      <c r="T3009" s="8"/>
      <c r="U3009" s="8"/>
      <c r="V3009" s="8"/>
      <c r="W3009" s="8"/>
      <c r="X3009" s="8"/>
      <c r="Y3009" s="8"/>
      <c r="Z3009" s="8"/>
    </row>
    <row r="3010" spans="1:26" ht="12.75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8"/>
      <c r="S3010" s="8"/>
      <c r="T3010" s="8"/>
      <c r="U3010" s="8"/>
      <c r="V3010" s="8"/>
      <c r="W3010" s="8"/>
      <c r="X3010" s="8"/>
      <c r="Y3010" s="8"/>
      <c r="Z3010" s="8"/>
    </row>
    <row r="3011" spans="1:26" ht="12.75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  <c r="S3011" s="8"/>
      <c r="T3011" s="8"/>
      <c r="U3011" s="8"/>
      <c r="V3011" s="8"/>
      <c r="W3011" s="8"/>
      <c r="X3011" s="8"/>
      <c r="Y3011" s="8"/>
      <c r="Z3011" s="8"/>
    </row>
    <row r="3012" spans="1:26" ht="12.75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  <c r="S3012" s="8"/>
      <c r="T3012" s="8"/>
      <c r="U3012" s="8"/>
      <c r="V3012" s="8"/>
      <c r="W3012" s="8"/>
      <c r="X3012" s="8"/>
      <c r="Y3012" s="8"/>
      <c r="Z3012" s="8"/>
    </row>
    <row r="3013" spans="1:26" ht="12.75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  <c r="S3013" s="8"/>
      <c r="T3013" s="8"/>
      <c r="U3013" s="8"/>
      <c r="V3013" s="8"/>
      <c r="W3013" s="8"/>
      <c r="X3013" s="8"/>
      <c r="Y3013" s="8"/>
      <c r="Z3013" s="8"/>
    </row>
    <row r="3014" spans="1:26" ht="12.75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  <c r="U3014" s="8"/>
      <c r="V3014" s="8"/>
      <c r="W3014" s="8"/>
      <c r="X3014" s="8"/>
      <c r="Y3014" s="8"/>
      <c r="Z3014" s="8"/>
    </row>
    <row r="3015" spans="1:26" ht="12.75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  <c r="S3015" s="8"/>
      <c r="T3015" s="8"/>
      <c r="U3015" s="8"/>
      <c r="V3015" s="8"/>
      <c r="W3015" s="8"/>
      <c r="X3015" s="8"/>
      <c r="Y3015" s="8"/>
      <c r="Z3015" s="8"/>
    </row>
    <row r="3016" spans="1:26" ht="12.75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  <c r="U3016" s="8"/>
      <c r="V3016" s="8"/>
      <c r="W3016" s="8"/>
      <c r="X3016" s="8"/>
      <c r="Y3016" s="8"/>
      <c r="Z3016" s="8"/>
    </row>
    <row r="3017" spans="1:26" ht="12.75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8"/>
      <c r="S3017" s="8"/>
      <c r="T3017" s="8"/>
      <c r="U3017" s="8"/>
      <c r="V3017" s="8"/>
      <c r="W3017" s="8"/>
      <c r="X3017" s="8"/>
      <c r="Y3017" s="8"/>
      <c r="Z3017" s="8"/>
    </row>
    <row r="3018" spans="1:26" ht="12.75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8"/>
      <c r="S3018" s="8"/>
      <c r="T3018" s="8"/>
      <c r="U3018" s="8"/>
      <c r="V3018" s="8"/>
      <c r="W3018" s="8"/>
      <c r="X3018" s="8"/>
      <c r="Y3018" s="8"/>
      <c r="Z3018" s="8"/>
    </row>
    <row r="3019" spans="1:26" ht="12.75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  <c r="S3019" s="8"/>
      <c r="T3019" s="8"/>
      <c r="U3019" s="8"/>
      <c r="V3019" s="8"/>
      <c r="W3019" s="8"/>
      <c r="X3019" s="8"/>
      <c r="Y3019" s="8"/>
      <c r="Z3019" s="8"/>
    </row>
    <row r="3020" spans="1:26" ht="12.75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  <c r="S3020" s="8"/>
      <c r="T3020" s="8"/>
      <c r="U3020" s="8"/>
      <c r="V3020" s="8"/>
      <c r="W3020" s="8"/>
      <c r="X3020" s="8"/>
      <c r="Y3020" s="8"/>
      <c r="Z3020" s="8"/>
    </row>
    <row r="3021" spans="1:26" ht="12.75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8"/>
      <c r="S3021" s="8"/>
      <c r="T3021" s="8"/>
      <c r="U3021" s="8"/>
      <c r="V3021" s="8"/>
      <c r="W3021" s="8"/>
      <c r="X3021" s="8"/>
      <c r="Y3021" s="8"/>
      <c r="Z3021" s="8"/>
    </row>
    <row r="3022" spans="1:26" ht="12.75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  <c r="U3022" s="8"/>
      <c r="V3022" s="8"/>
      <c r="W3022" s="8"/>
      <c r="X3022" s="8"/>
      <c r="Y3022" s="8"/>
      <c r="Z3022" s="8"/>
    </row>
    <row r="3023" spans="1:26" ht="12.75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  <c r="S3023" s="8"/>
      <c r="T3023" s="8"/>
      <c r="U3023" s="8"/>
      <c r="V3023" s="8"/>
      <c r="W3023" s="8"/>
      <c r="X3023" s="8"/>
      <c r="Y3023" s="8"/>
      <c r="Z3023" s="8"/>
    </row>
    <row r="3024" spans="1:26" ht="12.75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  <c r="S3024" s="8"/>
      <c r="T3024" s="8"/>
      <c r="U3024" s="8"/>
      <c r="V3024" s="8"/>
      <c r="W3024" s="8"/>
      <c r="X3024" s="8"/>
      <c r="Y3024" s="8"/>
      <c r="Z3024" s="8"/>
    </row>
    <row r="3025" spans="1:26" ht="12.75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  <c r="S3025" s="8"/>
      <c r="T3025" s="8"/>
      <c r="U3025" s="8"/>
      <c r="V3025" s="8"/>
      <c r="W3025" s="8"/>
      <c r="X3025" s="8"/>
      <c r="Y3025" s="8"/>
      <c r="Z3025" s="8"/>
    </row>
    <row r="3026" spans="1:26" ht="12.75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  <c r="S3026" s="8"/>
      <c r="T3026" s="8"/>
      <c r="U3026" s="8"/>
      <c r="V3026" s="8"/>
      <c r="W3026" s="8"/>
      <c r="X3026" s="8"/>
      <c r="Y3026" s="8"/>
      <c r="Z3026" s="8"/>
    </row>
    <row r="3027" spans="1:26" ht="12.75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  <c r="S3027" s="8"/>
      <c r="T3027" s="8"/>
      <c r="U3027" s="8"/>
      <c r="V3027" s="8"/>
      <c r="W3027" s="8"/>
      <c r="X3027" s="8"/>
      <c r="Y3027" s="8"/>
      <c r="Z3027" s="8"/>
    </row>
    <row r="3028" spans="1:26" ht="12.75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  <c r="S3028" s="8"/>
      <c r="T3028" s="8"/>
      <c r="U3028" s="8"/>
      <c r="V3028" s="8"/>
      <c r="W3028" s="8"/>
      <c r="X3028" s="8"/>
      <c r="Y3028" s="8"/>
      <c r="Z3028" s="8"/>
    </row>
    <row r="3029" spans="1:26" ht="12.75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  <c r="S3029" s="8"/>
      <c r="T3029" s="8"/>
      <c r="U3029" s="8"/>
      <c r="V3029" s="8"/>
      <c r="W3029" s="8"/>
      <c r="X3029" s="8"/>
      <c r="Y3029" s="8"/>
      <c r="Z3029" s="8"/>
    </row>
    <row r="3030" spans="1:26" ht="12.75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  <c r="S3030" s="8"/>
      <c r="T3030" s="8"/>
      <c r="U3030" s="8"/>
      <c r="V3030" s="8"/>
      <c r="W3030" s="8"/>
      <c r="X3030" s="8"/>
      <c r="Y3030" s="8"/>
      <c r="Z3030" s="8"/>
    </row>
    <row r="3031" spans="1:26" ht="12.75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  <c r="S3031" s="8"/>
      <c r="T3031" s="8"/>
      <c r="U3031" s="8"/>
      <c r="V3031" s="8"/>
      <c r="W3031" s="8"/>
      <c r="X3031" s="8"/>
      <c r="Y3031" s="8"/>
      <c r="Z3031" s="8"/>
    </row>
    <row r="3032" spans="1:26" ht="12.75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8"/>
      <c r="S3032" s="8"/>
      <c r="T3032" s="8"/>
      <c r="U3032" s="8"/>
      <c r="V3032" s="8"/>
      <c r="W3032" s="8"/>
      <c r="X3032" s="8"/>
      <c r="Y3032" s="8"/>
      <c r="Z3032" s="8"/>
    </row>
    <row r="3033" spans="1:26" ht="12.75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  <c r="S3033" s="8"/>
      <c r="T3033" s="8"/>
      <c r="U3033" s="8"/>
      <c r="V3033" s="8"/>
      <c r="W3033" s="8"/>
      <c r="X3033" s="8"/>
      <c r="Y3033" s="8"/>
      <c r="Z3033" s="8"/>
    </row>
    <row r="3034" spans="1:26" ht="12.75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  <c r="S3034" s="8"/>
      <c r="T3034" s="8"/>
      <c r="U3034" s="8"/>
      <c r="V3034" s="8"/>
      <c r="W3034" s="8"/>
      <c r="X3034" s="8"/>
      <c r="Y3034" s="8"/>
      <c r="Z3034" s="8"/>
    </row>
    <row r="3035" spans="1:26" ht="12.75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8"/>
      <c r="S3035" s="8"/>
      <c r="T3035" s="8"/>
      <c r="U3035" s="8"/>
      <c r="V3035" s="8"/>
      <c r="W3035" s="8"/>
      <c r="X3035" s="8"/>
      <c r="Y3035" s="8"/>
      <c r="Z3035" s="8"/>
    </row>
    <row r="3036" spans="1:26" ht="12.75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  <c r="S3036" s="8"/>
      <c r="T3036" s="8"/>
      <c r="U3036" s="8"/>
      <c r="V3036" s="8"/>
      <c r="W3036" s="8"/>
      <c r="X3036" s="8"/>
      <c r="Y3036" s="8"/>
      <c r="Z3036" s="8"/>
    </row>
    <row r="3037" spans="1:26" ht="12.75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  <c r="U3037" s="8"/>
      <c r="V3037" s="8"/>
      <c r="W3037" s="8"/>
      <c r="X3037" s="8"/>
      <c r="Y3037" s="8"/>
      <c r="Z3037" s="8"/>
    </row>
    <row r="3038" spans="1:26" ht="12.75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8"/>
      <c r="S3038" s="8"/>
      <c r="T3038" s="8"/>
      <c r="U3038" s="8"/>
      <c r="V3038" s="8"/>
      <c r="W3038" s="8"/>
      <c r="X3038" s="8"/>
      <c r="Y3038" s="8"/>
      <c r="Z3038" s="8"/>
    </row>
    <row r="3039" spans="1:26" ht="12.75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8"/>
      <c r="S3039" s="8"/>
      <c r="T3039" s="8"/>
      <c r="U3039" s="8"/>
      <c r="V3039" s="8"/>
      <c r="W3039" s="8"/>
      <c r="X3039" s="8"/>
      <c r="Y3039" s="8"/>
      <c r="Z3039" s="8"/>
    </row>
    <row r="3040" spans="1:26" ht="12.75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8"/>
      <c r="S3040" s="8"/>
      <c r="T3040" s="8"/>
      <c r="U3040" s="8"/>
      <c r="V3040" s="8"/>
      <c r="W3040" s="8"/>
      <c r="X3040" s="8"/>
      <c r="Y3040" s="8"/>
      <c r="Z3040" s="8"/>
    </row>
    <row r="3041" spans="1:26" ht="12.75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  <c r="S3041" s="8"/>
      <c r="T3041" s="8"/>
      <c r="U3041" s="8"/>
      <c r="V3041" s="8"/>
      <c r="W3041" s="8"/>
      <c r="X3041" s="8"/>
      <c r="Y3041" s="8"/>
      <c r="Z3041" s="8"/>
    </row>
    <row r="3042" spans="1:26" ht="12.75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8"/>
      <c r="S3042" s="8"/>
      <c r="T3042" s="8"/>
      <c r="U3042" s="8"/>
      <c r="V3042" s="8"/>
      <c r="W3042" s="8"/>
      <c r="X3042" s="8"/>
      <c r="Y3042" s="8"/>
      <c r="Z3042" s="8"/>
    </row>
    <row r="3043" spans="1:26" ht="12.75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8"/>
      <c r="S3043" s="8"/>
      <c r="T3043" s="8"/>
      <c r="U3043" s="8"/>
      <c r="V3043" s="8"/>
      <c r="W3043" s="8"/>
      <c r="X3043" s="8"/>
      <c r="Y3043" s="8"/>
      <c r="Z3043" s="8"/>
    </row>
    <row r="3044" spans="1:26" ht="12.75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8"/>
      <c r="S3044" s="8"/>
      <c r="T3044" s="8"/>
      <c r="U3044" s="8"/>
      <c r="V3044" s="8"/>
      <c r="W3044" s="8"/>
      <c r="X3044" s="8"/>
      <c r="Y3044" s="8"/>
      <c r="Z3044" s="8"/>
    </row>
    <row r="3045" spans="1:26" ht="12.75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  <c r="U3045" s="8"/>
      <c r="V3045" s="8"/>
      <c r="W3045" s="8"/>
      <c r="X3045" s="8"/>
      <c r="Y3045" s="8"/>
      <c r="Z3045" s="8"/>
    </row>
    <row r="3046" spans="1:26" ht="12.75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8"/>
      <c r="S3046" s="8"/>
      <c r="T3046" s="8"/>
      <c r="U3046" s="8"/>
      <c r="V3046" s="8"/>
      <c r="W3046" s="8"/>
      <c r="X3046" s="8"/>
      <c r="Y3046" s="8"/>
      <c r="Z3046" s="8"/>
    </row>
    <row r="3047" spans="1:26" ht="12.75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  <c r="U3047" s="8"/>
      <c r="V3047" s="8"/>
      <c r="W3047" s="8"/>
      <c r="X3047" s="8"/>
      <c r="Y3047" s="8"/>
      <c r="Z3047" s="8"/>
    </row>
    <row r="3048" spans="1:26" ht="12.75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  <c r="S3048" s="8"/>
      <c r="T3048" s="8"/>
      <c r="U3048" s="8"/>
      <c r="V3048" s="8"/>
      <c r="W3048" s="8"/>
      <c r="X3048" s="8"/>
      <c r="Y3048" s="8"/>
      <c r="Z3048" s="8"/>
    </row>
    <row r="3049" spans="1:26" ht="12.75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8"/>
      <c r="S3049" s="8"/>
      <c r="T3049" s="8"/>
      <c r="U3049" s="8"/>
      <c r="V3049" s="8"/>
      <c r="W3049" s="8"/>
      <c r="X3049" s="8"/>
      <c r="Y3049" s="8"/>
      <c r="Z3049" s="8"/>
    </row>
    <row r="3050" spans="1:26" ht="12.75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  <c r="S3050" s="8"/>
      <c r="T3050" s="8"/>
      <c r="U3050" s="8"/>
      <c r="V3050" s="8"/>
      <c r="W3050" s="8"/>
      <c r="X3050" s="8"/>
      <c r="Y3050" s="8"/>
      <c r="Z3050" s="8"/>
    </row>
    <row r="3051" spans="1:26" ht="12.75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  <c r="S3051" s="8"/>
      <c r="T3051" s="8"/>
      <c r="U3051" s="8"/>
      <c r="V3051" s="8"/>
      <c r="W3051" s="8"/>
      <c r="X3051" s="8"/>
      <c r="Y3051" s="8"/>
      <c r="Z3051" s="8"/>
    </row>
    <row r="3052" spans="1:26" ht="12.75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  <c r="S3052" s="8"/>
      <c r="T3052" s="8"/>
      <c r="U3052" s="8"/>
      <c r="V3052" s="8"/>
      <c r="W3052" s="8"/>
      <c r="X3052" s="8"/>
      <c r="Y3052" s="8"/>
      <c r="Z3052" s="8"/>
    </row>
    <row r="3053" spans="1:26" ht="12.75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  <c r="U3053" s="8"/>
      <c r="V3053" s="8"/>
      <c r="W3053" s="8"/>
      <c r="X3053" s="8"/>
      <c r="Y3053" s="8"/>
      <c r="Z3053" s="8"/>
    </row>
    <row r="3054" spans="1:26" ht="12.75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  <c r="S3054" s="8"/>
      <c r="T3054" s="8"/>
      <c r="U3054" s="8"/>
      <c r="V3054" s="8"/>
      <c r="W3054" s="8"/>
      <c r="X3054" s="8"/>
      <c r="Y3054" s="8"/>
      <c r="Z3054" s="8"/>
    </row>
    <row r="3055" spans="1:26" ht="12.75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8"/>
      <c r="S3055" s="8"/>
      <c r="T3055" s="8"/>
      <c r="U3055" s="8"/>
      <c r="V3055" s="8"/>
      <c r="W3055" s="8"/>
      <c r="X3055" s="8"/>
      <c r="Y3055" s="8"/>
      <c r="Z3055" s="8"/>
    </row>
    <row r="3056" spans="1:26" ht="12.75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  <c r="S3056" s="8"/>
      <c r="T3056" s="8"/>
      <c r="U3056" s="8"/>
      <c r="V3056" s="8"/>
      <c r="W3056" s="8"/>
      <c r="X3056" s="8"/>
      <c r="Y3056" s="8"/>
      <c r="Z3056" s="8"/>
    </row>
    <row r="3057" spans="1:26" ht="12.75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  <c r="S3057" s="8"/>
      <c r="T3057" s="8"/>
      <c r="U3057" s="8"/>
      <c r="V3057" s="8"/>
      <c r="W3057" s="8"/>
      <c r="X3057" s="8"/>
      <c r="Y3057" s="8"/>
      <c r="Z3057" s="8"/>
    </row>
    <row r="3058" spans="1:26" ht="12.75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8"/>
      <c r="S3058" s="8"/>
      <c r="T3058" s="8"/>
      <c r="U3058" s="8"/>
      <c r="V3058" s="8"/>
      <c r="W3058" s="8"/>
      <c r="X3058" s="8"/>
      <c r="Y3058" s="8"/>
      <c r="Z3058" s="8"/>
    </row>
    <row r="3059" spans="1:26" ht="12.75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  <c r="S3059" s="8"/>
      <c r="T3059" s="8"/>
      <c r="U3059" s="8"/>
      <c r="V3059" s="8"/>
      <c r="W3059" s="8"/>
      <c r="X3059" s="8"/>
      <c r="Y3059" s="8"/>
      <c r="Z3059" s="8"/>
    </row>
    <row r="3060" spans="1:26" ht="12.75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  <c r="S3060" s="8"/>
      <c r="T3060" s="8"/>
      <c r="U3060" s="8"/>
      <c r="V3060" s="8"/>
      <c r="W3060" s="8"/>
      <c r="X3060" s="8"/>
      <c r="Y3060" s="8"/>
      <c r="Z3060" s="8"/>
    </row>
    <row r="3061" spans="1:26" ht="12.75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  <c r="S3061" s="8"/>
      <c r="T3061" s="8"/>
      <c r="U3061" s="8"/>
      <c r="V3061" s="8"/>
      <c r="W3061" s="8"/>
      <c r="X3061" s="8"/>
      <c r="Y3061" s="8"/>
      <c r="Z3061" s="8"/>
    </row>
    <row r="3062" spans="1:26" ht="12.75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  <c r="S3062" s="8"/>
      <c r="T3062" s="8"/>
      <c r="U3062" s="8"/>
      <c r="V3062" s="8"/>
      <c r="W3062" s="8"/>
      <c r="X3062" s="8"/>
      <c r="Y3062" s="8"/>
      <c r="Z3062" s="8"/>
    </row>
    <row r="3063" spans="1:26" ht="12.75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8"/>
      <c r="S3063" s="8"/>
      <c r="T3063" s="8"/>
      <c r="U3063" s="8"/>
      <c r="V3063" s="8"/>
      <c r="W3063" s="8"/>
      <c r="X3063" s="8"/>
      <c r="Y3063" s="8"/>
      <c r="Z3063" s="8"/>
    </row>
    <row r="3064" spans="1:26" ht="12.75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8"/>
      <c r="S3064" s="8"/>
      <c r="T3064" s="8"/>
      <c r="U3064" s="8"/>
      <c r="V3064" s="8"/>
      <c r="W3064" s="8"/>
      <c r="X3064" s="8"/>
      <c r="Y3064" s="8"/>
      <c r="Z3064" s="8"/>
    </row>
    <row r="3065" spans="1:26" ht="12.75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8"/>
      <c r="S3065" s="8"/>
      <c r="T3065" s="8"/>
      <c r="U3065" s="8"/>
      <c r="V3065" s="8"/>
      <c r="W3065" s="8"/>
      <c r="X3065" s="8"/>
      <c r="Y3065" s="8"/>
      <c r="Z3065" s="8"/>
    </row>
    <row r="3066" spans="1:26" ht="12.75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  <c r="U3066" s="8"/>
      <c r="V3066" s="8"/>
      <c r="W3066" s="8"/>
      <c r="X3066" s="8"/>
      <c r="Y3066" s="8"/>
      <c r="Z3066" s="8"/>
    </row>
    <row r="3067" spans="1:26" ht="12.75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8"/>
      <c r="S3067" s="8"/>
      <c r="T3067" s="8"/>
      <c r="U3067" s="8"/>
      <c r="V3067" s="8"/>
      <c r="W3067" s="8"/>
      <c r="X3067" s="8"/>
      <c r="Y3067" s="8"/>
      <c r="Z3067" s="8"/>
    </row>
    <row r="3068" spans="1:26" ht="12.75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8"/>
      <c r="S3068" s="8"/>
      <c r="T3068" s="8"/>
      <c r="U3068" s="8"/>
      <c r="V3068" s="8"/>
      <c r="W3068" s="8"/>
      <c r="X3068" s="8"/>
      <c r="Y3068" s="8"/>
      <c r="Z3068" s="8"/>
    </row>
    <row r="3069" spans="1:26" ht="12.75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  <c r="S3069" s="8"/>
      <c r="T3069" s="8"/>
      <c r="U3069" s="8"/>
      <c r="V3069" s="8"/>
      <c r="W3069" s="8"/>
      <c r="X3069" s="8"/>
      <c r="Y3069" s="8"/>
      <c r="Z3069" s="8"/>
    </row>
    <row r="3070" spans="1:26" ht="12.75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  <c r="S3070" s="8"/>
      <c r="T3070" s="8"/>
      <c r="U3070" s="8"/>
      <c r="V3070" s="8"/>
      <c r="W3070" s="8"/>
      <c r="X3070" s="8"/>
      <c r="Y3070" s="8"/>
      <c r="Z3070" s="8"/>
    </row>
    <row r="3071" spans="1:26" ht="12.75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8"/>
      <c r="S3071" s="8"/>
      <c r="T3071" s="8"/>
      <c r="U3071" s="8"/>
      <c r="V3071" s="8"/>
      <c r="W3071" s="8"/>
      <c r="X3071" s="8"/>
      <c r="Y3071" s="8"/>
      <c r="Z3071" s="8"/>
    </row>
    <row r="3072" spans="1:26" ht="12.75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  <c r="S3072" s="8"/>
      <c r="T3072" s="8"/>
      <c r="U3072" s="8"/>
      <c r="V3072" s="8"/>
      <c r="W3072" s="8"/>
      <c r="X3072" s="8"/>
      <c r="Y3072" s="8"/>
      <c r="Z3072" s="8"/>
    </row>
    <row r="3073" spans="1:26" ht="12.75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  <c r="S3073" s="8"/>
      <c r="T3073" s="8"/>
      <c r="U3073" s="8"/>
      <c r="V3073" s="8"/>
      <c r="W3073" s="8"/>
      <c r="X3073" s="8"/>
      <c r="Y3073" s="8"/>
      <c r="Z3073" s="8"/>
    </row>
    <row r="3074" spans="1:26" ht="12.75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  <c r="U3074" s="8"/>
      <c r="V3074" s="8"/>
      <c r="W3074" s="8"/>
      <c r="X3074" s="8"/>
      <c r="Y3074" s="8"/>
      <c r="Z3074" s="8"/>
    </row>
    <row r="3075" spans="1:26" ht="12.75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  <c r="S3075" s="8"/>
      <c r="T3075" s="8"/>
      <c r="U3075" s="8"/>
      <c r="V3075" s="8"/>
      <c r="W3075" s="8"/>
      <c r="X3075" s="8"/>
      <c r="Y3075" s="8"/>
      <c r="Z3075" s="8"/>
    </row>
    <row r="3076" spans="1:26" ht="12.75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  <c r="S3076" s="8"/>
      <c r="T3076" s="8"/>
      <c r="U3076" s="8"/>
      <c r="V3076" s="8"/>
      <c r="W3076" s="8"/>
      <c r="X3076" s="8"/>
      <c r="Y3076" s="8"/>
      <c r="Z3076" s="8"/>
    </row>
    <row r="3077" spans="1:26" ht="12.75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  <c r="S3077" s="8"/>
      <c r="T3077" s="8"/>
      <c r="U3077" s="8"/>
      <c r="V3077" s="8"/>
      <c r="W3077" s="8"/>
      <c r="X3077" s="8"/>
      <c r="Y3077" s="8"/>
      <c r="Z3077" s="8"/>
    </row>
    <row r="3078" spans="1:26" ht="12.75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  <c r="S3078" s="8"/>
      <c r="T3078" s="8"/>
      <c r="U3078" s="8"/>
      <c r="V3078" s="8"/>
      <c r="W3078" s="8"/>
      <c r="X3078" s="8"/>
      <c r="Y3078" s="8"/>
      <c r="Z3078" s="8"/>
    </row>
    <row r="3079" spans="1:26" ht="12.75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  <c r="S3079" s="8"/>
      <c r="T3079" s="8"/>
      <c r="U3079" s="8"/>
      <c r="V3079" s="8"/>
      <c r="W3079" s="8"/>
      <c r="X3079" s="8"/>
      <c r="Y3079" s="8"/>
      <c r="Z3079" s="8"/>
    </row>
    <row r="3080" spans="1:26" ht="12.75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  <c r="S3080" s="8"/>
      <c r="T3080" s="8"/>
      <c r="U3080" s="8"/>
      <c r="V3080" s="8"/>
      <c r="W3080" s="8"/>
      <c r="X3080" s="8"/>
      <c r="Y3080" s="8"/>
      <c r="Z3080" s="8"/>
    </row>
    <row r="3081" spans="1:26" ht="12.75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  <c r="S3081" s="8"/>
      <c r="T3081" s="8"/>
      <c r="U3081" s="8"/>
      <c r="V3081" s="8"/>
      <c r="W3081" s="8"/>
      <c r="X3081" s="8"/>
      <c r="Y3081" s="8"/>
      <c r="Z3081" s="8"/>
    </row>
    <row r="3082" spans="1:26" ht="12.75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8"/>
      <c r="S3082" s="8"/>
      <c r="T3082" s="8"/>
      <c r="U3082" s="8"/>
      <c r="V3082" s="8"/>
      <c r="W3082" s="8"/>
      <c r="X3082" s="8"/>
      <c r="Y3082" s="8"/>
      <c r="Z3082" s="8"/>
    </row>
    <row r="3083" spans="1:26" ht="12.75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8"/>
      <c r="S3083" s="8"/>
      <c r="T3083" s="8"/>
      <c r="U3083" s="8"/>
      <c r="V3083" s="8"/>
      <c r="W3083" s="8"/>
      <c r="X3083" s="8"/>
      <c r="Y3083" s="8"/>
      <c r="Z3083" s="8"/>
    </row>
    <row r="3084" spans="1:26" ht="12.75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  <c r="U3084" s="8"/>
      <c r="V3084" s="8"/>
      <c r="W3084" s="8"/>
      <c r="X3084" s="8"/>
      <c r="Y3084" s="8"/>
      <c r="Z3084" s="8"/>
    </row>
    <row r="3085" spans="1:26" ht="12.75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8"/>
      <c r="S3085" s="8"/>
      <c r="T3085" s="8"/>
      <c r="U3085" s="8"/>
      <c r="V3085" s="8"/>
      <c r="W3085" s="8"/>
      <c r="X3085" s="8"/>
      <c r="Y3085" s="8"/>
      <c r="Z3085" s="8"/>
    </row>
    <row r="3086" spans="1:26" ht="12.75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  <c r="U3086" s="8"/>
      <c r="V3086" s="8"/>
      <c r="W3086" s="8"/>
      <c r="X3086" s="8"/>
      <c r="Y3086" s="8"/>
      <c r="Z3086" s="8"/>
    </row>
    <row r="3087" spans="1:26" ht="12.75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8"/>
      <c r="S3087" s="8"/>
      <c r="T3087" s="8"/>
      <c r="U3087" s="8"/>
      <c r="V3087" s="8"/>
      <c r="W3087" s="8"/>
      <c r="X3087" s="8"/>
      <c r="Y3087" s="8"/>
      <c r="Z3087" s="8"/>
    </row>
    <row r="3088" spans="1:26" ht="12.75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  <c r="S3088" s="8"/>
      <c r="T3088" s="8"/>
      <c r="U3088" s="8"/>
      <c r="V3088" s="8"/>
      <c r="W3088" s="8"/>
      <c r="X3088" s="8"/>
      <c r="Y3088" s="8"/>
      <c r="Z3088" s="8"/>
    </row>
    <row r="3089" spans="1:26" ht="12.75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  <c r="S3089" s="8"/>
      <c r="T3089" s="8"/>
      <c r="U3089" s="8"/>
      <c r="V3089" s="8"/>
      <c r="W3089" s="8"/>
      <c r="X3089" s="8"/>
      <c r="Y3089" s="8"/>
      <c r="Z3089" s="8"/>
    </row>
    <row r="3090" spans="1:26" ht="12.75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  <c r="S3090" s="8"/>
      <c r="T3090" s="8"/>
      <c r="U3090" s="8"/>
      <c r="V3090" s="8"/>
      <c r="W3090" s="8"/>
      <c r="X3090" s="8"/>
      <c r="Y3090" s="8"/>
      <c r="Z3090" s="8"/>
    </row>
    <row r="3091" spans="1:26" ht="12.75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  <c r="S3091" s="8"/>
      <c r="T3091" s="8"/>
      <c r="U3091" s="8"/>
      <c r="V3091" s="8"/>
      <c r="W3091" s="8"/>
      <c r="X3091" s="8"/>
      <c r="Y3091" s="8"/>
      <c r="Z3091" s="8"/>
    </row>
    <row r="3092" spans="1:26" ht="12.75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  <c r="S3092" s="8"/>
      <c r="T3092" s="8"/>
      <c r="U3092" s="8"/>
      <c r="V3092" s="8"/>
      <c r="W3092" s="8"/>
      <c r="X3092" s="8"/>
      <c r="Y3092" s="8"/>
      <c r="Z3092" s="8"/>
    </row>
    <row r="3093" spans="1:26" ht="12.75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8"/>
      <c r="S3093" s="8"/>
      <c r="T3093" s="8"/>
      <c r="U3093" s="8"/>
      <c r="V3093" s="8"/>
      <c r="W3093" s="8"/>
      <c r="X3093" s="8"/>
      <c r="Y3093" s="8"/>
      <c r="Z3093" s="8"/>
    </row>
    <row r="3094" spans="1:26" ht="12.75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  <c r="S3094" s="8"/>
      <c r="T3094" s="8"/>
      <c r="U3094" s="8"/>
      <c r="V3094" s="8"/>
      <c r="W3094" s="8"/>
      <c r="X3094" s="8"/>
      <c r="Y3094" s="8"/>
      <c r="Z3094" s="8"/>
    </row>
    <row r="3095" spans="1:26" ht="12.75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  <c r="S3095" s="8"/>
      <c r="T3095" s="8"/>
      <c r="U3095" s="8"/>
      <c r="V3095" s="8"/>
      <c r="W3095" s="8"/>
      <c r="X3095" s="8"/>
      <c r="Y3095" s="8"/>
      <c r="Z3095" s="8"/>
    </row>
    <row r="3096" spans="1:26" ht="12.75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8"/>
      <c r="S3096" s="8"/>
      <c r="T3096" s="8"/>
      <c r="U3096" s="8"/>
      <c r="V3096" s="8"/>
      <c r="W3096" s="8"/>
      <c r="X3096" s="8"/>
      <c r="Y3096" s="8"/>
      <c r="Z3096" s="8"/>
    </row>
    <row r="3097" spans="1:26" ht="12.75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8"/>
      <c r="S3097" s="8"/>
      <c r="T3097" s="8"/>
      <c r="U3097" s="8"/>
      <c r="V3097" s="8"/>
      <c r="W3097" s="8"/>
      <c r="X3097" s="8"/>
      <c r="Y3097" s="8"/>
      <c r="Z3097" s="8"/>
    </row>
    <row r="3098" spans="1:26" ht="12.75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  <c r="S3098" s="8"/>
      <c r="T3098" s="8"/>
      <c r="U3098" s="8"/>
      <c r="V3098" s="8"/>
      <c r="W3098" s="8"/>
      <c r="X3098" s="8"/>
      <c r="Y3098" s="8"/>
      <c r="Z3098" s="8"/>
    </row>
    <row r="3099" spans="1:26" ht="12.75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8"/>
      <c r="S3099" s="8"/>
      <c r="T3099" s="8"/>
      <c r="U3099" s="8"/>
      <c r="V3099" s="8"/>
      <c r="W3099" s="8"/>
      <c r="X3099" s="8"/>
      <c r="Y3099" s="8"/>
      <c r="Z3099" s="8"/>
    </row>
    <row r="3100" spans="1:26" ht="12.75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  <c r="U3100" s="8"/>
      <c r="V3100" s="8"/>
      <c r="W3100" s="8"/>
      <c r="X3100" s="8"/>
      <c r="Y3100" s="8"/>
      <c r="Z3100" s="8"/>
    </row>
    <row r="3101" spans="1:26" ht="12.75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  <c r="S3101" s="8"/>
      <c r="T3101" s="8"/>
      <c r="U3101" s="8"/>
      <c r="V3101" s="8"/>
      <c r="W3101" s="8"/>
      <c r="X3101" s="8"/>
      <c r="Y3101" s="8"/>
      <c r="Z3101" s="8"/>
    </row>
    <row r="3102" spans="1:26" ht="12.75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  <c r="S3102" s="8"/>
      <c r="T3102" s="8"/>
      <c r="U3102" s="8"/>
      <c r="V3102" s="8"/>
      <c r="W3102" s="8"/>
      <c r="X3102" s="8"/>
      <c r="Y3102" s="8"/>
      <c r="Z3102" s="8"/>
    </row>
    <row r="3103" spans="1:26" ht="12.75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  <c r="U3103" s="8"/>
      <c r="V3103" s="8"/>
      <c r="W3103" s="8"/>
      <c r="X3103" s="8"/>
      <c r="Y3103" s="8"/>
      <c r="Z3103" s="8"/>
    </row>
    <row r="3104" spans="1:26" ht="12.75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8"/>
      <c r="V3104" s="8"/>
      <c r="W3104" s="8"/>
      <c r="X3104" s="8"/>
      <c r="Y3104" s="8"/>
      <c r="Z3104" s="8"/>
    </row>
    <row r="3105" spans="1:26" ht="12.75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  <c r="U3105" s="8"/>
      <c r="V3105" s="8"/>
      <c r="W3105" s="8"/>
      <c r="X3105" s="8"/>
      <c r="Y3105" s="8"/>
      <c r="Z3105" s="8"/>
    </row>
    <row r="3106" spans="1:26" ht="12.75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  <c r="U3106" s="8"/>
      <c r="V3106" s="8"/>
      <c r="W3106" s="8"/>
      <c r="X3106" s="8"/>
      <c r="Y3106" s="8"/>
      <c r="Z3106" s="8"/>
    </row>
    <row r="3107" spans="1:26" ht="12.75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  <c r="U3107" s="8"/>
      <c r="V3107" s="8"/>
      <c r="W3107" s="8"/>
      <c r="X3107" s="8"/>
      <c r="Y3107" s="8"/>
      <c r="Z3107" s="8"/>
    </row>
    <row r="3108" spans="1:26" ht="12.75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8"/>
      <c r="S3108" s="8"/>
      <c r="T3108" s="8"/>
      <c r="U3108" s="8"/>
      <c r="V3108" s="8"/>
      <c r="W3108" s="8"/>
      <c r="X3108" s="8"/>
      <c r="Y3108" s="8"/>
      <c r="Z3108" s="8"/>
    </row>
    <row r="3109" spans="1:26" ht="12.75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8"/>
      <c r="S3109" s="8"/>
      <c r="T3109" s="8"/>
      <c r="U3109" s="8"/>
      <c r="V3109" s="8"/>
      <c r="W3109" s="8"/>
      <c r="X3109" s="8"/>
      <c r="Y3109" s="8"/>
      <c r="Z3109" s="8"/>
    </row>
    <row r="3110" spans="1:26" ht="12.75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8"/>
      <c r="S3110" s="8"/>
      <c r="T3110" s="8"/>
      <c r="U3110" s="8"/>
      <c r="V3110" s="8"/>
      <c r="W3110" s="8"/>
      <c r="X3110" s="8"/>
      <c r="Y3110" s="8"/>
      <c r="Z3110" s="8"/>
    </row>
    <row r="3111" spans="1:26" ht="12.75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  <c r="S3111" s="8"/>
      <c r="T3111" s="8"/>
      <c r="U3111" s="8"/>
      <c r="V3111" s="8"/>
      <c r="W3111" s="8"/>
      <c r="X3111" s="8"/>
      <c r="Y3111" s="8"/>
      <c r="Z3111" s="8"/>
    </row>
    <row r="3112" spans="1:26" ht="12.75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  <c r="U3112" s="8"/>
      <c r="V3112" s="8"/>
      <c r="W3112" s="8"/>
      <c r="X3112" s="8"/>
      <c r="Y3112" s="8"/>
      <c r="Z3112" s="8"/>
    </row>
    <row r="3113" spans="1:26" ht="12.75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  <c r="S3113" s="8"/>
      <c r="T3113" s="8"/>
      <c r="U3113" s="8"/>
      <c r="V3113" s="8"/>
      <c r="W3113" s="8"/>
      <c r="X3113" s="8"/>
      <c r="Y3113" s="8"/>
      <c r="Z3113" s="8"/>
    </row>
    <row r="3114" spans="1:26" ht="12.75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  <c r="U3114" s="8"/>
      <c r="V3114" s="8"/>
      <c r="W3114" s="8"/>
      <c r="X3114" s="8"/>
      <c r="Y3114" s="8"/>
      <c r="Z3114" s="8"/>
    </row>
    <row r="3115" spans="1:26" ht="12.75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8"/>
      <c r="S3115" s="8"/>
      <c r="T3115" s="8"/>
      <c r="U3115" s="8"/>
      <c r="V3115" s="8"/>
      <c r="W3115" s="8"/>
      <c r="X3115" s="8"/>
      <c r="Y3115" s="8"/>
      <c r="Z3115" s="8"/>
    </row>
    <row r="3116" spans="1:26" ht="12.75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8"/>
      <c r="S3116" s="8"/>
      <c r="T3116" s="8"/>
      <c r="U3116" s="8"/>
      <c r="V3116" s="8"/>
      <c r="W3116" s="8"/>
      <c r="X3116" s="8"/>
      <c r="Y3116" s="8"/>
      <c r="Z3116" s="8"/>
    </row>
    <row r="3117" spans="1:26" ht="12.75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8"/>
      <c r="S3117" s="8"/>
      <c r="T3117" s="8"/>
      <c r="U3117" s="8"/>
      <c r="V3117" s="8"/>
      <c r="W3117" s="8"/>
      <c r="X3117" s="8"/>
      <c r="Y3117" s="8"/>
      <c r="Z3117" s="8"/>
    </row>
    <row r="3118" spans="1:26" ht="12.75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  <c r="U3118" s="8"/>
      <c r="V3118" s="8"/>
      <c r="W3118" s="8"/>
      <c r="X3118" s="8"/>
      <c r="Y3118" s="8"/>
      <c r="Z3118" s="8"/>
    </row>
    <row r="3119" spans="1:26" ht="12.75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  <c r="S3119" s="8"/>
      <c r="T3119" s="8"/>
      <c r="U3119" s="8"/>
      <c r="V3119" s="8"/>
      <c r="W3119" s="8"/>
      <c r="X3119" s="8"/>
      <c r="Y3119" s="8"/>
      <c r="Z3119" s="8"/>
    </row>
    <row r="3120" spans="1:26" ht="12.75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  <c r="S3120" s="8"/>
      <c r="T3120" s="8"/>
      <c r="U3120" s="8"/>
      <c r="V3120" s="8"/>
      <c r="W3120" s="8"/>
      <c r="X3120" s="8"/>
      <c r="Y3120" s="8"/>
      <c r="Z3120" s="8"/>
    </row>
    <row r="3121" spans="1:26" ht="12.75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8"/>
      <c r="S3121" s="8"/>
      <c r="T3121" s="8"/>
      <c r="U3121" s="8"/>
      <c r="V3121" s="8"/>
      <c r="W3121" s="8"/>
      <c r="X3121" s="8"/>
      <c r="Y3121" s="8"/>
      <c r="Z3121" s="8"/>
    </row>
    <row r="3122" spans="1:26" ht="12.75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8"/>
      <c r="S3122" s="8"/>
      <c r="T3122" s="8"/>
      <c r="U3122" s="8"/>
      <c r="V3122" s="8"/>
      <c r="W3122" s="8"/>
      <c r="X3122" s="8"/>
      <c r="Y3122" s="8"/>
      <c r="Z3122" s="8"/>
    </row>
    <row r="3123" spans="1:26" ht="12.75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  <c r="U3123" s="8"/>
      <c r="V3123" s="8"/>
      <c r="W3123" s="8"/>
      <c r="X3123" s="8"/>
      <c r="Y3123" s="8"/>
      <c r="Z3123" s="8"/>
    </row>
    <row r="3124" spans="1:26" ht="12.75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8"/>
      <c r="S3124" s="8"/>
      <c r="T3124" s="8"/>
      <c r="U3124" s="8"/>
      <c r="V3124" s="8"/>
      <c r="W3124" s="8"/>
      <c r="X3124" s="8"/>
      <c r="Y3124" s="8"/>
      <c r="Z3124" s="8"/>
    </row>
    <row r="3125" spans="1:26" ht="12.75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8"/>
      <c r="S3125" s="8"/>
      <c r="T3125" s="8"/>
      <c r="U3125" s="8"/>
      <c r="V3125" s="8"/>
      <c r="W3125" s="8"/>
      <c r="X3125" s="8"/>
      <c r="Y3125" s="8"/>
      <c r="Z3125" s="8"/>
    </row>
    <row r="3126" spans="1:26" ht="12.75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  <c r="P3126" s="8"/>
      <c r="Q3126" s="8"/>
      <c r="R3126" s="8"/>
      <c r="S3126" s="8"/>
      <c r="T3126" s="8"/>
      <c r="U3126" s="8"/>
      <c r="V3126" s="8"/>
      <c r="W3126" s="8"/>
      <c r="X3126" s="8"/>
      <c r="Y3126" s="8"/>
      <c r="Z3126" s="8"/>
    </row>
    <row r="3127" spans="1:26" ht="12.75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8"/>
      <c r="S3127" s="8"/>
      <c r="T3127" s="8"/>
      <c r="U3127" s="8"/>
      <c r="V3127" s="8"/>
      <c r="W3127" s="8"/>
      <c r="X3127" s="8"/>
      <c r="Y3127" s="8"/>
      <c r="Z3127" s="8"/>
    </row>
    <row r="3128" spans="1:26" ht="12.75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8"/>
      <c r="S3128" s="8"/>
      <c r="T3128" s="8"/>
      <c r="U3128" s="8"/>
      <c r="V3128" s="8"/>
      <c r="W3128" s="8"/>
      <c r="X3128" s="8"/>
      <c r="Y3128" s="8"/>
      <c r="Z3128" s="8"/>
    </row>
    <row r="3129" spans="1:26" ht="12.75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8"/>
      <c r="S3129" s="8"/>
      <c r="T3129" s="8"/>
      <c r="U3129" s="8"/>
      <c r="V3129" s="8"/>
      <c r="W3129" s="8"/>
      <c r="X3129" s="8"/>
      <c r="Y3129" s="8"/>
      <c r="Z3129" s="8"/>
    </row>
    <row r="3130" spans="1:26" ht="12.75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8"/>
      <c r="S3130" s="8"/>
      <c r="T3130" s="8"/>
      <c r="U3130" s="8"/>
      <c r="V3130" s="8"/>
      <c r="W3130" s="8"/>
      <c r="X3130" s="8"/>
      <c r="Y3130" s="8"/>
      <c r="Z3130" s="8"/>
    </row>
    <row r="3131" spans="1:26" ht="12.75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  <c r="P3131" s="8"/>
      <c r="Q3131" s="8"/>
      <c r="R3131" s="8"/>
      <c r="S3131" s="8"/>
      <c r="T3131" s="8"/>
      <c r="U3131" s="8"/>
      <c r="V3131" s="8"/>
      <c r="W3131" s="8"/>
      <c r="X3131" s="8"/>
      <c r="Y3131" s="8"/>
      <c r="Z3131" s="8"/>
    </row>
    <row r="3132" spans="1:26" ht="12.75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8"/>
      <c r="S3132" s="8"/>
      <c r="T3132" s="8"/>
      <c r="U3132" s="8"/>
      <c r="V3132" s="8"/>
      <c r="W3132" s="8"/>
      <c r="X3132" s="8"/>
      <c r="Y3132" s="8"/>
      <c r="Z3132" s="8"/>
    </row>
    <row r="3133" spans="1:26" ht="12.75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8"/>
      <c r="S3133" s="8"/>
      <c r="T3133" s="8"/>
      <c r="U3133" s="8"/>
      <c r="V3133" s="8"/>
      <c r="W3133" s="8"/>
      <c r="X3133" s="8"/>
      <c r="Y3133" s="8"/>
      <c r="Z3133" s="8"/>
    </row>
    <row r="3134" spans="1:26" ht="12.75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  <c r="S3134" s="8"/>
      <c r="T3134" s="8"/>
      <c r="U3134" s="8"/>
      <c r="V3134" s="8"/>
      <c r="W3134" s="8"/>
      <c r="X3134" s="8"/>
      <c r="Y3134" s="8"/>
      <c r="Z3134" s="8"/>
    </row>
    <row r="3135" spans="1:26" ht="12.75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  <c r="P3135" s="8"/>
      <c r="Q3135" s="8"/>
      <c r="R3135" s="8"/>
      <c r="S3135" s="8"/>
      <c r="T3135" s="8"/>
      <c r="U3135" s="8"/>
      <c r="V3135" s="8"/>
      <c r="W3135" s="8"/>
      <c r="X3135" s="8"/>
      <c r="Y3135" s="8"/>
      <c r="Z3135" s="8"/>
    </row>
    <row r="3136" spans="1:26" ht="12.75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8"/>
      <c r="S3136" s="8"/>
      <c r="T3136" s="8"/>
      <c r="U3136" s="8"/>
      <c r="V3136" s="8"/>
      <c r="W3136" s="8"/>
      <c r="X3136" s="8"/>
      <c r="Y3136" s="8"/>
      <c r="Z3136" s="8"/>
    </row>
    <row r="3137" spans="1:26" ht="12.75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  <c r="S3137" s="8"/>
      <c r="T3137" s="8"/>
      <c r="U3137" s="8"/>
      <c r="V3137" s="8"/>
      <c r="W3137" s="8"/>
      <c r="X3137" s="8"/>
      <c r="Y3137" s="8"/>
      <c r="Z3137" s="8"/>
    </row>
    <row r="3138" spans="1:26" ht="12.75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  <c r="S3138" s="8"/>
      <c r="T3138" s="8"/>
      <c r="U3138" s="8"/>
      <c r="V3138" s="8"/>
      <c r="W3138" s="8"/>
      <c r="X3138" s="8"/>
      <c r="Y3138" s="8"/>
      <c r="Z3138" s="8"/>
    </row>
    <row r="3139" spans="1:26" ht="12.75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  <c r="P3139" s="8"/>
      <c r="Q3139" s="8"/>
      <c r="R3139" s="8"/>
      <c r="S3139" s="8"/>
      <c r="T3139" s="8"/>
      <c r="U3139" s="8"/>
      <c r="V3139" s="8"/>
      <c r="W3139" s="8"/>
      <c r="X3139" s="8"/>
      <c r="Y3139" s="8"/>
      <c r="Z3139" s="8"/>
    </row>
    <row r="3140" spans="1:26" ht="12.75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8"/>
      <c r="S3140" s="8"/>
      <c r="T3140" s="8"/>
      <c r="U3140" s="8"/>
      <c r="V3140" s="8"/>
      <c r="W3140" s="8"/>
      <c r="X3140" s="8"/>
      <c r="Y3140" s="8"/>
      <c r="Z3140" s="8"/>
    </row>
    <row r="3141" spans="1:26" ht="12.75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  <c r="S3141" s="8"/>
      <c r="T3141" s="8"/>
      <c r="U3141" s="8"/>
      <c r="V3141" s="8"/>
      <c r="W3141" s="8"/>
      <c r="X3141" s="8"/>
      <c r="Y3141" s="8"/>
      <c r="Z3141" s="8"/>
    </row>
    <row r="3142" spans="1:26" ht="12.75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  <c r="S3142" s="8"/>
      <c r="T3142" s="8"/>
      <c r="U3142" s="8"/>
      <c r="V3142" s="8"/>
      <c r="W3142" s="8"/>
      <c r="X3142" s="8"/>
      <c r="Y3142" s="8"/>
      <c r="Z3142" s="8"/>
    </row>
    <row r="3143" spans="1:26" ht="12.75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8"/>
      <c r="S3143" s="8"/>
      <c r="T3143" s="8"/>
      <c r="U3143" s="8"/>
      <c r="V3143" s="8"/>
      <c r="W3143" s="8"/>
      <c r="X3143" s="8"/>
      <c r="Y3143" s="8"/>
      <c r="Z3143" s="8"/>
    </row>
    <row r="3144" spans="1:26" ht="12.75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8"/>
      <c r="S3144" s="8"/>
      <c r="T3144" s="8"/>
      <c r="U3144" s="8"/>
      <c r="V3144" s="8"/>
      <c r="W3144" s="8"/>
      <c r="X3144" s="8"/>
      <c r="Y3144" s="8"/>
      <c r="Z3144" s="8"/>
    </row>
    <row r="3145" spans="1:26" ht="12.75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8"/>
      <c r="S3145" s="8"/>
      <c r="T3145" s="8"/>
      <c r="U3145" s="8"/>
      <c r="V3145" s="8"/>
      <c r="W3145" s="8"/>
      <c r="X3145" s="8"/>
      <c r="Y3145" s="8"/>
      <c r="Z3145" s="8"/>
    </row>
    <row r="3146" spans="1:26" ht="12.75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8"/>
      <c r="Q3146" s="8"/>
      <c r="R3146" s="8"/>
      <c r="S3146" s="8"/>
      <c r="T3146" s="8"/>
      <c r="U3146" s="8"/>
      <c r="V3146" s="8"/>
      <c r="W3146" s="8"/>
      <c r="X3146" s="8"/>
      <c r="Y3146" s="8"/>
      <c r="Z3146" s="8"/>
    </row>
    <row r="3147" spans="1:26" ht="12.75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  <c r="P3147" s="8"/>
      <c r="Q3147" s="8"/>
      <c r="R3147" s="8"/>
      <c r="S3147" s="8"/>
      <c r="T3147" s="8"/>
      <c r="U3147" s="8"/>
      <c r="V3147" s="8"/>
      <c r="W3147" s="8"/>
      <c r="X3147" s="8"/>
      <c r="Y3147" s="8"/>
      <c r="Z3147" s="8"/>
    </row>
    <row r="3148" spans="1:26" ht="12.75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8"/>
      <c r="S3148" s="8"/>
      <c r="T3148" s="8"/>
      <c r="U3148" s="8"/>
      <c r="V3148" s="8"/>
      <c r="W3148" s="8"/>
      <c r="X3148" s="8"/>
      <c r="Y3148" s="8"/>
      <c r="Z3148" s="8"/>
    </row>
    <row r="3149" spans="1:26" ht="12.75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8"/>
      <c r="S3149" s="8"/>
      <c r="T3149" s="8"/>
      <c r="U3149" s="8"/>
      <c r="V3149" s="8"/>
      <c r="W3149" s="8"/>
      <c r="X3149" s="8"/>
      <c r="Y3149" s="8"/>
      <c r="Z3149" s="8"/>
    </row>
    <row r="3150" spans="1:26" ht="12.75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  <c r="P3150" s="8"/>
      <c r="Q3150" s="8"/>
      <c r="R3150" s="8"/>
      <c r="S3150" s="8"/>
      <c r="T3150" s="8"/>
      <c r="U3150" s="8"/>
      <c r="V3150" s="8"/>
      <c r="W3150" s="8"/>
      <c r="X3150" s="8"/>
      <c r="Y3150" s="8"/>
      <c r="Z3150" s="8"/>
    </row>
    <row r="3151" spans="1:26" ht="12.75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8"/>
      <c r="S3151" s="8"/>
      <c r="T3151" s="8"/>
      <c r="U3151" s="8"/>
      <c r="V3151" s="8"/>
      <c r="W3151" s="8"/>
      <c r="X3151" s="8"/>
      <c r="Y3151" s="8"/>
      <c r="Z3151" s="8"/>
    </row>
    <row r="3152" spans="1:26" ht="12.75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  <c r="P3152" s="8"/>
      <c r="Q3152" s="8"/>
      <c r="R3152" s="8"/>
      <c r="S3152" s="8"/>
      <c r="T3152" s="8"/>
      <c r="U3152" s="8"/>
      <c r="V3152" s="8"/>
      <c r="W3152" s="8"/>
      <c r="X3152" s="8"/>
      <c r="Y3152" s="8"/>
      <c r="Z3152" s="8"/>
    </row>
    <row r="3153" spans="1:26" ht="12.75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  <c r="S3153" s="8"/>
      <c r="T3153" s="8"/>
      <c r="U3153" s="8"/>
      <c r="V3153" s="8"/>
      <c r="W3153" s="8"/>
      <c r="X3153" s="8"/>
      <c r="Y3153" s="8"/>
      <c r="Z3153" s="8"/>
    </row>
    <row r="3154" spans="1:26" ht="12.75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8"/>
      <c r="S3154" s="8"/>
      <c r="T3154" s="8"/>
      <c r="U3154" s="8"/>
      <c r="V3154" s="8"/>
      <c r="W3154" s="8"/>
      <c r="X3154" s="8"/>
      <c r="Y3154" s="8"/>
      <c r="Z3154" s="8"/>
    </row>
    <row r="3155" spans="1:26" ht="12.75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  <c r="S3155" s="8"/>
      <c r="T3155" s="8"/>
      <c r="U3155" s="8"/>
      <c r="V3155" s="8"/>
      <c r="W3155" s="8"/>
      <c r="X3155" s="8"/>
      <c r="Y3155" s="8"/>
      <c r="Z3155" s="8"/>
    </row>
    <row r="3156" spans="1:26" ht="12.75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  <c r="P3156" s="8"/>
      <c r="Q3156" s="8"/>
      <c r="R3156" s="8"/>
      <c r="S3156" s="8"/>
      <c r="T3156" s="8"/>
      <c r="U3156" s="8"/>
      <c r="V3156" s="8"/>
      <c r="W3156" s="8"/>
      <c r="X3156" s="8"/>
      <c r="Y3156" s="8"/>
      <c r="Z3156" s="8"/>
    </row>
    <row r="3157" spans="1:26" ht="12.75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  <c r="S3157" s="8"/>
      <c r="T3157" s="8"/>
      <c r="U3157" s="8"/>
      <c r="V3157" s="8"/>
      <c r="W3157" s="8"/>
      <c r="X3157" s="8"/>
      <c r="Y3157" s="8"/>
      <c r="Z3157" s="8"/>
    </row>
    <row r="3158" spans="1:26" ht="12.75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8"/>
      <c r="S3158" s="8"/>
      <c r="T3158" s="8"/>
      <c r="U3158" s="8"/>
      <c r="V3158" s="8"/>
      <c r="W3158" s="8"/>
      <c r="X3158" s="8"/>
      <c r="Y3158" s="8"/>
      <c r="Z3158" s="8"/>
    </row>
    <row r="3159" spans="1:26" ht="12.75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  <c r="S3159" s="8"/>
      <c r="T3159" s="8"/>
      <c r="U3159" s="8"/>
      <c r="V3159" s="8"/>
      <c r="W3159" s="8"/>
      <c r="X3159" s="8"/>
      <c r="Y3159" s="8"/>
      <c r="Z3159" s="8"/>
    </row>
    <row r="3160" spans="1:26" ht="12.75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  <c r="P3160" s="8"/>
      <c r="Q3160" s="8"/>
      <c r="R3160" s="8"/>
      <c r="S3160" s="8"/>
      <c r="T3160" s="8"/>
      <c r="U3160" s="8"/>
      <c r="V3160" s="8"/>
      <c r="W3160" s="8"/>
      <c r="X3160" s="8"/>
      <c r="Y3160" s="8"/>
      <c r="Z3160" s="8"/>
    </row>
    <row r="3161" spans="1:26" ht="12.75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  <c r="S3161" s="8"/>
      <c r="T3161" s="8"/>
      <c r="U3161" s="8"/>
      <c r="V3161" s="8"/>
      <c r="W3161" s="8"/>
      <c r="X3161" s="8"/>
      <c r="Y3161" s="8"/>
      <c r="Z3161" s="8"/>
    </row>
    <row r="3162" spans="1:26" ht="12.75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  <c r="P3162" s="8"/>
      <c r="Q3162" s="8"/>
      <c r="R3162" s="8"/>
      <c r="S3162" s="8"/>
      <c r="T3162" s="8"/>
      <c r="U3162" s="8"/>
      <c r="V3162" s="8"/>
      <c r="W3162" s="8"/>
      <c r="X3162" s="8"/>
      <c r="Y3162" s="8"/>
      <c r="Z3162" s="8"/>
    </row>
    <row r="3163" spans="1:26" ht="12.75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  <c r="P3163" s="8"/>
      <c r="Q3163" s="8"/>
      <c r="R3163" s="8"/>
      <c r="S3163" s="8"/>
      <c r="T3163" s="8"/>
      <c r="U3163" s="8"/>
      <c r="V3163" s="8"/>
      <c r="W3163" s="8"/>
      <c r="X3163" s="8"/>
      <c r="Y3163" s="8"/>
      <c r="Z3163" s="8"/>
    </row>
    <row r="3164" spans="1:26" ht="12.75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  <c r="S3164" s="8"/>
      <c r="T3164" s="8"/>
      <c r="U3164" s="8"/>
      <c r="V3164" s="8"/>
      <c r="W3164" s="8"/>
      <c r="X3164" s="8"/>
      <c r="Y3164" s="8"/>
      <c r="Z3164" s="8"/>
    </row>
    <row r="3165" spans="1:26" ht="12.75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  <c r="S3165" s="8"/>
      <c r="T3165" s="8"/>
      <c r="U3165" s="8"/>
      <c r="V3165" s="8"/>
      <c r="W3165" s="8"/>
      <c r="X3165" s="8"/>
      <c r="Y3165" s="8"/>
      <c r="Z3165" s="8"/>
    </row>
    <row r="3166" spans="1:26" ht="12.75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8"/>
      <c r="S3166" s="8"/>
      <c r="T3166" s="8"/>
      <c r="U3166" s="8"/>
      <c r="V3166" s="8"/>
      <c r="W3166" s="8"/>
      <c r="X3166" s="8"/>
      <c r="Y3166" s="8"/>
      <c r="Z3166" s="8"/>
    </row>
    <row r="3167" spans="1:26" ht="12.75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8"/>
      <c r="S3167" s="8"/>
      <c r="T3167" s="8"/>
      <c r="U3167" s="8"/>
      <c r="V3167" s="8"/>
      <c r="W3167" s="8"/>
      <c r="X3167" s="8"/>
      <c r="Y3167" s="8"/>
      <c r="Z3167" s="8"/>
    </row>
    <row r="3168" spans="1:26" ht="12.75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  <c r="S3168" s="8"/>
      <c r="T3168" s="8"/>
      <c r="U3168" s="8"/>
      <c r="V3168" s="8"/>
      <c r="W3168" s="8"/>
      <c r="X3168" s="8"/>
      <c r="Y3168" s="8"/>
      <c r="Z3168" s="8"/>
    </row>
    <row r="3169" spans="1:26" ht="12.75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8"/>
      <c r="S3169" s="8"/>
      <c r="T3169" s="8"/>
      <c r="U3169" s="8"/>
      <c r="V3169" s="8"/>
      <c r="W3169" s="8"/>
      <c r="X3169" s="8"/>
      <c r="Y3169" s="8"/>
      <c r="Z3169" s="8"/>
    </row>
    <row r="3170" spans="1:26" ht="12.75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  <c r="P3170" s="8"/>
      <c r="Q3170" s="8"/>
      <c r="R3170" s="8"/>
      <c r="S3170" s="8"/>
      <c r="T3170" s="8"/>
      <c r="U3170" s="8"/>
      <c r="V3170" s="8"/>
      <c r="W3170" s="8"/>
      <c r="X3170" s="8"/>
      <c r="Y3170" s="8"/>
      <c r="Z3170" s="8"/>
    </row>
    <row r="3171" spans="1:26" ht="12.75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  <c r="P3171" s="8"/>
      <c r="Q3171" s="8"/>
      <c r="R3171" s="8"/>
      <c r="S3171" s="8"/>
      <c r="T3171" s="8"/>
      <c r="U3171" s="8"/>
      <c r="V3171" s="8"/>
      <c r="W3171" s="8"/>
      <c r="X3171" s="8"/>
      <c r="Y3171" s="8"/>
      <c r="Z3171" s="8"/>
    </row>
    <row r="3172" spans="1:26" ht="12.75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8"/>
      <c r="S3172" s="8"/>
      <c r="T3172" s="8"/>
      <c r="U3172" s="8"/>
      <c r="V3172" s="8"/>
      <c r="W3172" s="8"/>
      <c r="X3172" s="8"/>
      <c r="Y3172" s="8"/>
      <c r="Z3172" s="8"/>
    </row>
    <row r="3173" spans="1:26" ht="12.75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  <c r="P3173" s="8"/>
      <c r="Q3173" s="8"/>
      <c r="R3173" s="8"/>
      <c r="S3173" s="8"/>
      <c r="T3173" s="8"/>
      <c r="U3173" s="8"/>
      <c r="V3173" s="8"/>
      <c r="W3173" s="8"/>
      <c r="X3173" s="8"/>
      <c r="Y3173" s="8"/>
      <c r="Z3173" s="8"/>
    </row>
    <row r="3174" spans="1:26" ht="12.75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  <c r="P3174" s="8"/>
      <c r="Q3174" s="8"/>
      <c r="R3174" s="8"/>
      <c r="S3174" s="8"/>
      <c r="T3174" s="8"/>
      <c r="U3174" s="8"/>
      <c r="V3174" s="8"/>
      <c r="W3174" s="8"/>
      <c r="X3174" s="8"/>
      <c r="Y3174" s="8"/>
      <c r="Z3174" s="8"/>
    </row>
    <row r="3175" spans="1:26" ht="12.75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  <c r="S3175" s="8"/>
      <c r="T3175" s="8"/>
      <c r="U3175" s="8"/>
      <c r="V3175" s="8"/>
      <c r="W3175" s="8"/>
      <c r="X3175" s="8"/>
      <c r="Y3175" s="8"/>
      <c r="Z3175" s="8"/>
    </row>
    <row r="3176" spans="1:26" ht="12.75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8"/>
      <c r="S3176" s="8"/>
      <c r="T3176" s="8"/>
      <c r="U3176" s="8"/>
      <c r="V3176" s="8"/>
      <c r="W3176" s="8"/>
      <c r="X3176" s="8"/>
      <c r="Y3176" s="8"/>
      <c r="Z3176" s="8"/>
    </row>
    <row r="3177" spans="1:26" ht="12.75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8"/>
      <c r="S3177" s="8"/>
      <c r="T3177" s="8"/>
      <c r="U3177" s="8"/>
      <c r="V3177" s="8"/>
      <c r="W3177" s="8"/>
      <c r="X3177" s="8"/>
      <c r="Y3177" s="8"/>
      <c r="Z3177" s="8"/>
    </row>
    <row r="3178" spans="1:26" ht="12.75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  <c r="S3178" s="8"/>
      <c r="T3178" s="8"/>
      <c r="U3178" s="8"/>
      <c r="V3178" s="8"/>
      <c r="W3178" s="8"/>
      <c r="X3178" s="8"/>
      <c r="Y3178" s="8"/>
      <c r="Z3178" s="8"/>
    </row>
    <row r="3179" spans="1:26" ht="12.75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  <c r="P3179" s="8"/>
      <c r="Q3179" s="8"/>
      <c r="R3179" s="8"/>
      <c r="S3179" s="8"/>
      <c r="T3179" s="8"/>
      <c r="U3179" s="8"/>
      <c r="V3179" s="8"/>
      <c r="W3179" s="8"/>
      <c r="X3179" s="8"/>
      <c r="Y3179" s="8"/>
      <c r="Z3179" s="8"/>
    </row>
    <row r="3180" spans="1:26" ht="12.75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8"/>
      <c r="S3180" s="8"/>
      <c r="T3180" s="8"/>
      <c r="U3180" s="8"/>
      <c r="V3180" s="8"/>
      <c r="W3180" s="8"/>
      <c r="X3180" s="8"/>
      <c r="Y3180" s="8"/>
      <c r="Z3180" s="8"/>
    </row>
    <row r="3181" spans="1:26" ht="12.75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  <c r="S3181" s="8"/>
      <c r="T3181" s="8"/>
      <c r="U3181" s="8"/>
      <c r="V3181" s="8"/>
      <c r="W3181" s="8"/>
      <c r="X3181" s="8"/>
      <c r="Y3181" s="8"/>
      <c r="Z3181" s="8"/>
    </row>
    <row r="3182" spans="1:26" ht="12.75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  <c r="S3182" s="8"/>
      <c r="T3182" s="8"/>
      <c r="U3182" s="8"/>
      <c r="V3182" s="8"/>
      <c r="W3182" s="8"/>
      <c r="X3182" s="8"/>
      <c r="Y3182" s="8"/>
      <c r="Z3182" s="8"/>
    </row>
    <row r="3183" spans="1:26" ht="12.75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  <c r="S3183" s="8"/>
      <c r="T3183" s="8"/>
      <c r="U3183" s="8"/>
      <c r="V3183" s="8"/>
      <c r="W3183" s="8"/>
      <c r="X3183" s="8"/>
      <c r="Y3183" s="8"/>
      <c r="Z3183" s="8"/>
    </row>
    <row r="3184" spans="1:26" ht="12.75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  <c r="S3184" s="8"/>
      <c r="T3184" s="8"/>
      <c r="U3184" s="8"/>
      <c r="V3184" s="8"/>
      <c r="W3184" s="8"/>
      <c r="X3184" s="8"/>
      <c r="Y3184" s="8"/>
      <c r="Z3184" s="8"/>
    </row>
    <row r="3185" spans="1:26" ht="12.75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  <c r="S3185" s="8"/>
      <c r="T3185" s="8"/>
      <c r="U3185" s="8"/>
      <c r="V3185" s="8"/>
      <c r="W3185" s="8"/>
      <c r="X3185" s="8"/>
      <c r="Y3185" s="8"/>
      <c r="Z3185" s="8"/>
    </row>
    <row r="3186" spans="1:26" ht="12.75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  <c r="S3186" s="8"/>
      <c r="T3186" s="8"/>
      <c r="U3186" s="8"/>
      <c r="V3186" s="8"/>
      <c r="W3186" s="8"/>
      <c r="X3186" s="8"/>
      <c r="Y3186" s="8"/>
      <c r="Z3186" s="8"/>
    </row>
    <row r="3187" spans="1:26" ht="12.75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8"/>
      <c r="U3187" s="8"/>
      <c r="V3187" s="8"/>
      <c r="W3187" s="8"/>
      <c r="X3187" s="8"/>
      <c r="Y3187" s="8"/>
      <c r="Z3187" s="8"/>
    </row>
    <row r="3188" spans="1:26" ht="12.75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8"/>
      <c r="S3188" s="8"/>
      <c r="T3188" s="8"/>
      <c r="U3188" s="8"/>
      <c r="V3188" s="8"/>
      <c r="W3188" s="8"/>
      <c r="X3188" s="8"/>
      <c r="Y3188" s="8"/>
      <c r="Z3188" s="8"/>
    </row>
    <row r="3189" spans="1:26" ht="12.75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  <c r="P3189" s="8"/>
      <c r="Q3189" s="8"/>
      <c r="R3189" s="8"/>
      <c r="S3189" s="8"/>
      <c r="T3189" s="8"/>
      <c r="U3189" s="8"/>
      <c r="V3189" s="8"/>
      <c r="W3189" s="8"/>
      <c r="X3189" s="8"/>
      <c r="Y3189" s="8"/>
      <c r="Z3189" s="8"/>
    </row>
    <row r="3190" spans="1:26" ht="12.75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8"/>
      <c r="S3190" s="8"/>
      <c r="T3190" s="8"/>
      <c r="U3190" s="8"/>
      <c r="V3190" s="8"/>
      <c r="W3190" s="8"/>
      <c r="X3190" s="8"/>
      <c r="Y3190" s="8"/>
      <c r="Z3190" s="8"/>
    </row>
    <row r="3191" spans="1:26" ht="12.75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8"/>
      <c r="S3191" s="8"/>
      <c r="T3191" s="8"/>
      <c r="U3191" s="8"/>
      <c r="V3191" s="8"/>
      <c r="W3191" s="8"/>
      <c r="X3191" s="8"/>
      <c r="Y3191" s="8"/>
      <c r="Z3191" s="8"/>
    </row>
    <row r="3192" spans="1:26" ht="12.75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  <c r="P3192" s="8"/>
      <c r="Q3192" s="8"/>
      <c r="R3192" s="8"/>
      <c r="S3192" s="8"/>
      <c r="T3192" s="8"/>
      <c r="U3192" s="8"/>
      <c r="V3192" s="8"/>
      <c r="W3192" s="8"/>
      <c r="X3192" s="8"/>
      <c r="Y3192" s="8"/>
      <c r="Z3192" s="8"/>
    </row>
    <row r="3193" spans="1:26" ht="12.75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8"/>
      <c r="S3193" s="8"/>
      <c r="T3193" s="8"/>
      <c r="U3193" s="8"/>
      <c r="V3193" s="8"/>
      <c r="W3193" s="8"/>
      <c r="X3193" s="8"/>
      <c r="Y3193" s="8"/>
      <c r="Z3193" s="8"/>
    </row>
    <row r="3194" spans="1:26" ht="12.75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  <c r="P3194" s="8"/>
      <c r="Q3194" s="8"/>
      <c r="R3194" s="8"/>
      <c r="S3194" s="8"/>
      <c r="T3194" s="8"/>
      <c r="U3194" s="8"/>
      <c r="V3194" s="8"/>
      <c r="W3194" s="8"/>
      <c r="X3194" s="8"/>
      <c r="Y3194" s="8"/>
      <c r="Z3194" s="8"/>
    </row>
    <row r="3195" spans="1:26" ht="12.75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  <c r="S3195" s="8"/>
      <c r="T3195" s="8"/>
      <c r="U3195" s="8"/>
      <c r="V3195" s="8"/>
      <c r="W3195" s="8"/>
      <c r="X3195" s="8"/>
      <c r="Y3195" s="8"/>
      <c r="Z3195" s="8"/>
    </row>
    <row r="3196" spans="1:26" ht="12.75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8"/>
      <c r="S3196" s="8"/>
      <c r="T3196" s="8"/>
      <c r="U3196" s="8"/>
      <c r="V3196" s="8"/>
      <c r="W3196" s="8"/>
      <c r="X3196" s="8"/>
      <c r="Y3196" s="8"/>
      <c r="Z3196" s="8"/>
    </row>
    <row r="3197" spans="1:26" ht="12.75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  <c r="P3197" s="8"/>
      <c r="Q3197" s="8"/>
      <c r="R3197" s="8"/>
      <c r="S3197" s="8"/>
      <c r="T3197" s="8"/>
      <c r="U3197" s="8"/>
      <c r="V3197" s="8"/>
      <c r="W3197" s="8"/>
      <c r="X3197" s="8"/>
      <c r="Y3197" s="8"/>
      <c r="Z3197" s="8"/>
    </row>
    <row r="3198" spans="1:26" ht="12.75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  <c r="S3198" s="8"/>
      <c r="T3198" s="8"/>
      <c r="U3198" s="8"/>
      <c r="V3198" s="8"/>
      <c r="W3198" s="8"/>
      <c r="X3198" s="8"/>
      <c r="Y3198" s="8"/>
      <c r="Z3198" s="8"/>
    </row>
    <row r="3199" spans="1:26" ht="12.75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8"/>
      <c r="S3199" s="8"/>
      <c r="T3199" s="8"/>
      <c r="U3199" s="8"/>
      <c r="V3199" s="8"/>
      <c r="W3199" s="8"/>
      <c r="X3199" s="8"/>
      <c r="Y3199" s="8"/>
      <c r="Z3199" s="8"/>
    </row>
    <row r="3200" spans="1:26" ht="12.75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  <c r="S3200" s="8"/>
      <c r="T3200" s="8"/>
      <c r="U3200" s="8"/>
      <c r="V3200" s="8"/>
      <c r="W3200" s="8"/>
      <c r="X3200" s="8"/>
      <c r="Y3200" s="8"/>
      <c r="Z3200" s="8"/>
    </row>
    <row r="3201" spans="1:26" ht="12.75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8"/>
      <c r="S3201" s="8"/>
      <c r="T3201" s="8"/>
      <c r="U3201" s="8"/>
      <c r="V3201" s="8"/>
      <c r="W3201" s="8"/>
      <c r="X3201" s="8"/>
      <c r="Y3201" s="8"/>
      <c r="Z3201" s="8"/>
    </row>
    <row r="3202" spans="1:26" ht="12.75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8"/>
      <c r="S3202" s="8"/>
      <c r="T3202" s="8"/>
      <c r="U3202" s="8"/>
      <c r="V3202" s="8"/>
      <c r="W3202" s="8"/>
      <c r="X3202" s="8"/>
      <c r="Y3202" s="8"/>
      <c r="Z3202" s="8"/>
    </row>
    <row r="3203" spans="1:26" ht="12.75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  <c r="P3203" s="8"/>
      <c r="Q3203" s="8"/>
      <c r="R3203" s="8"/>
      <c r="S3203" s="8"/>
      <c r="T3203" s="8"/>
      <c r="U3203" s="8"/>
      <c r="V3203" s="8"/>
      <c r="W3203" s="8"/>
      <c r="X3203" s="8"/>
      <c r="Y3203" s="8"/>
      <c r="Z3203" s="8"/>
    </row>
    <row r="3204" spans="1:26" ht="12.75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8"/>
      <c r="S3204" s="8"/>
      <c r="T3204" s="8"/>
      <c r="U3204" s="8"/>
      <c r="V3204" s="8"/>
      <c r="W3204" s="8"/>
      <c r="X3204" s="8"/>
      <c r="Y3204" s="8"/>
      <c r="Z3204" s="8"/>
    </row>
    <row r="3205" spans="1:26" ht="12.75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8"/>
      <c r="S3205" s="8"/>
      <c r="T3205" s="8"/>
      <c r="U3205" s="8"/>
      <c r="V3205" s="8"/>
      <c r="W3205" s="8"/>
      <c r="X3205" s="8"/>
      <c r="Y3205" s="8"/>
      <c r="Z3205" s="8"/>
    </row>
    <row r="3206" spans="1:26" ht="12.75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8"/>
      <c r="S3206" s="8"/>
      <c r="T3206" s="8"/>
      <c r="U3206" s="8"/>
      <c r="V3206" s="8"/>
      <c r="W3206" s="8"/>
      <c r="X3206" s="8"/>
      <c r="Y3206" s="8"/>
      <c r="Z3206" s="8"/>
    </row>
    <row r="3207" spans="1:26" ht="12.75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  <c r="P3207" s="8"/>
      <c r="Q3207" s="8"/>
      <c r="R3207" s="8"/>
      <c r="S3207" s="8"/>
      <c r="T3207" s="8"/>
      <c r="U3207" s="8"/>
      <c r="V3207" s="8"/>
      <c r="W3207" s="8"/>
      <c r="X3207" s="8"/>
      <c r="Y3207" s="8"/>
      <c r="Z3207" s="8"/>
    </row>
    <row r="3208" spans="1:26" ht="12.75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8"/>
      <c r="S3208" s="8"/>
      <c r="T3208" s="8"/>
      <c r="U3208" s="8"/>
      <c r="V3208" s="8"/>
      <c r="W3208" s="8"/>
      <c r="X3208" s="8"/>
      <c r="Y3208" s="8"/>
      <c r="Z3208" s="8"/>
    </row>
    <row r="3209" spans="1:26" ht="12.75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8"/>
      <c r="S3209" s="8"/>
      <c r="T3209" s="8"/>
      <c r="U3209" s="8"/>
      <c r="V3209" s="8"/>
      <c r="W3209" s="8"/>
      <c r="X3209" s="8"/>
      <c r="Y3209" s="8"/>
      <c r="Z3209" s="8"/>
    </row>
    <row r="3210" spans="1:26" ht="12.75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  <c r="S3210" s="8"/>
      <c r="T3210" s="8"/>
      <c r="U3210" s="8"/>
      <c r="V3210" s="8"/>
      <c r="W3210" s="8"/>
      <c r="X3210" s="8"/>
      <c r="Y3210" s="8"/>
      <c r="Z3210" s="8"/>
    </row>
    <row r="3211" spans="1:26" ht="12.75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8"/>
      <c r="S3211" s="8"/>
      <c r="T3211" s="8"/>
      <c r="U3211" s="8"/>
      <c r="V3211" s="8"/>
      <c r="W3211" s="8"/>
      <c r="X3211" s="8"/>
      <c r="Y3211" s="8"/>
      <c r="Z3211" s="8"/>
    </row>
    <row r="3212" spans="1:26" ht="12.75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8"/>
      <c r="S3212" s="8"/>
      <c r="T3212" s="8"/>
      <c r="U3212" s="8"/>
      <c r="V3212" s="8"/>
      <c r="W3212" s="8"/>
      <c r="X3212" s="8"/>
      <c r="Y3212" s="8"/>
      <c r="Z3212" s="8"/>
    </row>
    <row r="3213" spans="1:26" ht="12.75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  <c r="P3213" s="8"/>
      <c r="Q3213" s="8"/>
      <c r="R3213" s="8"/>
      <c r="S3213" s="8"/>
      <c r="T3213" s="8"/>
      <c r="U3213" s="8"/>
      <c r="V3213" s="8"/>
      <c r="W3213" s="8"/>
      <c r="X3213" s="8"/>
      <c r="Y3213" s="8"/>
      <c r="Z3213" s="8"/>
    </row>
    <row r="3214" spans="1:26" ht="12.75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  <c r="S3214" s="8"/>
      <c r="T3214" s="8"/>
      <c r="U3214" s="8"/>
      <c r="V3214" s="8"/>
      <c r="W3214" s="8"/>
      <c r="X3214" s="8"/>
      <c r="Y3214" s="8"/>
      <c r="Z3214" s="8"/>
    </row>
    <row r="3215" spans="1:26" ht="12.75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8"/>
      <c r="S3215" s="8"/>
      <c r="T3215" s="8"/>
      <c r="U3215" s="8"/>
      <c r="V3215" s="8"/>
      <c r="W3215" s="8"/>
      <c r="X3215" s="8"/>
      <c r="Y3215" s="8"/>
      <c r="Z3215" s="8"/>
    </row>
    <row r="3216" spans="1:26" ht="12.75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8"/>
      <c r="S3216" s="8"/>
      <c r="T3216" s="8"/>
      <c r="U3216" s="8"/>
      <c r="V3216" s="8"/>
      <c r="W3216" s="8"/>
      <c r="X3216" s="8"/>
      <c r="Y3216" s="8"/>
      <c r="Z3216" s="8"/>
    </row>
    <row r="3217" spans="1:26" ht="12.75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  <c r="S3217" s="8"/>
      <c r="T3217" s="8"/>
      <c r="U3217" s="8"/>
      <c r="V3217" s="8"/>
      <c r="W3217" s="8"/>
      <c r="X3217" s="8"/>
      <c r="Y3217" s="8"/>
      <c r="Z3217" s="8"/>
    </row>
    <row r="3218" spans="1:26" ht="12.75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  <c r="P3218" s="8"/>
      <c r="Q3218" s="8"/>
      <c r="R3218" s="8"/>
      <c r="S3218" s="8"/>
      <c r="T3218" s="8"/>
      <c r="U3218" s="8"/>
      <c r="V3218" s="8"/>
      <c r="W3218" s="8"/>
      <c r="X3218" s="8"/>
      <c r="Y3218" s="8"/>
      <c r="Z3218" s="8"/>
    </row>
    <row r="3219" spans="1:26" ht="12.75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  <c r="S3219" s="8"/>
      <c r="T3219" s="8"/>
      <c r="U3219" s="8"/>
      <c r="V3219" s="8"/>
      <c r="W3219" s="8"/>
      <c r="X3219" s="8"/>
      <c r="Y3219" s="8"/>
      <c r="Z3219" s="8"/>
    </row>
    <row r="3220" spans="1:26" ht="12.75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  <c r="S3220" s="8"/>
      <c r="T3220" s="8"/>
      <c r="U3220" s="8"/>
      <c r="V3220" s="8"/>
      <c r="W3220" s="8"/>
      <c r="X3220" s="8"/>
      <c r="Y3220" s="8"/>
      <c r="Z3220" s="8"/>
    </row>
    <row r="3221" spans="1:26" ht="12.75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8"/>
      <c r="S3221" s="8"/>
      <c r="T3221" s="8"/>
      <c r="U3221" s="8"/>
      <c r="V3221" s="8"/>
      <c r="W3221" s="8"/>
      <c r="X3221" s="8"/>
      <c r="Y3221" s="8"/>
      <c r="Z3221" s="8"/>
    </row>
    <row r="3222" spans="1:26" ht="12.75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  <c r="P3222" s="8"/>
      <c r="Q3222" s="8"/>
      <c r="R3222" s="8"/>
      <c r="S3222" s="8"/>
      <c r="T3222" s="8"/>
      <c r="U3222" s="8"/>
      <c r="V3222" s="8"/>
      <c r="W3222" s="8"/>
      <c r="X3222" s="8"/>
      <c r="Y3222" s="8"/>
      <c r="Z3222" s="8"/>
    </row>
    <row r="3223" spans="1:26" ht="12.75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  <c r="P3223" s="8"/>
      <c r="Q3223" s="8"/>
      <c r="R3223" s="8"/>
      <c r="S3223" s="8"/>
      <c r="T3223" s="8"/>
      <c r="U3223" s="8"/>
      <c r="V3223" s="8"/>
      <c r="W3223" s="8"/>
      <c r="X3223" s="8"/>
      <c r="Y3223" s="8"/>
      <c r="Z3223" s="8"/>
    </row>
    <row r="3224" spans="1:26" ht="12.75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  <c r="S3224" s="8"/>
      <c r="T3224" s="8"/>
      <c r="U3224" s="8"/>
      <c r="V3224" s="8"/>
      <c r="W3224" s="8"/>
      <c r="X3224" s="8"/>
      <c r="Y3224" s="8"/>
      <c r="Z3224" s="8"/>
    </row>
    <row r="3225" spans="1:26" ht="12.75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  <c r="P3225" s="8"/>
      <c r="Q3225" s="8"/>
      <c r="R3225" s="8"/>
      <c r="S3225" s="8"/>
      <c r="T3225" s="8"/>
      <c r="U3225" s="8"/>
      <c r="V3225" s="8"/>
      <c r="W3225" s="8"/>
      <c r="X3225" s="8"/>
      <c r="Y3225" s="8"/>
      <c r="Z3225" s="8"/>
    </row>
    <row r="3226" spans="1:26" ht="12.75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8"/>
      <c r="S3226" s="8"/>
      <c r="T3226" s="8"/>
      <c r="U3226" s="8"/>
      <c r="V3226" s="8"/>
      <c r="W3226" s="8"/>
      <c r="X3226" s="8"/>
      <c r="Y3226" s="8"/>
      <c r="Z3226" s="8"/>
    </row>
    <row r="3227" spans="1:26" ht="12.75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  <c r="S3227" s="8"/>
      <c r="T3227" s="8"/>
      <c r="U3227" s="8"/>
      <c r="V3227" s="8"/>
      <c r="W3227" s="8"/>
      <c r="X3227" s="8"/>
      <c r="Y3227" s="8"/>
      <c r="Z3227" s="8"/>
    </row>
    <row r="3228" spans="1:26" ht="12.75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8"/>
      <c r="S3228" s="8"/>
      <c r="T3228" s="8"/>
      <c r="U3228" s="8"/>
      <c r="V3228" s="8"/>
      <c r="W3228" s="8"/>
      <c r="X3228" s="8"/>
      <c r="Y3228" s="8"/>
      <c r="Z3228" s="8"/>
    </row>
    <row r="3229" spans="1:26" ht="12.75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  <c r="S3229" s="8"/>
      <c r="T3229" s="8"/>
      <c r="U3229" s="8"/>
      <c r="V3229" s="8"/>
      <c r="W3229" s="8"/>
      <c r="X3229" s="8"/>
      <c r="Y3229" s="8"/>
      <c r="Z3229" s="8"/>
    </row>
    <row r="3230" spans="1:26" ht="12.75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  <c r="P3230" s="8"/>
      <c r="Q3230" s="8"/>
      <c r="R3230" s="8"/>
      <c r="S3230" s="8"/>
      <c r="T3230" s="8"/>
      <c r="U3230" s="8"/>
      <c r="V3230" s="8"/>
      <c r="W3230" s="8"/>
      <c r="X3230" s="8"/>
      <c r="Y3230" s="8"/>
      <c r="Z3230" s="8"/>
    </row>
    <row r="3231" spans="1:26" ht="12.75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8"/>
      <c r="S3231" s="8"/>
      <c r="T3231" s="8"/>
      <c r="U3231" s="8"/>
      <c r="V3231" s="8"/>
      <c r="W3231" s="8"/>
      <c r="X3231" s="8"/>
      <c r="Y3231" s="8"/>
      <c r="Z3231" s="8"/>
    </row>
    <row r="3232" spans="1:26" ht="12.75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  <c r="S3232" s="8"/>
      <c r="T3232" s="8"/>
      <c r="U3232" s="8"/>
      <c r="V3232" s="8"/>
      <c r="W3232" s="8"/>
      <c r="X3232" s="8"/>
      <c r="Y3232" s="8"/>
      <c r="Z3232" s="8"/>
    </row>
    <row r="3233" spans="1:26" ht="12.75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  <c r="P3233" s="8"/>
      <c r="Q3233" s="8"/>
      <c r="R3233" s="8"/>
      <c r="S3233" s="8"/>
      <c r="T3233" s="8"/>
      <c r="U3233" s="8"/>
      <c r="V3233" s="8"/>
      <c r="W3233" s="8"/>
      <c r="X3233" s="8"/>
      <c r="Y3233" s="8"/>
      <c r="Z3233" s="8"/>
    </row>
    <row r="3234" spans="1:26" ht="12.75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8"/>
      <c r="S3234" s="8"/>
      <c r="T3234" s="8"/>
      <c r="U3234" s="8"/>
      <c r="V3234" s="8"/>
      <c r="W3234" s="8"/>
      <c r="X3234" s="8"/>
      <c r="Y3234" s="8"/>
      <c r="Z3234" s="8"/>
    </row>
    <row r="3235" spans="1:26" ht="12.75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  <c r="S3235" s="8"/>
      <c r="T3235" s="8"/>
      <c r="U3235" s="8"/>
      <c r="V3235" s="8"/>
      <c r="W3235" s="8"/>
      <c r="X3235" s="8"/>
      <c r="Y3235" s="8"/>
      <c r="Z3235" s="8"/>
    </row>
    <row r="3236" spans="1:26" ht="12.75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  <c r="P3236" s="8"/>
      <c r="Q3236" s="8"/>
      <c r="R3236" s="8"/>
      <c r="S3236" s="8"/>
      <c r="T3236" s="8"/>
      <c r="U3236" s="8"/>
      <c r="V3236" s="8"/>
      <c r="W3236" s="8"/>
      <c r="X3236" s="8"/>
      <c r="Y3236" s="8"/>
      <c r="Z3236" s="8"/>
    </row>
    <row r="3237" spans="1:26" ht="12.75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  <c r="S3237" s="8"/>
      <c r="T3237" s="8"/>
      <c r="U3237" s="8"/>
      <c r="V3237" s="8"/>
      <c r="W3237" s="8"/>
      <c r="X3237" s="8"/>
      <c r="Y3237" s="8"/>
      <c r="Z3237" s="8"/>
    </row>
    <row r="3238" spans="1:26" ht="12.75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  <c r="P3238" s="8"/>
      <c r="Q3238" s="8"/>
      <c r="R3238" s="8"/>
      <c r="S3238" s="8"/>
      <c r="T3238" s="8"/>
      <c r="U3238" s="8"/>
      <c r="V3238" s="8"/>
      <c r="W3238" s="8"/>
      <c r="X3238" s="8"/>
      <c r="Y3238" s="8"/>
      <c r="Z3238" s="8"/>
    </row>
    <row r="3239" spans="1:26" ht="12.75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8"/>
      <c r="S3239" s="8"/>
      <c r="T3239" s="8"/>
      <c r="U3239" s="8"/>
      <c r="V3239" s="8"/>
      <c r="W3239" s="8"/>
      <c r="X3239" s="8"/>
      <c r="Y3239" s="8"/>
      <c r="Z3239" s="8"/>
    </row>
    <row r="3240" spans="1:26" ht="12.75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  <c r="S3240" s="8"/>
      <c r="T3240" s="8"/>
      <c r="U3240" s="8"/>
      <c r="V3240" s="8"/>
      <c r="W3240" s="8"/>
      <c r="X3240" s="8"/>
      <c r="Y3240" s="8"/>
      <c r="Z3240" s="8"/>
    </row>
    <row r="3241" spans="1:26" ht="12.75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  <c r="P3241" s="8"/>
      <c r="Q3241" s="8"/>
      <c r="R3241" s="8"/>
      <c r="S3241" s="8"/>
      <c r="T3241" s="8"/>
      <c r="U3241" s="8"/>
      <c r="V3241" s="8"/>
      <c r="W3241" s="8"/>
      <c r="X3241" s="8"/>
      <c r="Y3241" s="8"/>
      <c r="Z3241" s="8"/>
    </row>
    <row r="3242" spans="1:26" ht="12.75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  <c r="P3242" s="8"/>
      <c r="Q3242" s="8"/>
      <c r="R3242" s="8"/>
      <c r="S3242" s="8"/>
      <c r="T3242" s="8"/>
      <c r="U3242" s="8"/>
      <c r="V3242" s="8"/>
      <c r="W3242" s="8"/>
      <c r="X3242" s="8"/>
      <c r="Y3242" s="8"/>
      <c r="Z3242" s="8"/>
    </row>
    <row r="3243" spans="1:26" ht="12.75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  <c r="S3243" s="8"/>
      <c r="T3243" s="8"/>
      <c r="U3243" s="8"/>
      <c r="V3243" s="8"/>
      <c r="W3243" s="8"/>
      <c r="X3243" s="8"/>
      <c r="Y3243" s="8"/>
      <c r="Z3243" s="8"/>
    </row>
    <row r="3244" spans="1:26" ht="12.75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8"/>
      <c r="S3244" s="8"/>
      <c r="T3244" s="8"/>
      <c r="U3244" s="8"/>
      <c r="V3244" s="8"/>
      <c r="W3244" s="8"/>
      <c r="X3244" s="8"/>
      <c r="Y3244" s="8"/>
      <c r="Z3244" s="8"/>
    </row>
    <row r="3245" spans="1:26" ht="12.75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8"/>
      <c r="S3245" s="8"/>
      <c r="T3245" s="8"/>
      <c r="U3245" s="8"/>
      <c r="V3245" s="8"/>
      <c r="W3245" s="8"/>
      <c r="X3245" s="8"/>
      <c r="Y3245" s="8"/>
      <c r="Z3245" s="8"/>
    </row>
    <row r="3246" spans="1:26" ht="12.75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8"/>
      <c r="S3246" s="8"/>
      <c r="T3246" s="8"/>
      <c r="U3246" s="8"/>
      <c r="V3246" s="8"/>
      <c r="W3246" s="8"/>
      <c r="X3246" s="8"/>
      <c r="Y3246" s="8"/>
      <c r="Z3246" s="8"/>
    </row>
    <row r="3247" spans="1:26" ht="12.75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  <c r="S3247" s="8"/>
      <c r="T3247" s="8"/>
      <c r="U3247" s="8"/>
      <c r="V3247" s="8"/>
      <c r="W3247" s="8"/>
      <c r="X3247" s="8"/>
      <c r="Y3247" s="8"/>
      <c r="Z3247" s="8"/>
    </row>
    <row r="3248" spans="1:26" ht="12.75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  <c r="P3248" s="8"/>
      <c r="Q3248" s="8"/>
      <c r="R3248" s="8"/>
      <c r="S3248" s="8"/>
      <c r="T3248" s="8"/>
      <c r="U3248" s="8"/>
      <c r="V3248" s="8"/>
      <c r="W3248" s="8"/>
      <c r="X3248" s="8"/>
      <c r="Y3248" s="8"/>
      <c r="Z3248" s="8"/>
    </row>
    <row r="3249" spans="1:26" ht="12.75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  <c r="P3249" s="8"/>
      <c r="Q3249" s="8"/>
      <c r="R3249" s="8"/>
      <c r="S3249" s="8"/>
      <c r="T3249" s="8"/>
      <c r="U3249" s="8"/>
      <c r="V3249" s="8"/>
      <c r="W3249" s="8"/>
      <c r="X3249" s="8"/>
      <c r="Y3249" s="8"/>
      <c r="Z3249" s="8"/>
    </row>
    <row r="3250" spans="1:26" ht="12.75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  <c r="S3250" s="8"/>
      <c r="T3250" s="8"/>
      <c r="U3250" s="8"/>
      <c r="V3250" s="8"/>
      <c r="W3250" s="8"/>
      <c r="X3250" s="8"/>
      <c r="Y3250" s="8"/>
      <c r="Z3250" s="8"/>
    </row>
    <row r="3251" spans="1:26" ht="12.75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  <c r="P3251" s="8"/>
      <c r="Q3251" s="8"/>
      <c r="R3251" s="8"/>
      <c r="S3251" s="8"/>
      <c r="T3251" s="8"/>
      <c r="U3251" s="8"/>
      <c r="V3251" s="8"/>
      <c r="W3251" s="8"/>
      <c r="X3251" s="8"/>
      <c r="Y3251" s="8"/>
      <c r="Z3251" s="8"/>
    </row>
    <row r="3252" spans="1:26" ht="12.75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8"/>
      <c r="S3252" s="8"/>
      <c r="T3252" s="8"/>
      <c r="U3252" s="8"/>
      <c r="V3252" s="8"/>
      <c r="W3252" s="8"/>
      <c r="X3252" s="8"/>
      <c r="Y3252" s="8"/>
      <c r="Z3252" s="8"/>
    </row>
    <row r="3253" spans="1:26" ht="12.75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8"/>
      <c r="S3253" s="8"/>
      <c r="T3253" s="8"/>
      <c r="U3253" s="8"/>
      <c r="V3253" s="8"/>
      <c r="W3253" s="8"/>
      <c r="X3253" s="8"/>
      <c r="Y3253" s="8"/>
      <c r="Z3253" s="8"/>
    </row>
    <row r="3254" spans="1:26" ht="12.75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8"/>
      <c r="S3254" s="8"/>
      <c r="T3254" s="8"/>
      <c r="U3254" s="8"/>
      <c r="V3254" s="8"/>
      <c r="W3254" s="8"/>
      <c r="X3254" s="8"/>
      <c r="Y3254" s="8"/>
      <c r="Z3254" s="8"/>
    </row>
    <row r="3255" spans="1:26" ht="12.75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  <c r="P3255" s="8"/>
      <c r="Q3255" s="8"/>
      <c r="R3255" s="8"/>
      <c r="S3255" s="8"/>
      <c r="T3255" s="8"/>
      <c r="U3255" s="8"/>
      <c r="V3255" s="8"/>
      <c r="W3255" s="8"/>
      <c r="X3255" s="8"/>
      <c r="Y3255" s="8"/>
      <c r="Z3255" s="8"/>
    </row>
    <row r="3256" spans="1:26" ht="12.75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  <c r="P3256" s="8"/>
      <c r="Q3256" s="8"/>
      <c r="R3256" s="8"/>
      <c r="S3256" s="8"/>
      <c r="T3256" s="8"/>
      <c r="U3256" s="8"/>
      <c r="V3256" s="8"/>
      <c r="W3256" s="8"/>
      <c r="X3256" s="8"/>
      <c r="Y3256" s="8"/>
      <c r="Z3256" s="8"/>
    </row>
    <row r="3257" spans="1:26" ht="12.75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8"/>
      <c r="S3257" s="8"/>
      <c r="T3257" s="8"/>
      <c r="U3257" s="8"/>
      <c r="V3257" s="8"/>
      <c r="W3257" s="8"/>
      <c r="X3257" s="8"/>
      <c r="Y3257" s="8"/>
      <c r="Z3257" s="8"/>
    </row>
    <row r="3258" spans="1:26" ht="12.75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  <c r="S3258" s="8"/>
      <c r="T3258" s="8"/>
      <c r="U3258" s="8"/>
      <c r="V3258" s="8"/>
      <c r="W3258" s="8"/>
      <c r="X3258" s="8"/>
      <c r="Y3258" s="8"/>
      <c r="Z3258" s="8"/>
    </row>
    <row r="3259" spans="1:26" ht="12.75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8"/>
      <c r="S3259" s="8"/>
      <c r="T3259" s="8"/>
      <c r="U3259" s="8"/>
      <c r="V3259" s="8"/>
      <c r="W3259" s="8"/>
      <c r="X3259" s="8"/>
      <c r="Y3259" s="8"/>
      <c r="Z3259" s="8"/>
    </row>
    <row r="3260" spans="1:26" ht="12.75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8"/>
      <c r="S3260" s="8"/>
      <c r="T3260" s="8"/>
      <c r="U3260" s="8"/>
      <c r="V3260" s="8"/>
      <c r="W3260" s="8"/>
      <c r="X3260" s="8"/>
      <c r="Y3260" s="8"/>
      <c r="Z3260" s="8"/>
    </row>
    <row r="3261" spans="1:26" ht="12.75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  <c r="P3261" s="8"/>
      <c r="Q3261" s="8"/>
      <c r="R3261" s="8"/>
      <c r="S3261" s="8"/>
      <c r="T3261" s="8"/>
      <c r="U3261" s="8"/>
      <c r="V3261" s="8"/>
      <c r="W3261" s="8"/>
      <c r="X3261" s="8"/>
      <c r="Y3261" s="8"/>
      <c r="Z3261" s="8"/>
    </row>
    <row r="3262" spans="1:26" ht="12.75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8"/>
      <c r="S3262" s="8"/>
      <c r="T3262" s="8"/>
      <c r="U3262" s="8"/>
      <c r="V3262" s="8"/>
      <c r="W3262" s="8"/>
      <c r="X3262" s="8"/>
      <c r="Y3262" s="8"/>
      <c r="Z3262" s="8"/>
    </row>
    <row r="3263" spans="1:26" ht="12.75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  <c r="S3263" s="8"/>
      <c r="T3263" s="8"/>
      <c r="U3263" s="8"/>
      <c r="V3263" s="8"/>
      <c r="W3263" s="8"/>
      <c r="X3263" s="8"/>
      <c r="Y3263" s="8"/>
      <c r="Z3263" s="8"/>
    </row>
    <row r="3264" spans="1:26" ht="12.75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  <c r="P3264" s="8"/>
      <c r="Q3264" s="8"/>
      <c r="R3264" s="8"/>
      <c r="S3264" s="8"/>
      <c r="T3264" s="8"/>
      <c r="U3264" s="8"/>
      <c r="V3264" s="8"/>
      <c r="W3264" s="8"/>
      <c r="X3264" s="8"/>
      <c r="Y3264" s="8"/>
      <c r="Z3264" s="8"/>
    </row>
    <row r="3265" spans="1:26" ht="12.75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8"/>
      <c r="S3265" s="8"/>
      <c r="T3265" s="8"/>
      <c r="U3265" s="8"/>
      <c r="V3265" s="8"/>
      <c r="W3265" s="8"/>
      <c r="X3265" s="8"/>
      <c r="Y3265" s="8"/>
      <c r="Z3265" s="8"/>
    </row>
    <row r="3266" spans="1:26" ht="12.75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8"/>
      <c r="S3266" s="8"/>
      <c r="T3266" s="8"/>
      <c r="U3266" s="8"/>
      <c r="V3266" s="8"/>
      <c r="W3266" s="8"/>
      <c r="X3266" s="8"/>
      <c r="Y3266" s="8"/>
      <c r="Z3266" s="8"/>
    </row>
    <row r="3267" spans="1:26" ht="12.75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  <c r="P3267" s="8"/>
      <c r="Q3267" s="8"/>
      <c r="R3267" s="8"/>
      <c r="S3267" s="8"/>
      <c r="T3267" s="8"/>
      <c r="U3267" s="8"/>
      <c r="V3267" s="8"/>
      <c r="W3267" s="8"/>
      <c r="X3267" s="8"/>
      <c r="Y3267" s="8"/>
      <c r="Z3267" s="8"/>
    </row>
    <row r="3268" spans="1:26" ht="12.75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8"/>
      <c r="S3268" s="8"/>
      <c r="T3268" s="8"/>
      <c r="U3268" s="8"/>
      <c r="V3268" s="8"/>
      <c r="W3268" s="8"/>
      <c r="X3268" s="8"/>
      <c r="Y3268" s="8"/>
      <c r="Z3268" s="8"/>
    </row>
    <row r="3269" spans="1:26" ht="12.75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8"/>
      <c r="S3269" s="8"/>
      <c r="T3269" s="8"/>
      <c r="U3269" s="8"/>
      <c r="V3269" s="8"/>
      <c r="W3269" s="8"/>
      <c r="X3269" s="8"/>
      <c r="Y3269" s="8"/>
      <c r="Z3269" s="8"/>
    </row>
    <row r="3270" spans="1:26" ht="12.75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  <c r="S3270" s="8"/>
      <c r="T3270" s="8"/>
      <c r="U3270" s="8"/>
      <c r="V3270" s="8"/>
      <c r="W3270" s="8"/>
      <c r="X3270" s="8"/>
      <c r="Y3270" s="8"/>
      <c r="Z3270" s="8"/>
    </row>
    <row r="3271" spans="1:26" ht="12.75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8"/>
      <c r="S3271" s="8"/>
      <c r="T3271" s="8"/>
      <c r="U3271" s="8"/>
      <c r="V3271" s="8"/>
      <c r="W3271" s="8"/>
      <c r="X3271" s="8"/>
      <c r="Y3271" s="8"/>
      <c r="Z3271" s="8"/>
    </row>
    <row r="3272" spans="1:26" ht="12.75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  <c r="P3272" s="8"/>
      <c r="Q3272" s="8"/>
      <c r="R3272" s="8"/>
      <c r="S3272" s="8"/>
      <c r="T3272" s="8"/>
      <c r="U3272" s="8"/>
      <c r="V3272" s="8"/>
      <c r="W3272" s="8"/>
      <c r="X3272" s="8"/>
      <c r="Y3272" s="8"/>
      <c r="Z3272" s="8"/>
    </row>
    <row r="3273" spans="1:26" ht="12.75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8"/>
      <c r="S3273" s="8"/>
      <c r="T3273" s="8"/>
      <c r="U3273" s="8"/>
      <c r="V3273" s="8"/>
      <c r="W3273" s="8"/>
      <c r="X3273" s="8"/>
      <c r="Y3273" s="8"/>
      <c r="Z3273" s="8"/>
    </row>
    <row r="3274" spans="1:26" ht="12.75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8"/>
      <c r="S3274" s="8"/>
      <c r="T3274" s="8"/>
      <c r="U3274" s="8"/>
      <c r="V3274" s="8"/>
      <c r="W3274" s="8"/>
      <c r="X3274" s="8"/>
      <c r="Y3274" s="8"/>
      <c r="Z3274" s="8"/>
    </row>
    <row r="3275" spans="1:26" ht="12.75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  <c r="P3275" s="8"/>
      <c r="Q3275" s="8"/>
      <c r="R3275" s="8"/>
      <c r="S3275" s="8"/>
      <c r="T3275" s="8"/>
      <c r="U3275" s="8"/>
      <c r="V3275" s="8"/>
      <c r="W3275" s="8"/>
      <c r="X3275" s="8"/>
      <c r="Y3275" s="8"/>
      <c r="Z3275" s="8"/>
    </row>
    <row r="3276" spans="1:26" ht="12.75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8"/>
      <c r="S3276" s="8"/>
      <c r="T3276" s="8"/>
      <c r="U3276" s="8"/>
      <c r="V3276" s="8"/>
      <c r="W3276" s="8"/>
      <c r="X3276" s="8"/>
      <c r="Y3276" s="8"/>
      <c r="Z3276" s="8"/>
    </row>
    <row r="3277" spans="1:26" ht="12.75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8"/>
      <c r="S3277" s="8"/>
      <c r="T3277" s="8"/>
      <c r="U3277" s="8"/>
      <c r="V3277" s="8"/>
      <c r="W3277" s="8"/>
      <c r="X3277" s="8"/>
      <c r="Y3277" s="8"/>
      <c r="Z3277" s="8"/>
    </row>
    <row r="3278" spans="1:26" ht="12.75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  <c r="S3278" s="8"/>
      <c r="T3278" s="8"/>
      <c r="U3278" s="8"/>
      <c r="V3278" s="8"/>
      <c r="W3278" s="8"/>
      <c r="X3278" s="8"/>
      <c r="Y3278" s="8"/>
      <c r="Z3278" s="8"/>
    </row>
    <row r="3279" spans="1:26" ht="12.75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  <c r="U3279" s="8"/>
      <c r="V3279" s="8"/>
      <c r="W3279" s="8"/>
      <c r="X3279" s="8"/>
      <c r="Y3279" s="8"/>
      <c r="Z3279" s="8"/>
    </row>
    <row r="3280" spans="1:26" ht="12.75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</row>
    <row r="3281" spans="1:26" ht="12.75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</row>
    <row r="3282" spans="1:26" ht="12.75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</row>
    <row r="3283" spans="1:26" ht="12.75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</row>
    <row r="3284" spans="1:26" ht="12.75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</row>
    <row r="3285" spans="1:26" ht="12.75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</row>
    <row r="3286" spans="1:26" ht="12.75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</row>
    <row r="3287" spans="1:26" ht="12.75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</row>
    <row r="3288" spans="1:26" ht="12.75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</row>
    <row r="3289" spans="1:26" ht="12.75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</row>
    <row r="3290" spans="1:26" ht="12.75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</row>
    <row r="3291" spans="1:26" ht="12.75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</row>
    <row r="3292" spans="1:26" ht="12.75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</row>
    <row r="3293" spans="1:26" ht="12.75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</row>
    <row r="3294" spans="1:26" ht="12.75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</row>
    <row r="3295" spans="1:26" ht="12.75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</row>
    <row r="3296" spans="1:26" ht="12.75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</row>
    <row r="3297" spans="1:26" ht="12.75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</row>
    <row r="3298" spans="1:26" ht="12.75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</row>
    <row r="3299" spans="1:26" ht="12.75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</row>
    <row r="3300" spans="1:26" ht="12.75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</row>
    <row r="3301" spans="1:26" ht="12.75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</row>
    <row r="3302" spans="1:26" ht="12.75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</row>
    <row r="3303" spans="1:26" ht="12.75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</row>
    <row r="3304" spans="1:26" ht="12.75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</row>
    <row r="3305" spans="1:26" ht="12.75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</row>
    <row r="3306" spans="1:26" ht="12.75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</row>
    <row r="3307" spans="1:26" ht="12.75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</row>
    <row r="3308" spans="1:26" ht="12.75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</row>
    <row r="3309" spans="1:26" ht="12.75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</row>
    <row r="3310" spans="1:26" ht="12.75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</row>
    <row r="3311" spans="1:26" ht="12.75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</row>
    <row r="3312" spans="1:26" ht="12.75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</row>
    <row r="3313" spans="1:26" ht="12.75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</row>
    <row r="3314" spans="1:26" ht="12.75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</row>
    <row r="3315" spans="1:26" ht="12.75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</row>
    <row r="3316" spans="1:26" ht="12.75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</row>
    <row r="3317" spans="1:26" ht="12.75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</row>
    <row r="3318" spans="1:26" ht="12.75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</row>
    <row r="3319" spans="1:26" ht="12.75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</row>
    <row r="3320" spans="1:26" ht="12.75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</row>
    <row r="3321" spans="1:26" ht="12.75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</row>
    <row r="3322" spans="1:26" ht="12.75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</row>
    <row r="3323" spans="1:26" ht="12.75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</row>
    <row r="3324" spans="1:26" ht="12.75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</row>
    <row r="3325" spans="1:26" ht="12.75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</row>
    <row r="3326" spans="1:26" ht="12.75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</row>
    <row r="3327" spans="1:26" ht="12.75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</row>
    <row r="3328" spans="1:26" ht="12.75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</row>
    <row r="3329" spans="1:26" ht="12.75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</row>
    <row r="3330" spans="1:26" ht="12.75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</row>
    <row r="3331" spans="1:26" ht="12.75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</row>
    <row r="3332" spans="1:26" ht="12.75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</row>
    <row r="3333" spans="1:26" ht="12.75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</row>
    <row r="3334" spans="1:26" ht="12.75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</row>
    <row r="3335" spans="1:26" ht="12.75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</row>
    <row r="3336" spans="1:26" ht="12.75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</row>
    <row r="3337" spans="1:26" ht="12.75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</row>
    <row r="3338" spans="1:26" ht="12.75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</row>
    <row r="3339" spans="1:26" ht="12.75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</row>
    <row r="3340" spans="1:26" ht="12.75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</row>
    <row r="3341" spans="1:26" ht="12.75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</row>
    <row r="3342" spans="1:26" ht="12.75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</row>
    <row r="3343" spans="1:26" ht="12.75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</row>
    <row r="3344" spans="1:26" ht="12.75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</row>
    <row r="3345" spans="1:26" ht="12.75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</row>
    <row r="3346" spans="1:26" ht="12.75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</row>
    <row r="3347" spans="1:26" ht="12.75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</row>
    <row r="3348" spans="1:26" ht="12.75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</row>
    <row r="3349" spans="1:26" ht="12.75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</row>
    <row r="3350" spans="1:26" ht="12.75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</row>
    <row r="3351" spans="1:26" ht="12.75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</row>
    <row r="3352" spans="1:26" ht="12.75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</row>
    <row r="3353" spans="1:26" ht="12.75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</row>
    <row r="3354" spans="1:26" ht="12.75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</row>
    <row r="3355" spans="1:26" ht="12.75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</row>
    <row r="3356" spans="1:26" ht="12.75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</row>
    <row r="3357" spans="1:26" ht="12.75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</row>
    <row r="3358" spans="1:26" ht="12.75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</row>
    <row r="3359" spans="1:26" ht="12.75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</row>
    <row r="3360" spans="1:26" ht="12.75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</row>
    <row r="3361" spans="1:26" ht="12.75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</row>
    <row r="3362" spans="1:26" ht="12.75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</row>
    <row r="3363" spans="1:26" ht="12.75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</row>
    <row r="3364" spans="1:26" ht="12.75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</row>
    <row r="3365" spans="1:26" ht="12.75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</row>
    <row r="3366" spans="1:26" ht="12.75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</row>
    <row r="3367" spans="1:26" ht="12.75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</row>
    <row r="3368" spans="1:26" ht="12.75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</row>
    <row r="3369" spans="1:26" ht="12.75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</row>
    <row r="3370" spans="1:26" ht="12.75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</row>
    <row r="3371" spans="1:26" ht="12.75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</row>
    <row r="3372" spans="1:26" ht="12.75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</row>
    <row r="3373" spans="1:26" ht="12.75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</row>
    <row r="3374" spans="1:26" ht="12.75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</row>
    <row r="3375" spans="1:26" ht="12.75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</row>
    <row r="3376" spans="1:26" ht="12.75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</row>
    <row r="3377" spans="1:26" ht="12.75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</row>
    <row r="3378" spans="1:26" ht="12.75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</row>
    <row r="3379" spans="1:26" ht="12.75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</row>
    <row r="3380" spans="1:26" ht="12.75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</row>
    <row r="3381" spans="1:26" ht="12.75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</row>
    <row r="3382" spans="1:26" ht="12.75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</row>
    <row r="3383" spans="1:26" ht="12.75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</row>
    <row r="3384" spans="1:26" ht="12.75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</row>
    <row r="3385" spans="1:26" ht="12.75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</row>
    <row r="3386" spans="1:26" ht="12.75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</row>
    <row r="3387" spans="1:26" ht="12.75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</row>
    <row r="3388" spans="1:26" ht="12.75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</row>
    <row r="3389" spans="1:26" ht="12.75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</row>
    <row r="3390" spans="1:26" ht="12.75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</row>
    <row r="3391" spans="1:26" ht="12.75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</row>
    <row r="3392" spans="1:26" ht="12.75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</row>
    <row r="3393" spans="1:26" ht="12.75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</row>
    <row r="3394" spans="1:26" ht="12.75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</row>
    <row r="3395" spans="1:26" ht="12.75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</row>
    <row r="3396" spans="1:26" ht="12.75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</row>
    <row r="3397" spans="1:26" ht="12.75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</row>
    <row r="3398" spans="1:26" ht="12.75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</row>
    <row r="3399" spans="1:26" ht="12.75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</row>
    <row r="3400" spans="1:26" ht="12.75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</row>
    <row r="3401" spans="1:26" ht="12.75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</row>
    <row r="3402" spans="1:26" ht="12.75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</row>
    <row r="3403" spans="1:26" ht="12.75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</row>
    <row r="3404" spans="1:26" ht="12.75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</row>
    <row r="3405" spans="1:26" ht="12.75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</row>
    <row r="3406" spans="1:26" ht="12.75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</row>
    <row r="3407" spans="1:26" ht="12.75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</row>
    <row r="3408" spans="1:26" ht="12.75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</row>
    <row r="3409" spans="1:26" ht="12.75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</row>
    <row r="3410" spans="1:26" ht="12.75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</row>
    <row r="3411" spans="1:26" ht="12.75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</row>
    <row r="3412" spans="1:26" ht="12.75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</row>
    <row r="3413" spans="1:26" ht="12.75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</row>
    <row r="3414" spans="1:26" ht="12.75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</row>
    <row r="3415" spans="1:26" ht="12.75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</row>
    <row r="3416" spans="1:26" ht="12.75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</row>
    <row r="3417" spans="1:26" ht="12.75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</row>
    <row r="3418" spans="1:26" ht="12.75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</row>
    <row r="3419" spans="1:26" ht="12.75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</row>
    <row r="3420" spans="1:26" ht="12.75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</row>
    <row r="3421" spans="1:26" ht="12.75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</row>
    <row r="3422" spans="1:26" ht="12.75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</row>
    <row r="3423" spans="1:26" ht="12.75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</row>
    <row r="3424" spans="1:26" ht="12.75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</row>
    <row r="3425" spans="1:26" ht="12.75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</row>
    <row r="3426" spans="1:26" ht="12.75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</row>
    <row r="3427" spans="1:26" ht="12.75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</row>
    <row r="3428" spans="1:26" ht="12.75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</row>
    <row r="3429" spans="1:26" ht="12.75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</row>
    <row r="3430" spans="1:26" ht="12.75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</row>
    <row r="3431" spans="1:26" ht="12.75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</row>
    <row r="3432" spans="1:26" ht="12.75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</row>
    <row r="3433" spans="1:26" ht="12.75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</row>
    <row r="3434" spans="1:26" ht="12.75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</row>
    <row r="3435" spans="1:26" ht="12.75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</row>
    <row r="3436" spans="1:26" ht="12.75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</row>
    <row r="3437" spans="1:26" ht="12.75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</row>
    <row r="3438" spans="1:26" ht="12.75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</row>
    <row r="3439" spans="1:26" ht="12.75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</row>
    <row r="3440" spans="1:26" ht="12.75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</row>
    <row r="3441" spans="1:26" ht="12.75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</row>
    <row r="3442" spans="1:26" ht="12.75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</row>
    <row r="3443" spans="1:26" ht="12.75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</row>
    <row r="3444" spans="1:26" ht="12.75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</row>
    <row r="3445" spans="1:26" ht="12.75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</row>
    <row r="3446" spans="1:26" ht="12.75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</row>
    <row r="3447" spans="1:26" ht="12.75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</row>
    <row r="3448" spans="1:26" ht="12.75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</row>
    <row r="3449" spans="1:26" ht="12.75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</row>
    <row r="3450" spans="1:26" ht="12.75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</row>
    <row r="3451" spans="1:26" ht="12.75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</row>
    <row r="3452" spans="1:26" ht="12.75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</row>
    <row r="3453" spans="1:26" ht="12.75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</row>
    <row r="3454" spans="1:26" ht="12.75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</row>
    <row r="3455" spans="1:26" ht="12.75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</row>
    <row r="3456" spans="1:26" ht="12.75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</row>
    <row r="3457" spans="1:26" ht="12.75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</row>
    <row r="3458" spans="1:26" ht="12.75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</row>
    <row r="3459" spans="1:26" ht="12.75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</row>
    <row r="3460" spans="1:26" ht="12.75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</row>
    <row r="3461" spans="1:26" ht="12.75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</row>
    <row r="3462" spans="1:26" ht="12.75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</row>
    <row r="3463" spans="1:26" ht="12.75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</row>
    <row r="3464" spans="1:26" ht="12.75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</row>
    <row r="3465" spans="1:26" ht="12.75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</row>
    <row r="3466" spans="1:26" ht="12.75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</row>
    <row r="3467" spans="1:26" ht="12.75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</row>
    <row r="3468" spans="1:26" ht="12.75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</row>
    <row r="3469" spans="1:26" ht="12.75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</row>
    <row r="3470" spans="1:26" ht="12.75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</row>
    <row r="3471" spans="1:26" ht="12.75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</row>
    <row r="3472" spans="1:26" ht="12.75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</row>
    <row r="3473" spans="1:26" ht="12.75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</row>
    <row r="3474" spans="1:26" ht="12.75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</row>
    <row r="3475" spans="1:26" ht="12.75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</row>
    <row r="3476" spans="1:26" ht="12.75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</row>
    <row r="3477" spans="1:26" ht="12.75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</row>
    <row r="3478" spans="1:26" ht="12.75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</row>
    <row r="3479" spans="1:26" ht="12.75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</row>
    <row r="3480" spans="1:26" ht="12.75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</row>
    <row r="3481" spans="1:26" ht="12.75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</row>
    <row r="3482" spans="1:26" ht="12.75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</row>
    <row r="3483" spans="1:26" ht="12.75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</row>
    <row r="3484" spans="1:26" ht="12.75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</row>
    <row r="3485" spans="1:26" ht="12.75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</row>
    <row r="3486" spans="1:26" ht="12.75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</row>
    <row r="3487" spans="1:26" ht="12.75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</row>
    <row r="3488" spans="1:26" ht="12.75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</row>
    <row r="3489" spans="1:26" ht="12.75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</row>
    <row r="3490" spans="1:26" ht="12.75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</row>
    <row r="3491" spans="1:26" ht="12.75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</row>
    <row r="3492" spans="1:26" ht="12.75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</row>
    <row r="3493" spans="1:26" ht="12.75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</row>
    <row r="3494" spans="1:26" ht="12.75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</row>
    <row r="3495" spans="1:26" ht="12.75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</row>
    <row r="3496" spans="1:26" ht="12.75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</row>
    <row r="3497" spans="1:26" ht="12.75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</row>
    <row r="3498" spans="1:26" ht="12.75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</row>
    <row r="3499" spans="1:26" ht="12.75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</row>
    <row r="3500" spans="1:26" ht="12.75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</row>
    <row r="3501" spans="1:26" ht="12.75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</row>
    <row r="3502" spans="1:26" ht="12.75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</row>
    <row r="3503" spans="1:26" ht="12.75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</row>
    <row r="3504" spans="1:26" ht="12.75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</row>
    <row r="3505" spans="1:26" ht="12.75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</row>
    <row r="3506" spans="1:26" ht="12.75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</row>
    <row r="3507" spans="1:26" ht="12.75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</row>
    <row r="3508" spans="1:26" ht="12.75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</row>
    <row r="3509" spans="1:26" ht="12.75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</row>
    <row r="3510" spans="1:26" ht="12.75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</row>
    <row r="3511" spans="1:26" ht="12.75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</row>
    <row r="3512" spans="1:26" ht="12.75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</row>
    <row r="3513" spans="1:26" ht="12.75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</row>
    <row r="3514" spans="1:26" ht="12.75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</row>
    <row r="3515" spans="1:26" ht="12.75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</row>
    <row r="3516" spans="1:26" ht="12.75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</row>
    <row r="3517" spans="1:26" ht="12.75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</row>
    <row r="3518" spans="1:26" ht="12.75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</row>
    <row r="3519" spans="1:26" ht="12.75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</row>
    <row r="3520" spans="1:26" ht="12.75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</row>
    <row r="3521" spans="1:26" ht="12.75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</row>
    <row r="3522" spans="1:26" ht="12.75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</row>
    <row r="3523" spans="1:26" ht="12.75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</row>
    <row r="3524" spans="1:26" ht="12.75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</row>
    <row r="3525" spans="1:26" ht="12.75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</row>
    <row r="3526" spans="1:26" ht="12.75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</row>
    <row r="3527" spans="1:26" ht="12.75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</row>
    <row r="3528" spans="1:26" ht="12.75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</row>
    <row r="3529" spans="1:26" ht="12.75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</row>
    <row r="3530" spans="1:26" ht="12.75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</row>
    <row r="3531" spans="1:26" ht="12.75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</row>
    <row r="3532" spans="1:26" ht="12.75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</row>
    <row r="3533" spans="1:26" ht="12.75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</row>
    <row r="3534" spans="1:26" ht="12.75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</row>
    <row r="3535" spans="1:26" ht="12.75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</row>
    <row r="3536" spans="1:26" ht="12.75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</row>
    <row r="3537" spans="1:26" ht="12.75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</row>
    <row r="3538" spans="1:26" ht="12.75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</row>
    <row r="3539" spans="1:26" ht="12.75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</row>
    <row r="3540" spans="1:26" ht="12.75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</row>
    <row r="3541" spans="1:26" ht="12.75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</row>
    <row r="3542" spans="1:26" ht="12.75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</row>
    <row r="3543" spans="1:26" ht="12.75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</row>
    <row r="3544" spans="1:26" ht="12.75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</row>
    <row r="3545" spans="1:26" ht="12.75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</row>
    <row r="3546" spans="1:26" ht="12.75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</row>
    <row r="3547" spans="1:26" ht="12.75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</row>
    <row r="3548" spans="1:26" ht="12.75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</row>
    <row r="3549" spans="1:26" ht="12.75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</row>
    <row r="3550" spans="1:26" ht="12.75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</row>
    <row r="3551" spans="1:26" ht="12.75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</row>
    <row r="3552" spans="1:26" ht="12.75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</row>
    <row r="3553" spans="1:26" ht="12.75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</row>
    <row r="3554" spans="1:26" ht="12.75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</row>
    <row r="3555" spans="1:26" ht="12.75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</row>
    <row r="3556" spans="1:26" ht="12.75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</row>
    <row r="3557" spans="1:26" ht="12.75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</row>
    <row r="3558" spans="1:26" ht="12.75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</row>
    <row r="3559" spans="1:26" ht="12.75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</row>
    <row r="3560" spans="1:26" ht="12.75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</row>
    <row r="3561" spans="1:26" ht="12.75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</row>
    <row r="3562" spans="1:26" ht="12.75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</row>
    <row r="3563" spans="1:26" ht="12.75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</row>
    <row r="3564" spans="1:26" ht="12.75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</row>
    <row r="3565" spans="1:26" ht="12.75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</row>
    <row r="3566" spans="1:26" ht="12.75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</row>
    <row r="3567" spans="1:26" ht="12.75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</row>
    <row r="3568" spans="1:26" ht="12.75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</row>
    <row r="3569" spans="1:26" ht="12.75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</row>
    <row r="3570" spans="1:26" ht="12.75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</row>
    <row r="3571" spans="1:26" ht="12.75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</row>
    <row r="3572" spans="1:26" ht="12.75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</row>
    <row r="3573" spans="1:26" ht="12.75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</row>
    <row r="3574" spans="1:26" ht="12.75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</row>
    <row r="3575" spans="1:26" ht="12.75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</row>
    <row r="3576" spans="1:26" ht="12.75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</row>
    <row r="3577" spans="1:26" ht="12.75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</row>
    <row r="3578" spans="1:26" ht="12.75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</row>
    <row r="3579" spans="1:26" ht="12.75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</row>
    <row r="3580" spans="1:26" ht="12.75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</row>
    <row r="3581" spans="1:26" ht="12.75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</row>
    <row r="3582" spans="1:26" ht="12.75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</row>
    <row r="3583" spans="1:26" ht="12.75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</row>
    <row r="3584" spans="1:26" ht="12.75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</row>
    <row r="3585" spans="1:26" ht="12.75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</row>
    <row r="3586" spans="1:26" ht="12.75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</row>
    <row r="3587" spans="1:26" ht="12.75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</row>
    <row r="3588" spans="1:26" ht="12.75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</row>
    <row r="3589" spans="1:26" ht="12.75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</row>
    <row r="3590" spans="1:26" ht="12.75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</row>
    <row r="3591" spans="1:26" ht="12.75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</row>
    <row r="3592" spans="1:26" ht="12.75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</row>
    <row r="3593" spans="1:26" ht="12.75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</row>
    <row r="3594" spans="1:26" ht="12.75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</row>
    <row r="3595" spans="1:26" ht="12.75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</row>
    <row r="3596" spans="1:26" ht="12.75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</row>
    <row r="3597" spans="1:26" ht="12.75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</row>
    <row r="3598" spans="1:26" ht="12.75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</row>
    <row r="3599" spans="1:26" ht="12.75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</row>
    <row r="3600" spans="1:26" ht="12.75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</row>
    <row r="3601" spans="1:26" ht="12.75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</row>
    <row r="3602" spans="1:26" ht="12.75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</row>
    <row r="3603" spans="1:26" ht="12.75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</row>
    <row r="3604" spans="1:26" ht="12.75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</row>
    <row r="3605" spans="1:26" ht="12.75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</row>
    <row r="3606" spans="1:26" ht="12.75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</row>
    <row r="3607" spans="1:26" ht="12.75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</row>
    <row r="3608" spans="1:26" ht="12.75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</row>
    <row r="3609" spans="1:26" ht="12.75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</row>
    <row r="3610" spans="1:26" ht="12.75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</row>
    <row r="3611" spans="1:26" ht="12.75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</row>
    <row r="3612" spans="1:26" ht="12.75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</row>
    <row r="3613" spans="1:26" ht="12.75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</row>
    <row r="3614" spans="1:26" ht="12.75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</row>
    <row r="3615" spans="1:26" ht="12.75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</row>
    <row r="3616" spans="1:26" ht="12.75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</row>
    <row r="3617" spans="1:26" ht="12.75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</row>
    <row r="3618" spans="1:26" ht="12.75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</row>
    <row r="3619" spans="1:26" ht="12.75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</row>
    <row r="3620" spans="1:26" ht="12.75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</row>
    <row r="3621" spans="1:26" ht="12.75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</row>
    <row r="3622" spans="1:26" ht="12.75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</row>
    <row r="3623" spans="1:26" ht="12.75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</row>
    <row r="3624" spans="1:26" ht="12.75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</row>
    <row r="3625" spans="1:26" ht="12.75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</row>
    <row r="3626" spans="1:26" ht="12.75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</row>
    <row r="3627" spans="1:26" ht="12.75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</row>
    <row r="3628" spans="1:26" ht="12.75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</row>
    <row r="3629" spans="1:26" ht="12.75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</row>
    <row r="3630" spans="1:26" ht="12.75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</row>
    <row r="3631" spans="1:26" ht="12.75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</row>
    <row r="3632" spans="1:26" ht="12.75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</row>
    <row r="3633" spans="1:26" ht="12.75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</row>
    <row r="3634" spans="1:26" ht="12.75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</row>
    <row r="3635" spans="1:26" ht="12.75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</row>
    <row r="3636" spans="1:26" ht="12.75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</row>
    <row r="3637" spans="1:26" ht="12.75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</row>
    <row r="3638" spans="1:26" ht="12.75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</row>
    <row r="3639" spans="1:26" ht="12.75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</row>
    <row r="3640" spans="1:26" ht="12.75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</row>
    <row r="3641" spans="1:26" ht="12.75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</row>
    <row r="3642" spans="1:26" ht="12.75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</row>
    <row r="3643" spans="1:26" ht="12.75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</row>
    <row r="3644" spans="1:26" ht="12.75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</row>
    <row r="3645" spans="1:26" ht="12.75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</row>
    <row r="3646" spans="1:26" ht="12.75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</row>
    <row r="3647" spans="1:26" ht="12.75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</row>
    <row r="3648" spans="1:26" ht="12.75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</row>
    <row r="3649" spans="1:26" ht="12.75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</row>
    <row r="3650" spans="1:26" ht="12.75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</row>
    <row r="3651" spans="1:26" ht="12.75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</row>
    <row r="3652" spans="1:26" ht="12.75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</row>
    <row r="3653" spans="1:26" ht="12.75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</row>
    <row r="3654" spans="1:26" ht="12.75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</row>
    <row r="3655" spans="1:26" ht="12.75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</row>
    <row r="3656" spans="1:26" ht="12.75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</row>
    <row r="3657" spans="1:26" ht="12.75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</row>
    <row r="3658" spans="1:26" ht="12.75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</row>
    <row r="3659" spans="1:26" ht="12.75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</row>
    <row r="3660" spans="1:26" ht="12.75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</row>
    <row r="3661" spans="1:26" ht="12.75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</row>
    <row r="3662" spans="1:26" ht="12.75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</row>
    <row r="3663" spans="1:26" ht="12.75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</row>
    <row r="3664" spans="1:26" ht="12.75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</row>
    <row r="3665" spans="1:26" ht="12.75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</row>
    <row r="3666" spans="1:26" ht="12.75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</row>
    <row r="3667" spans="1:26" ht="12.75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</row>
    <row r="3668" spans="1:26" ht="12.75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</row>
    <row r="3669" spans="1:26" ht="12.75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</row>
    <row r="3670" spans="1:26" ht="12.75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</row>
    <row r="3671" spans="1:26" ht="12.75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</row>
    <row r="3672" spans="1:26" ht="12.75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</row>
    <row r="3673" spans="1:26" ht="12.75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</row>
    <row r="3674" spans="1:26" ht="12.75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</row>
    <row r="3675" spans="1:26" ht="12.75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</row>
    <row r="3676" spans="1:26" ht="12.75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</row>
    <row r="3677" spans="1:26" ht="12.75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</row>
    <row r="3678" spans="1:26" ht="12.75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</row>
    <row r="3679" spans="1:26" ht="12.75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</row>
    <row r="3680" spans="1:26" ht="12.75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</row>
    <row r="3681" spans="1:26" ht="12.75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</row>
    <row r="3682" spans="1:26" ht="12.75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</row>
    <row r="3683" spans="1:26" ht="12.75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</row>
    <row r="3684" spans="1:26" ht="12.75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</row>
    <row r="3685" spans="1:26" ht="12.75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</row>
    <row r="3686" spans="1:26" ht="12.75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</row>
    <row r="3687" spans="1:26" ht="12.75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</row>
    <row r="3688" spans="1:26" ht="12.75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</row>
    <row r="3689" spans="1:26" ht="12.75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</row>
    <row r="3690" spans="1:26" ht="12.75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</row>
    <row r="3691" spans="1:26" ht="12.75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</row>
    <row r="3692" spans="1:26" ht="12.75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</row>
    <row r="3693" spans="1:26" ht="12.75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</row>
    <row r="3694" spans="1:26" ht="12.75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</row>
    <row r="3695" spans="1:26" ht="12.75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</row>
    <row r="3696" spans="1:26" ht="12.75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</row>
    <row r="3697" spans="1:26" ht="12.75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</row>
    <row r="3698" spans="1:26" ht="12.75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</row>
    <row r="3699" spans="1:26" ht="12.75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</row>
    <row r="3700" spans="1:26" ht="12.75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</row>
    <row r="3701" spans="1:26" ht="12.75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</row>
    <row r="3702" spans="1:26" ht="12.75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</row>
    <row r="3703" spans="1:26" ht="12.75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</row>
    <row r="3704" spans="1:26" ht="12.75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</row>
    <row r="3705" spans="1:26" ht="12.75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</row>
    <row r="3706" spans="1:26" ht="12.75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</row>
    <row r="3707" spans="1:26" ht="12.75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</row>
    <row r="3708" spans="1:26" ht="12.75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</row>
    <row r="3709" spans="1:26" ht="12.75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</row>
    <row r="3710" spans="1:26" ht="12.75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</row>
    <row r="3711" spans="1:26" ht="12.75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  <c r="S3711" s="8"/>
      <c r="T3711" s="8"/>
      <c r="U3711" s="8"/>
      <c r="V3711" s="8"/>
      <c r="W3711" s="8"/>
      <c r="X3711" s="8"/>
      <c r="Y3711" s="8"/>
      <c r="Z3711" s="8"/>
    </row>
    <row r="3712" spans="1:26" ht="12.75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  <c r="S3712" s="8"/>
      <c r="T3712" s="8"/>
      <c r="U3712" s="8"/>
      <c r="V3712" s="8"/>
      <c r="W3712" s="8"/>
      <c r="X3712" s="8"/>
      <c r="Y3712" s="8"/>
      <c r="Z3712" s="8"/>
    </row>
    <row r="3713" spans="1:26" ht="12.75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  <c r="S3713" s="8"/>
      <c r="T3713" s="8"/>
      <c r="U3713" s="8"/>
      <c r="V3713" s="8"/>
      <c r="W3713" s="8"/>
      <c r="X3713" s="8"/>
      <c r="Y3713" s="8"/>
      <c r="Z3713" s="8"/>
    </row>
    <row r="3714" spans="1:26" ht="12.75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  <c r="S3714" s="8"/>
      <c r="T3714" s="8"/>
      <c r="U3714" s="8"/>
      <c r="V3714" s="8"/>
      <c r="W3714" s="8"/>
      <c r="X3714" s="8"/>
      <c r="Y3714" s="8"/>
      <c r="Z3714" s="8"/>
    </row>
    <row r="3715" spans="1:26" ht="12.75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  <c r="S3715" s="8"/>
      <c r="T3715" s="8"/>
      <c r="U3715" s="8"/>
      <c r="V3715" s="8"/>
      <c r="W3715" s="8"/>
      <c r="X3715" s="8"/>
      <c r="Y3715" s="8"/>
      <c r="Z3715" s="8"/>
    </row>
    <row r="3716" spans="1:26" ht="12.75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  <c r="S3716" s="8"/>
      <c r="T3716" s="8"/>
      <c r="U3716" s="8"/>
      <c r="V3716" s="8"/>
      <c r="W3716" s="8"/>
      <c r="X3716" s="8"/>
      <c r="Y3716" s="8"/>
      <c r="Z3716" s="8"/>
    </row>
    <row r="3717" spans="1:26" ht="12.75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  <c r="S3717" s="8"/>
      <c r="T3717" s="8"/>
      <c r="U3717" s="8"/>
      <c r="V3717" s="8"/>
      <c r="W3717" s="8"/>
      <c r="X3717" s="8"/>
      <c r="Y3717" s="8"/>
      <c r="Z3717" s="8"/>
    </row>
    <row r="3718" spans="1:26" ht="12.75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  <c r="S3718" s="8"/>
      <c r="T3718" s="8"/>
      <c r="U3718" s="8"/>
      <c r="V3718" s="8"/>
      <c r="W3718" s="8"/>
      <c r="X3718" s="8"/>
      <c r="Y3718" s="8"/>
      <c r="Z3718" s="8"/>
    </row>
    <row r="3719" spans="1:26" ht="12.75">
      <c r="A3719" s="8"/>
      <c r="B3719" s="8"/>
      <c r="C3719" s="8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  <c r="S3719" s="8"/>
      <c r="T3719" s="8"/>
      <c r="U3719" s="8"/>
      <c r="V3719" s="8"/>
      <c r="W3719" s="8"/>
      <c r="X3719" s="8"/>
      <c r="Y3719" s="8"/>
      <c r="Z3719" s="8"/>
    </row>
    <row r="3720" spans="1:26" ht="12.75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  <c r="S3720" s="8"/>
      <c r="T3720" s="8"/>
      <c r="U3720" s="8"/>
      <c r="V3720" s="8"/>
      <c r="W3720" s="8"/>
      <c r="X3720" s="8"/>
      <c r="Y3720" s="8"/>
      <c r="Z3720" s="8"/>
    </row>
    <row r="3721" spans="1:26" ht="12.75">
      <c r="A3721" s="8"/>
      <c r="B3721" s="8"/>
      <c r="C3721" s="8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  <c r="S3721" s="8"/>
      <c r="T3721" s="8"/>
      <c r="U3721" s="8"/>
      <c r="V3721" s="8"/>
      <c r="W3721" s="8"/>
      <c r="X3721" s="8"/>
      <c r="Y3721" s="8"/>
      <c r="Z3721" s="8"/>
    </row>
    <row r="3722" spans="1:26" ht="12.75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  <c r="S3722" s="8"/>
      <c r="T3722" s="8"/>
      <c r="U3722" s="8"/>
      <c r="V3722" s="8"/>
      <c r="W3722" s="8"/>
      <c r="X3722" s="8"/>
      <c r="Y3722" s="8"/>
      <c r="Z3722" s="8"/>
    </row>
    <row r="3723" spans="1:26" ht="12.75">
      <c r="A3723" s="8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  <c r="S3723" s="8"/>
      <c r="T3723" s="8"/>
      <c r="U3723" s="8"/>
      <c r="V3723" s="8"/>
      <c r="W3723" s="8"/>
      <c r="X3723" s="8"/>
      <c r="Y3723" s="8"/>
      <c r="Z3723" s="8"/>
    </row>
    <row r="3724" spans="1:26" ht="12.75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  <c r="S3724" s="8"/>
      <c r="T3724" s="8"/>
      <c r="U3724" s="8"/>
      <c r="V3724" s="8"/>
      <c r="W3724" s="8"/>
      <c r="X3724" s="8"/>
      <c r="Y3724" s="8"/>
      <c r="Z3724" s="8"/>
    </row>
    <row r="3725" spans="1:26" ht="12.75">
      <c r="A3725" s="8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  <c r="S3725" s="8"/>
      <c r="T3725" s="8"/>
      <c r="U3725" s="8"/>
      <c r="V3725" s="8"/>
      <c r="W3725" s="8"/>
      <c r="X3725" s="8"/>
      <c r="Y3725" s="8"/>
      <c r="Z3725" s="8"/>
    </row>
    <row r="3726" spans="1:26" ht="12.75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  <c r="S3726" s="8"/>
      <c r="T3726" s="8"/>
      <c r="U3726" s="8"/>
      <c r="V3726" s="8"/>
      <c r="W3726" s="8"/>
      <c r="X3726" s="8"/>
      <c r="Y3726" s="8"/>
      <c r="Z3726" s="8"/>
    </row>
    <row r="3727" spans="1:26" ht="12.75">
      <c r="A3727" s="8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  <c r="S3727" s="8"/>
      <c r="T3727" s="8"/>
      <c r="U3727" s="8"/>
      <c r="V3727" s="8"/>
      <c r="W3727" s="8"/>
      <c r="X3727" s="8"/>
      <c r="Y3727" s="8"/>
      <c r="Z3727" s="8"/>
    </row>
    <row r="3728" spans="1:26" ht="12.75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  <c r="S3728" s="8"/>
      <c r="T3728" s="8"/>
      <c r="U3728" s="8"/>
      <c r="V3728" s="8"/>
      <c r="W3728" s="8"/>
      <c r="X3728" s="8"/>
      <c r="Y3728" s="8"/>
      <c r="Z3728" s="8"/>
    </row>
    <row r="3729" spans="1:26" ht="12.75">
      <c r="A3729" s="8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  <c r="S3729" s="8"/>
      <c r="T3729" s="8"/>
      <c r="U3729" s="8"/>
      <c r="V3729" s="8"/>
      <c r="W3729" s="8"/>
      <c r="X3729" s="8"/>
      <c r="Y3729" s="8"/>
      <c r="Z3729" s="8"/>
    </row>
    <row r="3730" spans="1:26" ht="12.75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  <c r="S3730" s="8"/>
      <c r="T3730" s="8"/>
      <c r="U3730" s="8"/>
      <c r="V3730" s="8"/>
      <c r="W3730" s="8"/>
      <c r="X3730" s="8"/>
      <c r="Y3730" s="8"/>
      <c r="Z3730" s="8"/>
    </row>
    <row r="3731" spans="1:26" ht="12.75">
      <c r="A3731" s="8"/>
      <c r="B3731" s="8"/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  <c r="S3731" s="8"/>
      <c r="T3731" s="8"/>
      <c r="U3731" s="8"/>
      <c r="V3731" s="8"/>
      <c r="W3731" s="8"/>
      <c r="X3731" s="8"/>
      <c r="Y3731" s="8"/>
      <c r="Z3731" s="8"/>
    </row>
    <row r="3732" spans="1:26" ht="12.75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  <c r="S3732" s="8"/>
      <c r="T3732" s="8"/>
      <c r="U3732" s="8"/>
      <c r="V3732" s="8"/>
      <c r="W3732" s="8"/>
      <c r="X3732" s="8"/>
      <c r="Y3732" s="8"/>
      <c r="Z3732" s="8"/>
    </row>
    <row r="3733" spans="1:26" ht="12.75">
      <c r="A3733" s="8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  <c r="S3733" s="8"/>
      <c r="T3733" s="8"/>
      <c r="U3733" s="8"/>
      <c r="V3733" s="8"/>
      <c r="W3733" s="8"/>
      <c r="X3733" s="8"/>
      <c r="Y3733" s="8"/>
      <c r="Z3733" s="8"/>
    </row>
    <row r="3734" spans="1:26" ht="12.75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  <c r="S3734" s="8"/>
      <c r="T3734" s="8"/>
      <c r="U3734" s="8"/>
      <c r="V3734" s="8"/>
      <c r="W3734" s="8"/>
      <c r="X3734" s="8"/>
      <c r="Y3734" s="8"/>
      <c r="Z3734" s="8"/>
    </row>
    <row r="3735" spans="1:26" ht="12.75">
      <c r="A3735" s="8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  <c r="S3735" s="8"/>
      <c r="T3735" s="8"/>
      <c r="U3735" s="8"/>
      <c r="V3735" s="8"/>
      <c r="W3735" s="8"/>
      <c r="X3735" s="8"/>
      <c r="Y3735" s="8"/>
      <c r="Z3735" s="8"/>
    </row>
    <row r="3736" spans="1:26" ht="12.75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  <c r="S3736" s="8"/>
      <c r="T3736" s="8"/>
      <c r="U3736" s="8"/>
      <c r="V3736" s="8"/>
      <c r="W3736" s="8"/>
      <c r="X3736" s="8"/>
      <c r="Y3736" s="8"/>
      <c r="Z3736" s="8"/>
    </row>
    <row r="3737" spans="1:26" ht="12.75">
      <c r="A3737" s="8"/>
      <c r="B3737" s="8"/>
      <c r="C3737" s="8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  <c r="S3737" s="8"/>
      <c r="T3737" s="8"/>
      <c r="U3737" s="8"/>
      <c r="V3737" s="8"/>
      <c r="W3737" s="8"/>
      <c r="X3737" s="8"/>
      <c r="Y3737" s="8"/>
      <c r="Z3737" s="8"/>
    </row>
    <row r="3738" spans="1:26" ht="12.75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  <c r="S3738" s="8"/>
      <c r="T3738" s="8"/>
      <c r="U3738" s="8"/>
      <c r="V3738" s="8"/>
      <c r="W3738" s="8"/>
      <c r="X3738" s="8"/>
      <c r="Y3738" s="8"/>
      <c r="Z3738" s="8"/>
    </row>
    <row r="3739" spans="1:26" ht="12.75">
      <c r="A3739" s="8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  <c r="S3739" s="8"/>
      <c r="T3739" s="8"/>
      <c r="U3739" s="8"/>
      <c r="V3739" s="8"/>
      <c r="W3739" s="8"/>
      <c r="X3739" s="8"/>
      <c r="Y3739" s="8"/>
      <c r="Z3739" s="8"/>
    </row>
    <row r="3740" spans="1:26" ht="12.75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  <c r="S3740" s="8"/>
      <c r="T3740" s="8"/>
      <c r="U3740" s="8"/>
      <c r="V3740" s="8"/>
      <c r="W3740" s="8"/>
      <c r="X3740" s="8"/>
      <c r="Y3740" s="8"/>
      <c r="Z3740" s="8"/>
    </row>
    <row r="3741" spans="1:26" ht="12.75">
      <c r="A3741" s="8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  <c r="S3741" s="8"/>
      <c r="T3741" s="8"/>
      <c r="U3741" s="8"/>
      <c r="V3741" s="8"/>
      <c r="W3741" s="8"/>
      <c r="X3741" s="8"/>
      <c r="Y3741" s="8"/>
      <c r="Z3741" s="8"/>
    </row>
    <row r="3742" spans="1:26" ht="12.75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  <c r="S3742" s="8"/>
      <c r="T3742" s="8"/>
      <c r="U3742" s="8"/>
      <c r="V3742" s="8"/>
      <c r="W3742" s="8"/>
      <c r="X3742" s="8"/>
      <c r="Y3742" s="8"/>
      <c r="Z3742" s="8"/>
    </row>
    <row r="3743" spans="1:26" ht="12.75">
      <c r="A3743" s="8"/>
      <c r="B3743" s="8"/>
      <c r="C3743" s="8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  <c r="S3743" s="8"/>
      <c r="T3743" s="8"/>
      <c r="U3743" s="8"/>
      <c r="V3743" s="8"/>
      <c r="W3743" s="8"/>
      <c r="X3743" s="8"/>
      <c r="Y3743" s="8"/>
      <c r="Z3743" s="8"/>
    </row>
    <row r="3744" spans="1:26" ht="12.75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  <c r="S3744" s="8"/>
      <c r="T3744" s="8"/>
      <c r="U3744" s="8"/>
      <c r="V3744" s="8"/>
      <c r="W3744" s="8"/>
      <c r="X3744" s="8"/>
      <c r="Y3744" s="8"/>
      <c r="Z3744" s="8"/>
    </row>
    <row r="3745" spans="1:26" ht="12.75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  <c r="S3745" s="8"/>
      <c r="T3745" s="8"/>
      <c r="U3745" s="8"/>
      <c r="V3745" s="8"/>
      <c r="W3745" s="8"/>
      <c r="X3745" s="8"/>
      <c r="Y3745" s="8"/>
      <c r="Z3745" s="8"/>
    </row>
    <row r="3746" spans="1:26" ht="12.75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  <c r="S3746" s="8"/>
      <c r="T3746" s="8"/>
      <c r="U3746" s="8"/>
      <c r="V3746" s="8"/>
      <c r="W3746" s="8"/>
      <c r="X3746" s="8"/>
      <c r="Y3746" s="8"/>
      <c r="Z3746" s="8"/>
    </row>
    <row r="3747" spans="1:26" ht="12.75">
      <c r="A3747" s="8"/>
      <c r="B3747" s="8"/>
      <c r="C3747" s="8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  <c r="S3747" s="8"/>
      <c r="T3747" s="8"/>
      <c r="U3747" s="8"/>
      <c r="V3747" s="8"/>
      <c r="W3747" s="8"/>
      <c r="X3747" s="8"/>
      <c r="Y3747" s="8"/>
      <c r="Z3747" s="8"/>
    </row>
    <row r="3748" spans="1:26" ht="12.75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  <c r="S3748" s="8"/>
      <c r="T3748" s="8"/>
      <c r="U3748" s="8"/>
      <c r="V3748" s="8"/>
      <c r="W3748" s="8"/>
      <c r="X3748" s="8"/>
      <c r="Y3748" s="8"/>
      <c r="Z3748" s="8"/>
    </row>
    <row r="3749" spans="1:26" ht="12.75">
      <c r="A3749" s="8"/>
      <c r="B3749" s="8"/>
      <c r="C3749" s="8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  <c r="S3749" s="8"/>
      <c r="T3749" s="8"/>
      <c r="U3749" s="8"/>
      <c r="V3749" s="8"/>
      <c r="W3749" s="8"/>
      <c r="X3749" s="8"/>
      <c r="Y3749" s="8"/>
      <c r="Z3749" s="8"/>
    </row>
    <row r="3750" spans="1:26" ht="12.75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  <c r="S3750" s="8"/>
      <c r="T3750" s="8"/>
      <c r="U3750" s="8"/>
      <c r="V3750" s="8"/>
      <c r="W3750" s="8"/>
      <c r="X3750" s="8"/>
      <c r="Y3750" s="8"/>
      <c r="Z3750" s="8"/>
    </row>
    <row r="3751" spans="1:26" ht="12.75">
      <c r="A3751" s="8"/>
      <c r="B3751" s="8"/>
      <c r="C3751" s="8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  <c r="S3751" s="8"/>
      <c r="T3751" s="8"/>
      <c r="U3751" s="8"/>
      <c r="V3751" s="8"/>
      <c r="W3751" s="8"/>
      <c r="X3751" s="8"/>
      <c r="Y3751" s="8"/>
      <c r="Z3751" s="8"/>
    </row>
    <row r="3752" spans="1:26" ht="12.75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  <c r="S3752" s="8"/>
      <c r="T3752" s="8"/>
      <c r="U3752" s="8"/>
      <c r="V3752" s="8"/>
      <c r="W3752" s="8"/>
      <c r="X3752" s="8"/>
      <c r="Y3752" s="8"/>
      <c r="Z3752" s="8"/>
    </row>
  </sheetData>
  <mergeCells count="2931">
    <mergeCell ref="B596:M596"/>
    <mergeCell ref="N596:Q596"/>
    <mergeCell ref="B597:M597"/>
    <mergeCell ref="N597:Q597"/>
    <mergeCell ref="B593:M593"/>
    <mergeCell ref="N593:Q593"/>
    <mergeCell ref="B594:M594"/>
    <mergeCell ref="N594:Q594"/>
    <mergeCell ref="N590:Q590"/>
    <mergeCell ref="B591:M591"/>
    <mergeCell ref="N591:Q591"/>
    <mergeCell ref="B592:M592"/>
    <mergeCell ref="N592:Q592"/>
    <mergeCell ref="N584:Q584"/>
    <mergeCell ref="B585:M585"/>
    <mergeCell ref="N585:Q585"/>
    <mergeCell ref="B588:M588"/>
    <mergeCell ref="N588:Q588"/>
    <mergeCell ref="B586:M586"/>
    <mergeCell ref="N586:Q586"/>
    <mergeCell ref="B587:M587"/>
    <mergeCell ref="N587:Q587"/>
    <mergeCell ref="U35:W35"/>
    <mergeCell ref="B39:J39"/>
    <mergeCell ref="K39:N39"/>
    <mergeCell ref="O39:Q39"/>
    <mergeCell ref="R39:T39"/>
    <mergeCell ref="U39:W39"/>
    <mergeCell ref="B35:J35"/>
    <mergeCell ref="K35:N35"/>
    <mergeCell ref="O35:Q35"/>
    <mergeCell ref="R35:T35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31:T31"/>
    <mergeCell ref="U47:W47"/>
    <mergeCell ref="B48:J48"/>
    <mergeCell ref="K48:N48"/>
    <mergeCell ref="O48:Q48"/>
    <mergeCell ref="R48:T48"/>
    <mergeCell ref="U48:W48"/>
    <mergeCell ref="B47:J47"/>
    <mergeCell ref="K47:N47"/>
    <mergeCell ref="O47:Q47"/>
    <mergeCell ref="R47:T47"/>
    <mergeCell ref="U45:W45"/>
    <mergeCell ref="B46:J46"/>
    <mergeCell ref="K46:N46"/>
    <mergeCell ref="O46:Q46"/>
    <mergeCell ref="R46:T46"/>
    <mergeCell ref="U46:W46"/>
    <mergeCell ref="B45:J45"/>
    <mergeCell ref="K45:N45"/>
    <mergeCell ref="O45:Q45"/>
    <mergeCell ref="R45:T45"/>
    <mergeCell ref="U43:W43"/>
    <mergeCell ref="B44:J44"/>
    <mergeCell ref="K44:N44"/>
    <mergeCell ref="O44:Q44"/>
    <mergeCell ref="R44:T44"/>
    <mergeCell ref="U44:W44"/>
    <mergeCell ref="B43:J43"/>
    <mergeCell ref="K43:N43"/>
    <mergeCell ref="O43:Q43"/>
    <mergeCell ref="R43:T43"/>
    <mergeCell ref="U41:W41"/>
    <mergeCell ref="B42:J42"/>
    <mergeCell ref="K42:N42"/>
    <mergeCell ref="O42:Q42"/>
    <mergeCell ref="R42:T42"/>
    <mergeCell ref="U42:W42"/>
    <mergeCell ref="B41:J41"/>
    <mergeCell ref="K41:N41"/>
    <mergeCell ref="O41:Q41"/>
    <mergeCell ref="R41:T41"/>
    <mergeCell ref="U38:W38"/>
    <mergeCell ref="B40:J40"/>
    <mergeCell ref="K40:N40"/>
    <mergeCell ref="O40:Q40"/>
    <mergeCell ref="R40:T40"/>
    <mergeCell ref="U40:W40"/>
    <mergeCell ref="B38:J38"/>
    <mergeCell ref="K38:N38"/>
    <mergeCell ref="O38:Q38"/>
    <mergeCell ref="R38:T38"/>
    <mergeCell ref="R36:T36"/>
    <mergeCell ref="U36:W36"/>
    <mergeCell ref="B37:J37"/>
    <mergeCell ref="K37:N37"/>
    <mergeCell ref="O37:Q37"/>
    <mergeCell ref="R37:T37"/>
    <mergeCell ref="U37:W37"/>
    <mergeCell ref="R29:T29"/>
    <mergeCell ref="U29:W29"/>
    <mergeCell ref="B30:J30"/>
    <mergeCell ref="K30:N30"/>
    <mergeCell ref="O30:Q30"/>
    <mergeCell ref="R30:T30"/>
    <mergeCell ref="U30:W30"/>
    <mergeCell ref="R27:T27"/>
    <mergeCell ref="U27:W27"/>
    <mergeCell ref="B28:J28"/>
    <mergeCell ref="K28:N28"/>
    <mergeCell ref="O28:Q28"/>
    <mergeCell ref="R28:T28"/>
    <mergeCell ref="U28:W28"/>
    <mergeCell ref="A27:A42"/>
    <mergeCell ref="B27:J27"/>
    <mergeCell ref="K27:N27"/>
    <mergeCell ref="O27:Q27"/>
    <mergeCell ref="B29:J29"/>
    <mergeCell ref="K29:N29"/>
    <mergeCell ref="O29:Q29"/>
    <mergeCell ref="B36:J36"/>
    <mergeCell ref="K36:N36"/>
    <mergeCell ref="O36:Q36"/>
    <mergeCell ref="R23:W23"/>
    <mergeCell ref="R24:T25"/>
    <mergeCell ref="U24:W25"/>
    <mergeCell ref="B26:J26"/>
    <mergeCell ref="K26:N26"/>
    <mergeCell ref="O26:Q26"/>
    <mergeCell ref="R26:T26"/>
    <mergeCell ref="U26:W26"/>
    <mergeCell ref="A23:A25"/>
    <mergeCell ref="B23:J25"/>
    <mergeCell ref="K23:N25"/>
    <mergeCell ref="O23:Q25"/>
    <mergeCell ref="A18:W18"/>
    <mergeCell ref="A19:W19"/>
    <mergeCell ref="A20:W20"/>
    <mergeCell ref="A21:W21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S7:W7"/>
    <mergeCell ref="A8:R8"/>
    <mergeCell ref="S8:W8"/>
    <mergeCell ref="A9:R9"/>
    <mergeCell ref="S9:W9"/>
    <mergeCell ref="S71:T71"/>
    <mergeCell ref="S72:T72"/>
    <mergeCell ref="A1:W1"/>
    <mergeCell ref="A2:W2"/>
    <mergeCell ref="A3:W3"/>
    <mergeCell ref="A5:R5"/>
    <mergeCell ref="S5:W5"/>
    <mergeCell ref="A6:R6"/>
    <mergeCell ref="S6:W6"/>
    <mergeCell ref="A7:R7"/>
    <mergeCell ref="S68:T68"/>
    <mergeCell ref="S66:T66"/>
    <mergeCell ref="S69:T69"/>
    <mergeCell ref="S70:T70"/>
    <mergeCell ref="B62:M62"/>
    <mergeCell ref="S64:T64"/>
    <mergeCell ref="S65:T65"/>
    <mergeCell ref="S67:T67"/>
    <mergeCell ref="B63:M63"/>
    <mergeCell ref="B64:M64"/>
    <mergeCell ref="B65:M65"/>
    <mergeCell ref="B66:M66"/>
    <mergeCell ref="B67:M67"/>
    <mergeCell ref="N66:P66"/>
    <mergeCell ref="B58:M58"/>
    <mergeCell ref="B59:M59"/>
    <mergeCell ref="B60:M60"/>
    <mergeCell ref="B61:M61"/>
    <mergeCell ref="B68:M68"/>
    <mergeCell ref="B69:M69"/>
    <mergeCell ref="B70:M70"/>
    <mergeCell ref="B71:M71"/>
    <mergeCell ref="B72:M72"/>
    <mergeCell ref="B73:M73"/>
    <mergeCell ref="B74:M74"/>
    <mergeCell ref="B75:M75"/>
    <mergeCell ref="B76:M76"/>
    <mergeCell ref="B77:M77"/>
    <mergeCell ref="B78:M78"/>
    <mergeCell ref="B79:M79"/>
    <mergeCell ref="B80:M80"/>
    <mergeCell ref="B81:M81"/>
    <mergeCell ref="B82:M82"/>
    <mergeCell ref="B83:M83"/>
    <mergeCell ref="B84:M84"/>
    <mergeCell ref="B85:M85"/>
    <mergeCell ref="B86:M86"/>
    <mergeCell ref="B87:M87"/>
    <mergeCell ref="B88:M88"/>
    <mergeCell ref="B89:M89"/>
    <mergeCell ref="B90:M90"/>
    <mergeCell ref="B91:M91"/>
    <mergeCell ref="B92:M92"/>
    <mergeCell ref="B93:M93"/>
    <mergeCell ref="B94:M94"/>
    <mergeCell ref="B95:M95"/>
    <mergeCell ref="B96:M96"/>
    <mergeCell ref="B97:M97"/>
    <mergeCell ref="B98:M98"/>
    <mergeCell ref="B99:M99"/>
    <mergeCell ref="B100:M100"/>
    <mergeCell ref="B101:M101"/>
    <mergeCell ref="B102:M102"/>
    <mergeCell ref="B103:M103"/>
    <mergeCell ref="B104:M104"/>
    <mergeCell ref="B105:M105"/>
    <mergeCell ref="B106:M106"/>
    <mergeCell ref="B107:M107"/>
    <mergeCell ref="B108:M108"/>
    <mergeCell ref="B109:M109"/>
    <mergeCell ref="B110:M110"/>
    <mergeCell ref="B111:M111"/>
    <mergeCell ref="B112:M112"/>
    <mergeCell ref="B113:M113"/>
    <mergeCell ref="B114:M114"/>
    <mergeCell ref="B115:M115"/>
    <mergeCell ref="B116:M116"/>
    <mergeCell ref="B117:M117"/>
    <mergeCell ref="B118:M118"/>
    <mergeCell ref="B119:M119"/>
    <mergeCell ref="B120:M120"/>
    <mergeCell ref="B121:M121"/>
    <mergeCell ref="B122:M122"/>
    <mergeCell ref="B123:M123"/>
    <mergeCell ref="B124:M124"/>
    <mergeCell ref="B125:M125"/>
    <mergeCell ref="B126:M126"/>
    <mergeCell ref="B127:M127"/>
    <mergeCell ref="B128:M128"/>
    <mergeCell ref="B129:M129"/>
    <mergeCell ref="B130:M130"/>
    <mergeCell ref="B131:M131"/>
    <mergeCell ref="B132:M132"/>
    <mergeCell ref="B133:M133"/>
    <mergeCell ref="B134:M134"/>
    <mergeCell ref="B135:M135"/>
    <mergeCell ref="B136:M136"/>
    <mergeCell ref="B137:M137"/>
    <mergeCell ref="B138:M138"/>
    <mergeCell ref="B139:M139"/>
    <mergeCell ref="B140:M140"/>
    <mergeCell ref="B141:M141"/>
    <mergeCell ref="B142:M142"/>
    <mergeCell ref="B144:M144"/>
    <mergeCell ref="B145:M145"/>
    <mergeCell ref="B146:M146"/>
    <mergeCell ref="B147:M147"/>
    <mergeCell ref="B148:M148"/>
    <mergeCell ref="B149:M149"/>
    <mergeCell ref="B150:M150"/>
    <mergeCell ref="B151:M151"/>
    <mergeCell ref="B152:M152"/>
    <mergeCell ref="B153:M153"/>
    <mergeCell ref="B154:M154"/>
    <mergeCell ref="B155:M155"/>
    <mergeCell ref="B156:M156"/>
    <mergeCell ref="B157:M157"/>
    <mergeCell ref="B158:M158"/>
    <mergeCell ref="B159:M159"/>
    <mergeCell ref="B160:M160"/>
    <mergeCell ref="B162:M162"/>
    <mergeCell ref="B163:M163"/>
    <mergeCell ref="B164:M164"/>
    <mergeCell ref="B165:M165"/>
    <mergeCell ref="B166:M166"/>
    <mergeCell ref="B167:M167"/>
    <mergeCell ref="B169:M169"/>
    <mergeCell ref="B170:M170"/>
    <mergeCell ref="B171:M171"/>
    <mergeCell ref="B172:M172"/>
    <mergeCell ref="B173:M173"/>
    <mergeCell ref="B174:M174"/>
    <mergeCell ref="B175:M175"/>
    <mergeCell ref="B176:M176"/>
    <mergeCell ref="B177:M177"/>
    <mergeCell ref="B178:M178"/>
    <mergeCell ref="B179:M179"/>
    <mergeCell ref="B180:M180"/>
    <mergeCell ref="B181:M181"/>
    <mergeCell ref="B183:M183"/>
    <mergeCell ref="B182:M182"/>
    <mergeCell ref="B184:M184"/>
    <mergeCell ref="B185:M185"/>
    <mergeCell ref="B186:M186"/>
    <mergeCell ref="B187:M187"/>
    <mergeCell ref="B188:M188"/>
    <mergeCell ref="B189:M189"/>
    <mergeCell ref="B190:M190"/>
    <mergeCell ref="B191:M191"/>
    <mergeCell ref="B192:M192"/>
    <mergeCell ref="B193:M193"/>
    <mergeCell ref="B194:M194"/>
    <mergeCell ref="B195:M195"/>
    <mergeCell ref="B196:M196"/>
    <mergeCell ref="B197:M197"/>
    <mergeCell ref="B198:M198"/>
    <mergeCell ref="B199:M199"/>
    <mergeCell ref="B200:M200"/>
    <mergeCell ref="B201:M201"/>
    <mergeCell ref="B202:M202"/>
    <mergeCell ref="B203:M203"/>
    <mergeCell ref="B204:M204"/>
    <mergeCell ref="B205:M205"/>
    <mergeCell ref="B206:M206"/>
    <mergeCell ref="B207:M207"/>
    <mergeCell ref="B208:M208"/>
    <mergeCell ref="B209:M209"/>
    <mergeCell ref="B210:M210"/>
    <mergeCell ref="B211:M211"/>
    <mergeCell ref="B212:M212"/>
    <mergeCell ref="B213:M213"/>
    <mergeCell ref="B214:M214"/>
    <mergeCell ref="B215:M215"/>
    <mergeCell ref="B216:M216"/>
    <mergeCell ref="B217:M217"/>
    <mergeCell ref="B218:M218"/>
    <mergeCell ref="B219:M219"/>
    <mergeCell ref="B220:M220"/>
    <mergeCell ref="B221:M221"/>
    <mergeCell ref="B222:M222"/>
    <mergeCell ref="B223:M223"/>
    <mergeCell ref="B224:M224"/>
    <mergeCell ref="B225:M225"/>
    <mergeCell ref="B226:M226"/>
    <mergeCell ref="B227:M227"/>
    <mergeCell ref="B229:M229"/>
    <mergeCell ref="B230:M230"/>
    <mergeCell ref="B231:M231"/>
    <mergeCell ref="B232:M232"/>
    <mergeCell ref="B233:M233"/>
    <mergeCell ref="B234:M234"/>
    <mergeCell ref="B236:M236"/>
    <mergeCell ref="B235:M235"/>
    <mergeCell ref="B237:M237"/>
    <mergeCell ref="B238:M238"/>
    <mergeCell ref="B239:M239"/>
    <mergeCell ref="B240:M240"/>
    <mergeCell ref="B241:M241"/>
    <mergeCell ref="B242:M242"/>
    <mergeCell ref="B243:M243"/>
    <mergeCell ref="B244:M244"/>
    <mergeCell ref="B245:M245"/>
    <mergeCell ref="B246:M246"/>
    <mergeCell ref="B247:M247"/>
    <mergeCell ref="B248:M248"/>
    <mergeCell ref="B250:M250"/>
    <mergeCell ref="B249:M249"/>
    <mergeCell ref="B251:M251"/>
    <mergeCell ref="B252:M252"/>
    <mergeCell ref="B253:M253"/>
    <mergeCell ref="B254:M254"/>
    <mergeCell ref="B255:M255"/>
    <mergeCell ref="B256:M256"/>
    <mergeCell ref="B257:M257"/>
    <mergeCell ref="B258:M258"/>
    <mergeCell ref="B259:M259"/>
    <mergeCell ref="B260:M260"/>
    <mergeCell ref="B261:M261"/>
    <mergeCell ref="B262:M262"/>
    <mergeCell ref="B263:M263"/>
    <mergeCell ref="B264:M264"/>
    <mergeCell ref="B265:M265"/>
    <mergeCell ref="B266:M266"/>
    <mergeCell ref="B267:M267"/>
    <mergeCell ref="B268:M268"/>
    <mergeCell ref="B269:M269"/>
    <mergeCell ref="B270:M270"/>
    <mergeCell ref="B271:M271"/>
    <mergeCell ref="B272:M272"/>
    <mergeCell ref="B273:M273"/>
    <mergeCell ref="B274:M274"/>
    <mergeCell ref="B275:M275"/>
    <mergeCell ref="B276:M276"/>
    <mergeCell ref="B277:M277"/>
    <mergeCell ref="B278:M278"/>
    <mergeCell ref="B279:M279"/>
    <mergeCell ref="B280:M280"/>
    <mergeCell ref="B281:M281"/>
    <mergeCell ref="B282:M282"/>
    <mergeCell ref="B283:M283"/>
    <mergeCell ref="B285:M285"/>
    <mergeCell ref="B286:M286"/>
    <mergeCell ref="B287:M287"/>
    <mergeCell ref="B288:M288"/>
    <mergeCell ref="B289:M289"/>
    <mergeCell ref="B290:M290"/>
    <mergeCell ref="B291:M291"/>
    <mergeCell ref="B292:M292"/>
    <mergeCell ref="B293:M293"/>
    <mergeCell ref="B294:M294"/>
    <mergeCell ref="B295:M295"/>
    <mergeCell ref="B296:M296"/>
    <mergeCell ref="B297:M297"/>
    <mergeCell ref="B298:M298"/>
    <mergeCell ref="B299:M299"/>
    <mergeCell ref="B300:M300"/>
    <mergeCell ref="B301:M301"/>
    <mergeCell ref="B302:M302"/>
    <mergeCell ref="B303:M303"/>
    <mergeCell ref="B304:M304"/>
    <mergeCell ref="B305:M305"/>
    <mergeCell ref="B306:M306"/>
    <mergeCell ref="B307:M307"/>
    <mergeCell ref="B308:M308"/>
    <mergeCell ref="B309:M309"/>
    <mergeCell ref="B310:M310"/>
    <mergeCell ref="B311:M311"/>
    <mergeCell ref="B312:M312"/>
    <mergeCell ref="B313:M313"/>
    <mergeCell ref="B314:M314"/>
    <mergeCell ref="B315:M315"/>
    <mergeCell ref="B316:M316"/>
    <mergeCell ref="B317:M317"/>
    <mergeCell ref="B318:M318"/>
    <mergeCell ref="B319:M319"/>
    <mergeCell ref="B320:M320"/>
    <mergeCell ref="B321:M321"/>
    <mergeCell ref="B322:M322"/>
    <mergeCell ref="B323:M323"/>
    <mergeCell ref="B324:M324"/>
    <mergeCell ref="B325:M325"/>
    <mergeCell ref="B326:M326"/>
    <mergeCell ref="B327:M327"/>
    <mergeCell ref="B328:M328"/>
    <mergeCell ref="B329:M329"/>
    <mergeCell ref="B330:M330"/>
    <mergeCell ref="B331:M331"/>
    <mergeCell ref="B332:M332"/>
    <mergeCell ref="B333:M333"/>
    <mergeCell ref="B334:M334"/>
    <mergeCell ref="B335:M335"/>
    <mergeCell ref="B336:M336"/>
    <mergeCell ref="B338:M338"/>
    <mergeCell ref="B339:M339"/>
    <mergeCell ref="B340:M340"/>
    <mergeCell ref="B341:M341"/>
    <mergeCell ref="B342:M342"/>
    <mergeCell ref="B344:M344"/>
    <mergeCell ref="B343:M343"/>
    <mergeCell ref="B345:M345"/>
    <mergeCell ref="B346:M346"/>
    <mergeCell ref="B347:M347"/>
    <mergeCell ref="B348:M348"/>
    <mergeCell ref="B349:M349"/>
    <mergeCell ref="B350:M350"/>
    <mergeCell ref="B351:M351"/>
    <mergeCell ref="B352:M352"/>
    <mergeCell ref="B353:M353"/>
    <mergeCell ref="B354:M354"/>
    <mergeCell ref="B355:M355"/>
    <mergeCell ref="B356:M356"/>
    <mergeCell ref="B357:M357"/>
    <mergeCell ref="B358:M358"/>
    <mergeCell ref="B359:M359"/>
    <mergeCell ref="B360:M360"/>
    <mergeCell ref="B361:M361"/>
    <mergeCell ref="B362:M362"/>
    <mergeCell ref="B363:M363"/>
    <mergeCell ref="B364:M364"/>
    <mergeCell ref="B365:M365"/>
    <mergeCell ref="B366:M366"/>
    <mergeCell ref="B367:M367"/>
    <mergeCell ref="B368:M368"/>
    <mergeCell ref="B369:M369"/>
    <mergeCell ref="B370:M370"/>
    <mergeCell ref="B371:M371"/>
    <mergeCell ref="B372:M372"/>
    <mergeCell ref="B374:M374"/>
    <mergeCell ref="B373:M373"/>
    <mergeCell ref="B375:M375"/>
    <mergeCell ref="B376:M376"/>
    <mergeCell ref="B377:M377"/>
    <mergeCell ref="B378:M378"/>
    <mergeCell ref="B379:M379"/>
    <mergeCell ref="B380:M380"/>
    <mergeCell ref="B382:M382"/>
    <mergeCell ref="B383:M383"/>
    <mergeCell ref="B384:M384"/>
    <mergeCell ref="B385:M385"/>
    <mergeCell ref="B386:M386"/>
    <mergeCell ref="B387:M387"/>
    <mergeCell ref="B388:M388"/>
    <mergeCell ref="B390:M390"/>
    <mergeCell ref="B389:M389"/>
    <mergeCell ref="B391:M391"/>
    <mergeCell ref="B392:M392"/>
    <mergeCell ref="B393:M393"/>
    <mergeCell ref="B394:M394"/>
    <mergeCell ref="B395:M395"/>
    <mergeCell ref="B396:M396"/>
    <mergeCell ref="B397:M397"/>
    <mergeCell ref="B399:M399"/>
    <mergeCell ref="B400:M400"/>
    <mergeCell ref="B401:M401"/>
    <mergeCell ref="B402:M402"/>
    <mergeCell ref="B403:M403"/>
    <mergeCell ref="B404:M404"/>
    <mergeCell ref="B405:M405"/>
    <mergeCell ref="B406:M406"/>
    <mergeCell ref="B407:M407"/>
    <mergeCell ref="B408:M408"/>
    <mergeCell ref="B409:M409"/>
    <mergeCell ref="B410:M410"/>
    <mergeCell ref="B411:M411"/>
    <mergeCell ref="B412:M412"/>
    <mergeCell ref="B413:M413"/>
    <mergeCell ref="B414:M414"/>
    <mergeCell ref="B415:M415"/>
    <mergeCell ref="B416:M416"/>
    <mergeCell ref="B417:M417"/>
    <mergeCell ref="B418:M418"/>
    <mergeCell ref="B419:M419"/>
    <mergeCell ref="B420:M420"/>
    <mergeCell ref="B421:M421"/>
    <mergeCell ref="B422:M422"/>
    <mergeCell ref="B423:M423"/>
    <mergeCell ref="B424:M424"/>
    <mergeCell ref="B426:M426"/>
    <mergeCell ref="B425:M425"/>
    <mergeCell ref="B427:M427"/>
    <mergeCell ref="B428:M428"/>
    <mergeCell ref="B429:M429"/>
    <mergeCell ref="B430:M430"/>
    <mergeCell ref="B434:M434"/>
    <mergeCell ref="B433:M433"/>
    <mergeCell ref="B435:M435"/>
    <mergeCell ref="B437:M437"/>
    <mergeCell ref="B143:M143"/>
    <mergeCell ref="B161:M161"/>
    <mergeCell ref="B168:M168"/>
    <mergeCell ref="B228:M228"/>
    <mergeCell ref="B284:M284"/>
    <mergeCell ref="B337:M337"/>
    <mergeCell ref="B381:M381"/>
    <mergeCell ref="B398:M398"/>
    <mergeCell ref="B436:M436"/>
    <mergeCell ref="N56:P56"/>
    <mergeCell ref="N57:P57"/>
    <mergeCell ref="N58:P58"/>
    <mergeCell ref="N59:P59"/>
    <mergeCell ref="N60:P60"/>
    <mergeCell ref="N61:P61"/>
    <mergeCell ref="N62:P62"/>
    <mergeCell ref="N63:P63"/>
    <mergeCell ref="N64:P64"/>
    <mergeCell ref="N65:P65"/>
    <mergeCell ref="N67:P67"/>
    <mergeCell ref="N68:P68"/>
    <mergeCell ref="N69:P69"/>
    <mergeCell ref="N70:P70"/>
    <mergeCell ref="N71:P71"/>
    <mergeCell ref="N72:P72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85:P85"/>
    <mergeCell ref="N86:P86"/>
    <mergeCell ref="N87:P87"/>
    <mergeCell ref="N88:P88"/>
    <mergeCell ref="N89:P89"/>
    <mergeCell ref="N90:P90"/>
    <mergeCell ref="N91:P91"/>
    <mergeCell ref="N92:P92"/>
    <mergeCell ref="N93:P93"/>
    <mergeCell ref="N94:P94"/>
    <mergeCell ref="N95:P95"/>
    <mergeCell ref="N96:P96"/>
    <mergeCell ref="N97:P97"/>
    <mergeCell ref="N98:P98"/>
    <mergeCell ref="N99:P99"/>
    <mergeCell ref="N100:P100"/>
    <mergeCell ref="N101:P101"/>
    <mergeCell ref="N102:P102"/>
    <mergeCell ref="N103:P103"/>
    <mergeCell ref="N104:P104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125:P125"/>
    <mergeCell ref="N126:P126"/>
    <mergeCell ref="N127:P127"/>
    <mergeCell ref="N128:P128"/>
    <mergeCell ref="N129:P129"/>
    <mergeCell ref="N130:P130"/>
    <mergeCell ref="N131:P131"/>
    <mergeCell ref="N132:P132"/>
    <mergeCell ref="N133:P133"/>
    <mergeCell ref="N134:P134"/>
    <mergeCell ref="N135:P135"/>
    <mergeCell ref="N136:P136"/>
    <mergeCell ref="N137:P137"/>
    <mergeCell ref="N138:P138"/>
    <mergeCell ref="N139:P139"/>
    <mergeCell ref="N140:P140"/>
    <mergeCell ref="N141:P141"/>
    <mergeCell ref="N142:P142"/>
    <mergeCell ref="N145:P145"/>
    <mergeCell ref="N146:P146"/>
    <mergeCell ref="N153:P153"/>
    <mergeCell ref="N154:P154"/>
    <mergeCell ref="N147:P147"/>
    <mergeCell ref="N148:P148"/>
    <mergeCell ref="N149:P149"/>
    <mergeCell ref="N150:P150"/>
    <mergeCell ref="N159:P159"/>
    <mergeCell ref="N160:P160"/>
    <mergeCell ref="N143:P143"/>
    <mergeCell ref="N144:P144"/>
    <mergeCell ref="N155:P155"/>
    <mergeCell ref="N156:P156"/>
    <mergeCell ref="N157:P157"/>
    <mergeCell ref="N158:P158"/>
    <mergeCell ref="N151:P151"/>
    <mergeCell ref="N152:P152"/>
    <mergeCell ref="N161:P161"/>
    <mergeCell ref="N162:P162"/>
    <mergeCell ref="N163:P163"/>
    <mergeCell ref="N164:P164"/>
    <mergeCell ref="N165:P165"/>
    <mergeCell ref="N166:P166"/>
    <mergeCell ref="N167:P167"/>
    <mergeCell ref="N168:P168"/>
    <mergeCell ref="N169:P169"/>
    <mergeCell ref="N170:P170"/>
    <mergeCell ref="N171:P171"/>
    <mergeCell ref="N172:P172"/>
    <mergeCell ref="N173:P173"/>
    <mergeCell ref="N174:P174"/>
    <mergeCell ref="N175:P175"/>
    <mergeCell ref="N176:P176"/>
    <mergeCell ref="N177:P177"/>
    <mergeCell ref="N178:P178"/>
    <mergeCell ref="N179:P179"/>
    <mergeCell ref="N180:P180"/>
    <mergeCell ref="N181:P181"/>
    <mergeCell ref="N182:P182"/>
    <mergeCell ref="N183:P183"/>
    <mergeCell ref="N184:P184"/>
    <mergeCell ref="N185:P185"/>
    <mergeCell ref="N186:P186"/>
    <mergeCell ref="N187:P187"/>
    <mergeCell ref="N188:P188"/>
    <mergeCell ref="N189:P189"/>
    <mergeCell ref="N190:P190"/>
    <mergeCell ref="N191:P191"/>
    <mergeCell ref="N192:P192"/>
    <mergeCell ref="N193:P193"/>
    <mergeCell ref="N194:P194"/>
    <mergeCell ref="N195:P195"/>
    <mergeCell ref="N196:P196"/>
    <mergeCell ref="N197:P197"/>
    <mergeCell ref="N198:P198"/>
    <mergeCell ref="N199:P199"/>
    <mergeCell ref="N200:P200"/>
    <mergeCell ref="N201:P201"/>
    <mergeCell ref="N202:P202"/>
    <mergeCell ref="N203:P203"/>
    <mergeCell ref="N204:P204"/>
    <mergeCell ref="N205:P205"/>
    <mergeCell ref="N206:P206"/>
    <mergeCell ref="N207:P207"/>
    <mergeCell ref="N208:P208"/>
    <mergeCell ref="N209:P209"/>
    <mergeCell ref="N210:P210"/>
    <mergeCell ref="N211:P211"/>
    <mergeCell ref="N212:P212"/>
    <mergeCell ref="N213:P213"/>
    <mergeCell ref="N214:P214"/>
    <mergeCell ref="N215:P215"/>
    <mergeCell ref="N216:P216"/>
    <mergeCell ref="N217:P217"/>
    <mergeCell ref="N218:P218"/>
    <mergeCell ref="N219:P219"/>
    <mergeCell ref="N220:P220"/>
    <mergeCell ref="N221:P221"/>
    <mergeCell ref="N222:P222"/>
    <mergeCell ref="N223:P223"/>
    <mergeCell ref="N224:P224"/>
    <mergeCell ref="N225:P225"/>
    <mergeCell ref="N226:P226"/>
    <mergeCell ref="N227:P227"/>
    <mergeCell ref="N228:P228"/>
    <mergeCell ref="N229:P229"/>
    <mergeCell ref="N230:P230"/>
    <mergeCell ref="N231:P231"/>
    <mergeCell ref="N232:P232"/>
    <mergeCell ref="N233:P233"/>
    <mergeCell ref="N234:P234"/>
    <mergeCell ref="N235:P235"/>
    <mergeCell ref="N236:P236"/>
    <mergeCell ref="N237:P237"/>
    <mergeCell ref="N238:P238"/>
    <mergeCell ref="N239:P239"/>
    <mergeCell ref="N240:P240"/>
    <mergeCell ref="N241:P241"/>
    <mergeCell ref="N242:P242"/>
    <mergeCell ref="N243:P243"/>
    <mergeCell ref="N244:P244"/>
    <mergeCell ref="N245:P245"/>
    <mergeCell ref="N246:P246"/>
    <mergeCell ref="N247:P247"/>
    <mergeCell ref="N248:P248"/>
    <mergeCell ref="N249:P249"/>
    <mergeCell ref="N250:P250"/>
    <mergeCell ref="N251:P251"/>
    <mergeCell ref="N252:P252"/>
    <mergeCell ref="N253:P253"/>
    <mergeCell ref="N254:P254"/>
    <mergeCell ref="N255:P255"/>
    <mergeCell ref="N256:P256"/>
    <mergeCell ref="N257:P257"/>
    <mergeCell ref="N258:P258"/>
    <mergeCell ref="N259:P259"/>
    <mergeCell ref="N260:P260"/>
    <mergeCell ref="N261:P261"/>
    <mergeCell ref="N262:P262"/>
    <mergeCell ref="N263:P263"/>
    <mergeCell ref="N264:P264"/>
    <mergeCell ref="N265:P265"/>
    <mergeCell ref="N266:P266"/>
    <mergeCell ref="N267:P267"/>
    <mergeCell ref="N268:P268"/>
    <mergeCell ref="N269:P269"/>
    <mergeCell ref="N270:P270"/>
    <mergeCell ref="N271:P271"/>
    <mergeCell ref="N272:P272"/>
    <mergeCell ref="N273:P273"/>
    <mergeCell ref="N274:P274"/>
    <mergeCell ref="N275:P275"/>
    <mergeCell ref="N276:P276"/>
    <mergeCell ref="N277:P277"/>
    <mergeCell ref="N278:P278"/>
    <mergeCell ref="N279:P279"/>
    <mergeCell ref="N280:P280"/>
    <mergeCell ref="N281:P281"/>
    <mergeCell ref="N282:P282"/>
    <mergeCell ref="N283:P283"/>
    <mergeCell ref="N284:P284"/>
    <mergeCell ref="N285:P285"/>
    <mergeCell ref="N286:P286"/>
    <mergeCell ref="N287:P287"/>
    <mergeCell ref="N288:P288"/>
    <mergeCell ref="N289:P289"/>
    <mergeCell ref="N290:P290"/>
    <mergeCell ref="N291:P291"/>
    <mergeCell ref="N292:P292"/>
    <mergeCell ref="N293:P293"/>
    <mergeCell ref="N294:P294"/>
    <mergeCell ref="N295:P295"/>
    <mergeCell ref="N296:P296"/>
    <mergeCell ref="N297:P297"/>
    <mergeCell ref="N298:P298"/>
    <mergeCell ref="N299:P299"/>
    <mergeCell ref="N300:P300"/>
    <mergeCell ref="N301:P301"/>
    <mergeCell ref="N302:P302"/>
    <mergeCell ref="N303:P303"/>
    <mergeCell ref="N304:P304"/>
    <mergeCell ref="N305:P305"/>
    <mergeCell ref="N306:P306"/>
    <mergeCell ref="N307:P307"/>
    <mergeCell ref="N308:P308"/>
    <mergeCell ref="N309:P309"/>
    <mergeCell ref="N310:P310"/>
    <mergeCell ref="N311:P311"/>
    <mergeCell ref="N312:P312"/>
    <mergeCell ref="N313:P313"/>
    <mergeCell ref="N314:P314"/>
    <mergeCell ref="N315:P315"/>
    <mergeCell ref="N316:P316"/>
    <mergeCell ref="N317:P317"/>
    <mergeCell ref="N318:P318"/>
    <mergeCell ref="N319:P319"/>
    <mergeCell ref="N320:P320"/>
    <mergeCell ref="N321:P321"/>
    <mergeCell ref="N322:P322"/>
    <mergeCell ref="N323:P323"/>
    <mergeCell ref="N324:P324"/>
    <mergeCell ref="N325:P325"/>
    <mergeCell ref="N326:P326"/>
    <mergeCell ref="N327:P327"/>
    <mergeCell ref="N328:P328"/>
    <mergeCell ref="N329:P329"/>
    <mergeCell ref="N330:P330"/>
    <mergeCell ref="N331:P331"/>
    <mergeCell ref="N332:P332"/>
    <mergeCell ref="N333:P333"/>
    <mergeCell ref="N334:P334"/>
    <mergeCell ref="N335:P335"/>
    <mergeCell ref="N336:P336"/>
    <mergeCell ref="N337:P337"/>
    <mergeCell ref="N338:P338"/>
    <mergeCell ref="N339:P339"/>
    <mergeCell ref="N340:P340"/>
    <mergeCell ref="N341:P341"/>
    <mergeCell ref="N342:P342"/>
    <mergeCell ref="N343:P343"/>
    <mergeCell ref="N344:P344"/>
    <mergeCell ref="N345:P345"/>
    <mergeCell ref="N346:P346"/>
    <mergeCell ref="N347:P347"/>
    <mergeCell ref="N348:P348"/>
    <mergeCell ref="N349:P349"/>
    <mergeCell ref="N350:P350"/>
    <mergeCell ref="N351:P351"/>
    <mergeCell ref="N352:P352"/>
    <mergeCell ref="N353:P353"/>
    <mergeCell ref="N354:P354"/>
    <mergeCell ref="N355:P355"/>
    <mergeCell ref="N356:P356"/>
    <mergeCell ref="N357:P357"/>
    <mergeCell ref="N358:P358"/>
    <mergeCell ref="N359:P359"/>
    <mergeCell ref="N360:P360"/>
    <mergeCell ref="N361:P361"/>
    <mergeCell ref="N362:P362"/>
    <mergeCell ref="N363:P363"/>
    <mergeCell ref="N364:P364"/>
    <mergeCell ref="N365:P365"/>
    <mergeCell ref="N366:P366"/>
    <mergeCell ref="N367:P367"/>
    <mergeCell ref="N368:P368"/>
    <mergeCell ref="N369:P369"/>
    <mergeCell ref="N370:P370"/>
    <mergeCell ref="N371:P371"/>
    <mergeCell ref="N372:P372"/>
    <mergeCell ref="N373:P373"/>
    <mergeCell ref="N374:P374"/>
    <mergeCell ref="N375:P375"/>
    <mergeCell ref="N376:P376"/>
    <mergeCell ref="N377:P377"/>
    <mergeCell ref="N378:P378"/>
    <mergeCell ref="N379:P379"/>
    <mergeCell ref="N380:P380"/>
    <mergeCell ref="N381:P381"/>
    <mergeCell ref="N382:P382"/>
    <mergeCell ref="N383:P383"/>
    <mergeCell ref="N384:P384"/>
    <mergeCell ref="N385:P385"/>
    <mergeCell ref="N386:P386"/>
    <mergeCell ref="N387:P387"/>
    <mergeCell ref="N388:P388"/>
    <mergeCell ref="N389:P389"/>
    <mergeCell ref="N390:P390"/>
    <mergeCell ref="N391:P391"/>
    <mergeCell ref="N392:P392"/>
    <mergeCell ref="N393:P393"/>
    <mergeCell ref="N394:P394"/>
    <mergeCell ref="N395:P395"/>
    <mergeCell ref="N396:P396"/>
    <mergeCell ref="N397:P397"/>
    <mergeCell ref="N398:P398"/>
    <mergeCell ref="N399:P399"/>
    <mergeCell ref="N400:P400"/>
    <mergeCell ref="N401:P401"/>
    <mergeCell ref="N402:P402"/>
    <mergeCell ref="N403:P403"/>
    <mergeCell ref="N404:P404"/>
    <mergeCell ref="N405:P405"/>
    <mergeCell ref="N407:P407"/>
    <mergeCell ref="N406:P406"/>
    <mergeCell ref="N408:P408"/>
    <mergeCell ref="N409:P409"/>
    <mergeCell ref="N410:P410"/>
    <mergeCell ref="N411:P411"/>
    <mergeCell ref="N412:P412"/>
    <mergeCell ref="N413:P413"/>
    <mergeCell ref="N414:P414"/>
    <mergeCell ref="N415:P415"/>
    <mergeCell ref="N416:P416"/>
    <mergeCell ref="N417:P417"/>
    <mergeCell ref="N418:P418"/>
    <mergeCell ref="N419:P419"/>
    <mergeCell ref="N420:P420"/>
    <mergeCell ref="N421:P421"/>
    <mergeCell ref="N422:P422"/>
    <mergeCell ref="N423:P423"/>
    <mergeCell ref="N424:P424"/>
    <mergeCell ref="N425:P425"/>
    <mergeCell ref="N426:P426"/>
    <mergeCell ref="N427:P427"/>
    <mergeCell ref="N428:P428"/>
    <mergeCell ref="N429:P429"/>
    <mergeCell ref="N430:P430"/>
    <mergeCell ref="N433:P433"/>
    <mergeCell ref="N434:P434"/>
    <mergeCell ref="N435:P435"/>
    <mergeCell ref="N436:P436"/>
    <mergeCell ref="N437:P437"/>
    <mergeCell ref="Q56:R56"/>
    <mergeCell ref="Q57:R57"/>
    <mergeCell ref="Q58:R58"/>
    <mergeCell ref="Q59:R59"/>
    <mergeCell ref="Q60:R60"/>
    <mergeCell ref="Q61:R61"/>
    <mergeCell ref="Q62:R62"/>
    <mergeCell ref="Q63:R63"/>
    <mergeCell ref="Q65:R65"/>
    <mergeCell ref="Q64:R64"/>
    <mergeCell ref="Q66:R66"/>
    <mergeCell ref="Q67:R67"/>
    <mergeCell ref="Q68:R68"/>
    <mergeCell ref="Q69:R69"/>
    <mergeCell ref="Q70:R70"/>
    <mergeCell ref="Q71:R71"/>
    <mergeCell ref="Q73:R73"/>
    <mergeCell ref="Q72:R72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8:R88"/>
    <mergeCell ref="Q87:R87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104:R104"/>
    <mergeCell ref="Q105:R105"/>
    <mergeCell ref="Q107:R107"/>
    <mergeCell ref="Q106:R106"/>
    <mergeCell ref="Q108:R108"/>
    <mergeCell ref="Q110:R110"/>
    <mergeCell ref="Q109:R109"/>
    <mergeCell ref="Q111:R111"/>
    <mergeCell ref="Q112:R112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3:R123"/>
    <mergeCell ref="Q124:R124"/>
    <mergeCell ref="Q125:R125"/>
    <mergeCell ref="Q126:R126"/>
    <mergeCell ref="Q127:R127"/>
    <mergeCell ref="Q129:R129"/>
    <mergeCell ref="Q128:R128"/>
    <mergeCell ref="Q130:R130"/>
    <mergeCell ref="Q131:R131"/>
    <mergeCell ref="Q132:R132"/>
    <mergeCell ref="Q133:R133"/>
    <mergeCell ref="Q134:R134"/>
    <mergeCell ref="Q135:R135"/>
    <mergeCell ref="Q136:R136"/>
    <mergeCell ref="Q137:R137"/>
    <mergeCell ref="Q138:R138"/>
    <mergeCell ref="Q139:R139"/>
    <mergeCell ref="Q140:R140"/>
    <mergeCell ref="Q141:R141"/>
    <mergeCell ref="Q142:R142"/>
    <mergeCell ref="Q143:R143"/>
    <mergeCell ref="Q144:R144"/>
    <mergeCell ref="Q145:R145"/>
    <mergeCell ref="Q146:R146"/>
    <mergeCell ref="Q147:R147"/>
    <mergeCell ref="Q148:R148"/>
    <mergeCell ref="Q150:R150"/>
    <mergeCell ref="Q149:R149"/>
    <mergeCell ref="Q151:R151"/>
    <mergeCell ref="Q152:R152"/>
    <mergeCell ref="Q153:R153"/>
    <mergeCell ref="Q154:R154"/>
    <mergeCell ref="Q155:R155"/>
    <mergeCell ref="Q157:R157"/>
    <mergeCell ref="Q158:R158"/>
    <mergeCell ref="Q156:R156"/>
    <mergeCell ref="Q159:R159"/>
    <mergeCell ref="Q160:R160"/>
    <mergeCell ref="Q161:R161"/>
    <mergeCell ref="Q162:R162"/>
    <mergeCell ref="Q163:R163"/>
    <mergeCell ref="Q164:R164"/>
    <mergeCell ref="Q165:R165"/>
    <mergeCell ref="Q166:R166"/>
    <mergeCell ref="Q167:R167"/>
    <mergeCell ref="Q168:R168"/>
    <mergeCell ref="Q169:R169"/>
    <mergeCell ref="Q170:R170"/>
    <mergeCell ref="Q171:R171"/>
    <mergeCell ref="Q172:R172"/>
    <mergeCell ref="Q173:R173"/>
    <mergeCell ref="Q174:R174"/>
    <mergeCell ref="Q176:R176"/>
    <mergeCell ref="Q175:R175"/>
    <mergeCell ref="Q178:R178"/>
    <mergeCell ref="Q177:R177"/>
    <mergeCell ref="Q179:R179"/>
    <mergeCell ref="Q180:R180"/>
    <mergeCell ref="Q181:R181"/>
    <mergeCell ref="Q182:R182"/>
    <mergeCell ref="Q183:R183"/>
    <mergeCell ref="Q184:R184"/>
    <mergeCell ref="Q185:R185"/>
    <mergeCell ref="Q186:R186"/>
    <mergeCell ref="Q187:R187"/>
    <mergeCell ref="Q188:R188"/>
    <mergeCell ref="Q189:R189"/>
    <mergeCell ref="Q190:R190"/>
    <mergeCell ref="Q191:R191"/>
    <mergeCell ref="Q192:R192"/>
    <mergeCell ref="Q193:R193"/>
    <mergeCell ref="Q194:R194"/>
    <mergeCell ref="Q195:R195"/>
    <mergeCell ref="Q196:R196"/>
    <mergeCell ref="Q197:R197"/>
    <mergeCell ref="Q198:R198"/>
    <mergeCell ref="Q199:R199"/>
    <mergeCell ref="Q200:R200"/>
    <mergeCell ref="Q201:R201"/>
    <mergeCell ref="Q202:R202"/>
    <mergeCell ref="Q203:R203"/>
    <mergeCell ref="Q204:R204"/>
    <mergeCell ref="Q205:R205"/>
    <mergeCell ref="Q206:R206"/>
    <mergeCell ref="Q207:R207"/>
    <mergeCell ref="Q208:R208"/>
    <mergeCell ref="Q209:R209"/>
    <mergeCell ref="Q210:R210"/>
    <mergeCell ref="Q211:R211"/>
    <mergeCell ref="Q212:R212"/>
    <mergeCell ref="Q213:R213"/>
    <mergeCell ref="Q214:R214"/>
    <mergeCell ref="Q215:R215"/>
    <mergeCell ref="Q216:R216"/>
    <mergeCell ref="Q217:R217"/>
    <mergeCell ref="Q218:R218"/>
    <mergeCell ref="Q219:R219"/>
    <mergeCell ref="Q220:R220"/>
    <mergeCell ref="Q221:R221"/>
    <mergeCell ref="Q222:R222"/>
    <mergeCell ref="Q223:R223"/>
    <mergeCell ref="Q224:R224"/>
    <mergeCell ref="Q225:R225"/>
    <mergeCell ref="Q227:R227"/>
    <mergeCell ref="Q226:R226"/>
    <mergeCell ref="Q228:R228"/>
    <mergeCell ref="Q229:R229"/>
    <mergeCell ref="Q230:R230"/>
    <mergeCell ref="Q231:R231"/>
    <mergeCell ref="Q232:R232"/>
    <mergeCell ref="Q233:R233"/>
    <mergeCell ref="Q235:R235"/>
    <mergeCell ref="Q234:R234"/>
    <mergeCell ref="Q236:R236"/>
    <mergeCell ref="Q237:R237"/>
    <mergeCell ref="Q238:R238"/>
    <mergeCell ref="Q239:R239"/>
    <mergeCell ref="Q240:R240"/>
    <mergeCell ref="Q241:R241"/>
    <mergeCell ref="Q242:R242"/>
    <mergeCell ref="Q243:R243"/>
    <mergeCell ref="Q244:R244"/>
    <mergeCell ref="Q245:R245"/>
    <mergeCell ref="Q247:R247"/>
    <mergeCell ref="Q246:R246"/>
    <mergeCell ref="Q248:R248"/>
    <mergeCell ref="Q249:R249"/>
    <mergeCell ref="Q250:R250"/>
    <mergeCell ref="Q251:R251"/>
    <mergeCell ref="Q252:R252"/>
    <mergeCell ref="Q253:R253"/>
    <mergeCell ref="Q254:R254"/>
    <mergeCell ref="Q255:R255"/>
    <mergeCell ref="Q256:R256"/>
    <mergeCell ref="Q257:R257"/>
    <mergeCell ref="Q258:R258"/>
    <mergeCell ref="Q259:R259"/>
    <mergeCell ref="Q260:R260"/>
    <mergeCell ref="Q261:R261"/>
    <mergeCell ref="Q262:R262"/>
    <mergeCell ref="Q263:R263"/>
    <mergeCell ref="Q264:R264"/>
    <mergeCell ref="Q265:R265"/>
    <mergeCell ref="Q266:R266"/>
    <mergeCell ref="Q268:R268"/>
    <mergeCell ref="Q267:R267"/>
    <mergeCell ref="Q269:R269"/>
    <mergeCell ref="Q270:R270"/>
    <mergeCell ref="Q271:R271"/>
    <mergeCell ref="Q272:R272"/>
    <mergeCell ref="Q274:R274"/>
    <mergeCell ref="Q273:R273"/>
    <mergeCell ref="Q275:R275"/>
    <mergeCell ref="Q276:R276"/>
    <mergeCell ref="Q277:R277"/>
    <mergeCell ref="Q279:R279"/>
    <mergeCell ref="Q278:R278"/>
    <mergeCell ref="Q280:R280"/>
    <mergeCell ref="Q281:R281"/>
    <mergeCell ref="Q282:R282"/>
    <mergeCell ref="Q283:R283"/>
    <mergeCell ref="Q284:R284"/>
    <mergeCell ref="Q285:R285"/>
    <mergeCell ref="Q286:R286"/>
    <mergeCell ref="Q287:R287"/>
    <mergeCell ref="Q288:R288"/>
    <mergeCell ref="Q289:R289"/>
    <mergeCell ref="Q290:R290"/>
    <mergeCell ref="Q292:R292"/>
    <mergeCell ref="Q291:R291"/>
    <mergeCell ref="Q293:R293"/>
    <mergeCell ref="Q294:R294"/>
    <mergeCell ref="Q295:R295"/>
    <mergeCell ref="Q296:R296"/>
    <mergeCell ref="Q297:R297"/>
    <mergeCell ref="Q298:R298"/>
    <mergeCell ref="Q299:R299"/>
    <mergeCell ref="Q300:R300"/>
    <mergeCell ref="Q301:R301"/>
    <mergeCell ref="Q302:R302"/>
    <mergeCell ref="Q303:R303"/>
    <mergeCell ref="Q304:R304"/>
    <mergeCell ref="Q305:R305"/>
    <mergeCell ref="Q306:R306"/>
    <mergeCell ref="Q307:R307"/>
    <mergeCell ref="Q308:R308"/>
    <mergeCell ref="Q309:R309"/>
    <mergeCell ref="Q310:R310"/>
    <mergeCell ref="Q311:R311"/>
    <mergeCell ref="Q312:R312"/>
    <mergeCell ref="Q313:R313"/>
    <mergeCell ref="Q314:R314"/>
    <mergeCell ref="Q315:R315"/>
    <mergeCell ref="Q316:R316"/>
    <mergeCell ref="Q317:R317"/>
    <mergeCell ref="Q318:R318"/>
    <mergeCell ref="Q319:R319"/>
    <mergeCell ref="Q320:R320"/>
    <mergeCell ref="Q321:R321"/>
    <mergeCell ref="Q322:R322"/>
    <mergeCell ref="Q323:R323"/>
    <mergeCell ref="Q324:R324"/>
    <mergeCell ref="Q325:R325"/>
    <mergeCell ref="Q326:R326"/>
    <mergeCell ref="Q327:R327"/>
    <mergeCell ref="Q328:R328"/>
    <mergeCell ref="Q329:R329"/>
    <mergeCell ref="Q330:R330"/>
    <mergeCell ref="Q331:R331"/>
    <mergeCell ref="Q332:R332"/>
    <mergeCell ref="Q333:R333"/>
    <mergeCell ref="Q334:R334"/>
    <mergeCell ref="Q335:R335"/>
    <mergeCell ref="Q336:R336"/>
    <mergeCell ref="Q337:R337"/>
    <mergeCell ref="Q338:R338"/>
    <mergeCell ref="Q339:R339"/>
    <mergeCell ref="Q340:R340"/>
    <mergeCell ref="Q341:R341"/>
    <mergeCell ref="Q342:R342"/>
    <mergeCell ref="Q343:R343"/>
    <mergeCell ref="Q344:R344"/>
    <mergeCell ref="Q345:R345"/>
    <mergeCell ref="Q346:R346"/>
    <mergeCell ref="Q347:R347"/>
    <mergeCell ref="Q348:R348"/>
    <mergeCell ref="Q349:R349"/>
    <mergeCell ref="Q350:R350"/>
    <mergeCell ref="Q351:R351"/>
    <mergeCell ref="Q352:R352"/>
    <mergeCell ref="Q355:R355"/>
    <mergeCell ref="Q354:R354"/>
    <mergeCell ref="Q353:R353"/>
    <mergeCell ref="Q356:R356"/>
    <mergeCell ref="Q358:R358"/>
    <mergeCell ref="Q359:R359"/>
    <mergeCell ref="Q357:R357"/>
    <mergeCell ref="Q360:R360"/>
    <mergeCell ref="Q361:R361"/>
    <mergeCell ref="Q364:R364"/>
    <mergeCell ref="Q363:R363"/>
    <mergeCell ref="Q362:R362"/>
    <mergeCell ref="Q365:R365"/>
    <mergeCell ref="Q366:R366"/>
    <mergeCell ref="Q367:R367"/>
    <mergeCell ref="Q368:R368"/>
    <mergeCell ref="Q369:R369"/>
    <mergeCell ref="Q370:R370"/>
    <mergeCell ref="Q371:R371"/>
    <mergeCell ref="Q373:R373"/>
    <mergeCell ref="Q372:R372"/>
    <mergeCell ref="Q374:R374"/>
    <mergeCell ref="Q375:R375"/>
    <mergeCell ref="Q376:R376"/>
    <mergeCell ref="Q377:R377"/>
    <mergeCell ref="Q378:R378"/>
    <mergeCell ref="Q379:R379"/>
    <mergeCell ref="Q380:R380"/>
    <mergeCell ref="Q381:R381"/>
    <mergeCell ref="Q382:R382"/>
    <mergeCell ref="Q383:R383"/>
    <mergeCell ref="Q384:R384"/>
    <mergeCell ref="Q385:R385"/>
    <mergeCell ref="Q386:R386"/>
    <mergeCell ref="Q388:R388"/>
    <mergeCell ref="Q387:R387"/>
    <mergeCell ref="Q389:R389"/>
    <mergeCell ref="Q390:R390"/>
    <mergeCell ref="Q391:R391"/>
    <mergeCell ref="Q392:R392"/>
    <mergeCell ref="Q393:R393"/>
    <mergeCell ref="Q394:R394"/>
    <mergeCell ref="Q395:R395"/>
    <mergeCell ref="Q396:R396"/>
    <mergeCell ref="Q397:R397"/>
    <mergeCell ref="Q398:R398"/>
    <mergeCell ref="Q399:R399"/>
    <mergeCell ref="Q400:R400"/>
    <mergeCell ref="Q401:R401"/>
    <mergeCell ref="Q402:R402"/>
    <mergeCell ref="Q403:R403"/>
    <mergeCell ref="Q404:R404"/>
    <mergeCell ref="Q405:R405"/>
    <mergeCell ref="Q406:R406"/>
    <mergeCell ref="Q407:R407"/>
    <mergeCell ref="Q409:R409"/>
    <mergeCell ref="Q408:R408"/>
    <mergeCell ref="Q410:R410"/>
    <mergeCell ref="Q411:R411"/>
    <mergeCell ref="Q412:R412"/>
    <mergeCell ref="Q413:R413"/>
    <mergeCell ref="Q414:R414"/>
    <mergeCell ref="Q415:R415"/>
    <mergeCell ref="Q416:R416"/>
    <mergeCell ref="Q417:R417"/>
    <mergeCell ref="Q423:R423"/>
    <mergeCell ref="Q425:R425"/>
    <mergeCell ref="Q418:R418"/>
    <mergeCell ref="Q419:R419"/>
    <mergeCell ref="Q420:R420"/>
    <mergeCell ref="Q421:R421"/>
    <mergeCell ref="S62:T62"/>
    <mergeCell ref="S63:T63"/>
    <mergeCell ref="Q430:R430"/>
    <mergeCell ref="Q433:R433"/>
    <mergeCell ref="Q426:R426"/>
    <mergeCell ref="Q427:R427"/>
    <mergeCell ref="Q428:R428"/>
    <mergeCell ref="Q429:R429"/>
    <mergeCell ref="Q422:R422"/>
    <mergeCell ref="Q424:R424"/>
    <mergeCell ref="S58:T58"/>
    <mergeCell ref="S59:T59"/>
    <mergeCell ref="S60:T60"/>
    <mergeCell ref="S61:T61"/>
    <mergeCell ref="S73:T73"/>
    <mergeCell ref="S74:T74"/>
    <mergeCell ref="S75:T75"/>
    <mergeCell ref="S76:T76"/>
    <mergeCell ref="S77:T77"/>
    <mergeCell ref="S78:T78"/>
    <mergeCell ref="S79:T79"/>
    <mergeCell ref="S80:T80"/>
    <mergeCell ref="S82:T82"/>
    <mergeCell ref="S81:T81"/>
    <mergeCell ref="S83:T83"/>
    <mergeCell ref="S85:T85"/>
    <mergeCell ref="S84:T84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1:T101"/>
    <mergeCell ref="S100:T100"/>
    <mergeCell ref="S102:T102"/>
    <mergeCell ref="S103:T103"/>
    <mergeCell ref="S104:T104"/>
    <mergeCell ref="S105:T105"/>
    <mergeCell ref="S107:T107"/>
    <mergeCell ref="S106:T106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36:T136"/>
    <mergeCell ref="S137:T137"/>
    <mergeCell ref="S138:T138"/>
    <mergeCell ref="S139:T139"/>
    <mergeCell ref="S140:T140"/>
    <mergeCell ref="S141:T141"/>
    <mergeCell ref="S142:T142"/>
    <mergeCell ref="S143:T143"/>
    <mergeCell ref="S144:T144"/>
    <mergeCell ref="S145:T145"/>
    <mergeCell ref="S146:T146"/>
    <mergeCell ref="S147:T147"/>
    <mergeCell ref="S148:T148"/>
    <mergeCell ref="S149:T149"/>
    <mergeCell ref="S150:T150"/>
    <mergeCell ref="S151:T151"/>
    <mergeCell ref="S152:T152"/>
    <mergeCell ref="S153:T153"/>
    <mergeCell ref="S155:T155"/>
    <mergeCell ref="S154:T154"/>
    <mergeCell ref="S156:T156"/>
    <mergeCell ref="S157:T157"/>
    <mergeCell ref="S158:T158"/>
    <mergeCell ref="S159:T159"/>
    <mergeCell ref="S160:T160"/>
    <mergeCell ref="S161:T161"/>
    <mergeCell ref="S162:T162"/>
    <mergeCell ref="S163:T163"/>
    <mergeCell ref="S164:T164"/>
    <mergeCell ref="S165:T165"/>
    <mergeCell ref="S166:T166"/>
    <mergeCell ref="S167:T167"/>
    <mergeCell ref="S168:T168"/>
    <mergeCell ref="S169:T169"/>
    <mergeCell ref="S170:T170"/>
    <mergeCell ref="S171:T171"/>
    <mergeCell ref="S172:T172"/>
    <mergeCell ref="S173:T173"/>
    <mergeCell ref="S174:T174"/>
    <mergeCell ref="S175:T175"/>
    <mergeCell ref="S176:T176"/>
    <mergeCell ref="S177:T177"/>
    <mergeCell ref="S178:T178"/>
    <mergeCell ref="S179:T179"/>
    <mergeCell ref="S180:T180"/>
    <mergeCell ref="S181:T181"/>
    <mergeCell ref="S182:T182"/>
    <mergeCell ref="S183:T183"/>
    <mergeCell ref="S184:T184"/>
    <mergeCell ref="S185:T185"/>
    <mergeCell ref="S186:T186"/>
    <mergeCell ref="S187:T187"/>
    <mergeCell ref="S188:T188"/>
    <mergeCell ref="S189:T189"/>
    <mergeCell ref="S190:T190"/>
    <mergeCell ref="S191:T191"/>
    <mergeCell ref="S193:T193"/>
    <mergeCell ref="S194:T194"/>
    <mergeCell ref="S192:T192"/>
    <mergeCell ref="S195:T195"/>
    <mergeCell ref="S197:T197"/>
    <mergeCell ref="S196:T196"/>
    <mergeCell ref="S198:T198"/>
    <mergeCell ref="S199:T199"/>
    <mergeCell ref="S200:T200"/>
    <mergeCell ref="S201:T201"/>
    <mergeCell ref="S202:T202"/>
    <mergeCell ref="S203:T203"/>
    <mergeCell ref="S204:T204"/>
    <mergeCell ref="S206:T206"/>
    <mergeCell ref="S205:T205"/>
    <mergeCell ref="S207:T207"/>
    <mergeCell ref="S208:T208"/>
    <mergeCell ref="S209:T209"/>
    <mergeCell ref="S211:T211"/>
    <mergeCell ref="S212:T212"/>
    <mergeCell ref="S210:T210"/>
    <mergeCell ref="S213:T213"/>
    <mergeCell ref="S214:T214"/>
    <mergeCell ref="S215:T215"/>
    <mergeCell ref="S216:T216"/>
    <mergeCell ref="S217:T217"/>
    <mergeCell ref="S218:T218"/>
    <mergeCell ref="S219:T219"/>
    <mergeCell ref="S220:T220"/>
    <mergeCell ref="S221:T221"/>
    <mergeCell ref="S222:T222"/>
    <mergeCell ref="S223:T223"/>
    <mergeCell ref="S224:T224"/>
    <mergeCell ref="S225:T225"/>
    <mergeCell ref="S226:T226"/>
    <mergeCell ref="S227:T227"/>
    <mergeCell ref="S228:T228"/>
    <mergeCell ref="S229:T229"/>
    <mergeCell ref="S230:T230"/>
    <mergeCell ref="S231:T231"/>
    <mergeCell ref="S232:T232"/>
    <mergeCell ref="S233:T233"/>
    <mergeCell ref="S234:T234"/>
    <mergeCell ref="S235:T235"/>
    <mergeCell ref="S236:T236"/>
    <mergeCell ref="S237:T237"/>
    <mergeCell ref="S238:T238"/>
    <mergeCell ref="S239:T239"/>
    <mergeCell ref="S240:T240"/>
    <mergeCell ref="S241:T241"/>
    <mergeCell ref="S242:T242"/>
    <mergeCell ref="S243:T243"/>
    <mergeCell ref="S244:T244"/>
    <mergeCell ref="S245:T245"/>
    <mergeCell ref="S246:T246"/>
    <mergeCell ref="S247:T247"/>
    <mergeCell ref="S248:T248"/>
    <mergeCell ref="S249:T249"/>
    <mergeCell ref="S250:T250"/>
    <mergeCell ref="S251:T251"/>
    <mergeCell ref="S252:T252"/>
    <mergeCell ref="S254:T254"/>
    <mergeCell ref="S253:T253"/>
    <mergeCell ref="S255:T255"/>
    <mergeCell ref="S256:T256"/>
    <mergeCell ref="S257:T257"/>
    <mergeCell ref="S258:T258"/>
    <mergeCell ref="S259:T259"/>
    <mergeCell ref="S261:T261"/>
    <mergeCell ref="S260:T260"/>
    <mergeCell ref="S262:T262"/>
    <mergeCell ref="S263:T263"/>
    <mergeCell ref="S264:T264"/>
    <mergeCell ref="S265:T265"/>
    <mergeCell ref="S266:T266"/>
    <mergeCell ref="S267:T267"/>
    <mergeCell ref="S268:T268"/>
    <mergeCell ref="S269:T269"/>
    <mergeCell ref="S270:T270"/>
    <mergeCell ref="S271:T271"/>
    <mergeCell ref="S272:T272"/>
    <mergeCell ref="S273:T273"/>
    <mergeCell ref="S274:T274"/>
    <mergeCell ref="S276:T276"/>
    <mergeCell ref="S277:T277"/>
    <mergeCell ref="S275:T275"/>
    <mergeCell ref="S278:T278"/>
    <mergeCell ref="S279:T279"/>
    <mergeCell ref="S280:T280"/>
    <mergeCell ref="S281:T281"/>
    <mergeCell ref="S282:T282"/>
    <mergeCell ref="S283:T283"/>
    <mergeCell ref="S284:T284"/>
    <mergeCell ref="S285:T285"/>
    <mergeCell ref="S286:T286"/>
    <mergeCell ref="S287:T287"/>
    <mergeCell ref="S288:T288"/>
    <mergeCell ref="S289:T289"/>
    <mergeCell ref="B448:M448"/>
    <mergeCell ref="T448:V448"/>
    <mergeCell ref="A441:V441"/>
    <mergeCell ref="Q436:R436"/>
    <mergeCell ref="Q437:R437"/>
    <mergeCell ref="Q434:R434"/>
    <mergeCell ref="Q435:R435"/>
    <mergeCell ref="S290:T290"/>
    <mergeCell ref="S291:T291"/>
    <mergeCell ref="S292:T292"/>
    <mergeCell ref="S293:T293"/>
    <mergeCell ref="S294:T294"/>
    <mergeCell ref="S295:T295"/>
    <mergeCell ref="S297:T297"/>
    <mergeCell ref="S296:T296"/>
    <mergeCell ref="S298:T298"/>
    <mergeCell ref="S299:T299"/>
    <mergeCell ref="S300:T300"/>
    <mergeCell ref="S301:T301"/>
    <mergeCell ref="S302:T302"/>
    <mergeCell ref="S303:T303"/>
    <mergeCell ref="S304:T304"/>
    <mergeCell ref="S305:T305"/>
    <mergeCell ref="S306:T306"/>
    <mergeCell ref="S307:T307"/>
    <mergeCell ref="S308:T308"/>
    <mergeCell ref="S309:T309"/>
    <mergeCell ref="S310:T310"/>
    <mergeCell ref="S311:T311"/>
    <mergeCell ref="S312:T312"/>
    <mergeCell ref="S313:T313"/>
    <mergeCell ref="S314:T314"/>
    <mergeCell ref="S315:T315"/>
    <mergeCell ref="S316:T316"/>
    <mergeCell ref="S317:T317"/>
    <mergeCell ref="S318:T318"/>
    <mergeCell ref="S319:T319"/>
    <mergeCell ref="S320:T320"/>
    <mergeCell ref="S321:T321"/>
    <mergeCell ref="S322:T322"/>
    <mergeCell ref="S323:T323"/>
    <mergeCell ref="S324:T324"/>
    <mergeCell ref="S325:T325"/>
    <mergeCell ref="S326:T326"/>
    <mergeCell ref="S327:T327"/>
    <mergeCell ref="S328:T328"/>
    <mergeCell ref="S329:T329"/>
    <mergeCell ref="S330:T330"/>
    <mergeCell ref="S331:T331"/>
    <mergeCell ref="S332:T332"/>
    <mergeCell ref="S333:T333"/>
    <mergeCell ref="S334:T334"/>
    <mergeCell ref="S335:T335"/>
    <mergeCell ref="S336:T336"/>
    <mergeCell ref="S337:T337"/>
    <mergeCell ref="S338:T338"/>
    <mergeCell ref="S339:T339"/>
    <mergeCell ref="S340:T340"/>
    <mergeCell ref="S341:T341"/>
    <mergeCell ref="S342:T342"/>
    <mergeCell ref="S343:T343"/>
    <mergeCell ref="S344:T344"/>
    <mergeCell ref="S345:T345"/>
    <mergeCell ref="S346:T346"/>
    <mergeCell ref="S347:T347"/>
    <mergeCell ref="S348:T348"/>
    <mergeCell ref="S349:T349"/>
    <mergeCell ref="S350:T350"/>
    <mergeCell ref="S351:T351"/>
    <mergeCell ref="S352:T352"/>
    <mergeCell ref="S353:T353"/>
    <mergeCell ref="S354:T354"/>
    <mergeCell ref="S355:T355"/>
    <mergeCell ref="S357:T357"/>
    <mergeCell ref="S358:T358"/>
    <mergeCell ref="S356:T356"/>
    <mergeCell ref="S359:T359"/>
    <mergeCell ref="S360:T360"/>
    <mergeCell ref="S362:T362"/>
    <mergeCell ref="S361:T361"/>
    <mergeCell ref="S363:T363"/>
    <mergeCell ref="S364:T364"/>
    <mergeCell ref="S365:T365"/>
    <mergeCell ref="S366:T366"/>
    <mergeCell ref="S367:T367"/>
    <mergeCell ref="S368:T368"/>
    <mergeCell ref="S369:T369"/>
    <mergeCell ref="S370:T370"/>
    <mergeCell ref="S371:T371"/>
    <mergeCell ref="S372:T372"/>
    <mergeCell ref="S373:T373"/>
    <mergeCell ref="S374:T374"/>
    <mergeCell ref="S375:T375"/>
    <mergeCell ref="S376:T376"/>
    <mergeCell ref="S377:T377"/>
    <mergeCell ref="S378:T378"/>
    <mergeCell ref="S379:T379"/>
    <mergeCell ref="S380:T380"/>
    <mergeCell ref="S381:T381"/>
    <mergeCell ref="S382:T382"/>
    <mergeCell ref="S383:T383"/>
    <mergeCell ref="S384:T384"/>
    <mergeCell ref="S385:T385"/>
    <mergeCell ref="S386:T386"/>
    <mergeCell ref="S387:T387"/>
    <mergeCell ref="S388:T388"/>
    <mergeCell ref="S389:T389"/>
    <mergeCell ref="S390:T390"/>
    <mergeCell ref="S391:T391"/>
    <mergeCell ref="S392:T392"/>
    <mergeCell ref="S393:T393"/>
    <mergeCell ref="S394:T394"/>
    <mergeCell ref="S395:T395"/>
    <mergeCell ref="S396:T396"/>
    <mergeCell ref="S397:T397"/>
    <mergeCell ref="S398:T398"/>
    <mergeCell ref="S399:T399"/>
    <mergeCell ref="S400:T400"/>
    <mergeCell ref="S401:T401"/>
    <mergeCell ref="S402:T402"/>
    <mergeCell ref="S403:T403"/>
    <mergeCell ref="S404:T404"/>
    <mergeCell ref="S405:T405"/>
    <mergeCell ref="S406:T406"/>
    <mergeCell ref="S407:T407"/>
    <mergeCell ref="S408:T408"/>
    <mergeCell ref="S409:T409"/>
    <mergeCell ref="S411:T411"/>
    <mergeCell ref="S410:T410"/>
    <mergeCell ref="S412:T412"/>
    <mergeCell ref="S413:T413"/>
    <mergeCell ref="S414:T414"/>
    <mergeCell ref="S415:T415"/>
    <mergeCell ref="S416:T416"/>
    <mergeCell ref="S417:T417"/>
    <mergeCell ref="S418:T418"/>
    <mergeCell ref="S419:T419"/>
    <mergeCell ref="S421:T421"/>
    <mergeCell ref="S420:T420"/>
    <mergeCell ref="S422:T422"/>
    <mergeCell ref="S423:T423"/>
    <mergeCell ref="S424:T424"/>
    <mergeCell ref="S425:T425"/>
    <mergeCell ref="S427:T427"/>
    <mergeCell ref="S426:T426"/>
    <mergeCell ref="S428:T428"/>
    <mergeCell ref="S429:T429"/>
    <mergeCell ref="S430:T430"/>
    <mergeCell ref="S433:T433"/>
    <mergeCell ref="S434:T434"/>
    <mergeCell ref="S435:T435"/>
    <mergeCell ref="S436:T436"/>
    <mergeCell ref="S437:T437"/>
    <mergeCell ref="A55:Z55"/>
    <mergeCell ref="U56:W56"/>
    <mergeCell ref="X56:Z56"/>
    <mergeCell ref="U57:W57"/>
    <mergeCell ref="X57:Z57"/>
    <mergeCell ref="S56:T56"/>
    <mergeCell ref="S57:T57"/>
    <mergeCell ref="B56:M56"/>
    <mergeCell ref="B57:M57"/>
    <mergeCell ref="N53:P54"/>
    <mergeCell ref="B53:M54"/>
    <mergeCell ref="A53:A54"/>
    <mergeCell ref="Q53:R54"/>
    <mergeCell ref="S53:T54"/>
    <mergeCell ref="U54:W54"/>
    <mergeCell ref="X54:Z54"/>
    <mergeCell ref="U53:Z53"/>
    <mergeCell ref="X58:Z58"/>
    <mergeCell ref="U59:W59"/>
    <mergeCell ref="X59:Z59"/>
    <mergeCell ref="U60:W60"/>
    <mergeCell ref="X60:Z60"/>
    <mergeCell ref="U58:W58"/>
    <mergeCell ref="U61:W61"/>
    <mergeCell ref="X61:Z61"/>
    <mergeCell ref="U62:W62"/>
    <mergeCell ref="X62:Z62"/>
    <mergeCell ref="U63:W63"/>
    <mergeCell ref="X63:Z63"/>
    <mergeCell ref="U64:W64"/>
    <mergeCell ref="X64:Z64"/>
    <mergeCell ref="U65:W65"/>
    <mergeCell ref="X65:Z65"/>
    <mergeCell ref="U66:W66"/>
    <mergeCell ref="X66:Z66"/>
    <mergeCell ref="U67:W67"/>
    <mergeCell ref="X67:Z67"/>
    <mergeCell ref="U68:W68"/>
    <mergeCell ref="X68:Z68"/>
    <mergeCell ref="U69:W69"/>
    <mergeCell ref="X69:Z69"/>
    <mergeCell ref="U70:W70"/>
    <mergeCell ref="X70:Z70"/>
    <mergeCell ref="U71:W71"/>
    <mergeCell ref="X71:Z71"/>
    <mergeCell ref="U72:W72"/>
    <mergeCell ref="X72:Z72"/>
    <mergeCell ref="U73:W73"/>
    <mergeCell ref="X73:Z73"/>
    <mergeCell ref="U74:W74"/>
    <mergeCell ref="X74:Z74"/>
    <mergeCell ref="U75:W75"/>
    <mergeCell ref="X75:Z75"/>
    <mergeCell ref="U76:W76"/>
    <mergeCell ref="X76:Z76"/>
    <mergeCell ref="U77:W77"/>
    <mergeCell ref="X77:Z77"/>
    <mergeCell ref="U78:W78"/>
    <mergeCell ref="X78:Z78"/>
    <mergeCell ref="U79:W79"/>
    <mergeCell ref="X79:Z79"/>
    <mergeCell ref="U80:W80"/>
    <mergeCell ref="X80:Z80"/>
    <mergeCell ref="U81:W81"/>
    <mergeCell ref="X81:Z81"/>
    <mergeCell ref="U82:W82"/>
    <mergeCell ref="X82:Z82"/>
    <mergeCell ref="U83:W83"/>
    <mergeCell ref="X83:Z83"/>
    <mergeCell ref="U84:W84"/>
    <mergeCell ref="X84:Z84"/>
    <mergeCell ref="U85:W85"/>
    <mergeCell ref="X85:Z85"/>
    <mergeCell ref="U86:W86"/>
    <mergeCell ref="X86:Z86"/>
    <mergeCell ref="U87:W87"/>
    <mergeCell ref="X87:Z87"/>
    <mergeCell ref="U88:W88"/>
    <mergeCell ref="X88:Z88"/>
    <mergeCell ref="U89:W89"/>
    <mergeCell ref="X89:Z89"/>
    <mergeCell ref="U90:W90"/>
    <mergeCell ref="X90:Z90"/>
    <mergeCell ref="U91:W91"/>
    <mergeCell ref="X91:Z91"/>
    <mergeCell ref="U92:W92"/>
    <mergeCell ref="X92:Z92"/>
    <mergeCell ref="U93:W93"/>
    <mergeCell ref="X93:Z93"/>
    <mergeCell ref="U94:W94"/>
    <mergeCell ref="X94:Z94"/>
    <mergeCell ref="U95:W95"/>
    <mergeCell ref="X95:Z95"/>
    <mergeCell ref="U96:W96"/>
    <mergeCell ref="X96:Z96"/>
    <mergeCell ref="U97:W97"/>
    <mergeCell ref="X97:Z97"/>
    <mergeCell ref="U98:W98"/>
    <mergeCell ref="X98:Z98"/>
    <mergeCell ref="U99:W99"/>
    <mergeCell ref="X99:Z99"/>
    <mergeCell ref="U100:W100"/>
    <mergeCell ref="X100:Z100"/>
    <mergeCell ref="U101:W101"/>
    <mergeCell ref="X101:Z101"/>
    <mergeCell ref="U102:W102"/>
    <mergeCell ref="X102:Z102"/>
    <mergeCell ref="U103:W103"/>
    <mergeCell ref="X103:Z103"/>
    <mergeCell ref="U104:W104"/>
    <mergeCell ref="X104:Z104"/>
    <mergeCell ref="U105:W105"/>
    <mergeCell ref="X105:Z105"/>
    <mergeCell ref="U106:W106"/>
    <mergeCell ref="X106:Z106"/>
    <mergeCell ref="U107:W107"/>
    <mergeCell ref="X107:Z107"/>
    <mergeCell ref="U108:W108"/>
    <mergeCell ref="X108:Z108"/>
    <mergeCell ref="U109:W109"/>
    <mergeCell ref="X109:Z109"/>
    <mergeCell ref="U110:W110"/>
    <mergeCell ref="X110:Z110"/>
    <mergeCell ref="U111:W111"/>
    <mergeCell ref="X111:Z111"/>
    <mergeCell ref="U112:W112"/>
    <mergeCell ref="X112:Z112"/>
    <mergeCell ref="U113:W113"/>
    <mergeCell ref="X113:Z113"/>
    <mergeCell ref="U114:W114"/>
    <mergeCell ref="X114:Z114"/>
    <mergeCell ref="U115:W115"/>
    <mergeCell ref="X115:Z115"/>
    <mergeCell ref="U116:W116"/>
    <mergeCell ref="X116:Z116"/>
    <mergeCell ref="U117:W117"/>
    <mergeCell ref="X117:Z117"/>
    <mergeCell ref="U118:W118"/>
    <mergeCell ref="X118:Z118"/>
    <mergeCell ref="U119:W119"/>
    <mergeCell ref="X119:Z119"/>
    <mergeCell ref="U120:W120"/>
    <mergeCell ref="X120:Z120"/>
    <mergeCell ref="U121:W121"/>
    <mergeCell ref="X121:Z121"/>
    <mergeCell ref="U122:W122"/>
    <mergeCell ref="X122:Z122"/>
    <mergeCell ref="U123:W123"/>
    <mergeCell ref="X123:Z123"/>
    <mergeCell ref="U124:W124"/>
    <mergeCell ref="X124:Z124"/>
    <mergeCell ref="U125:W125"/>
    <mergeCell ref="X125:Z125"/>
    <mergeCell ref="U126:W126"/>
    <mergeCell ref="X126:Z126"/>
    <mergeCell ref="U127:W127"/>
    <mergeCell ref="X127:Z127"/>
    <mergeCell ref="U128:W128"/>
    <mergeCell ref="X128:Z128"/>
    <mergeCell ref="U129:W129"/>
    <mergeCell ref="X129:Z129"/>
    <mergeCell ref="U130:W130"/>
    <mergeCell ref="X130:Z130"/>
    <mergeCell ref="U131:W131"/>
    <mergeCell ref="X131:Z131"/>
    <mergeCell ref="U132:W132"/>
    <mergeCell ref="X132:Z132"/>
    <mergeCell ref="U133:W133"/>
    <mergeCell ref="X133:Z133"/>
    <mergeCell ref="U134:W134"/>
    <mergeCell ref="X134:Z134"/>
    <mergeCell ref="U135:W135"/>
    <mergeCell ref="X135:Z135"/>
    <mergeCell ref="U136:W136"/>
    <mergeCell ref="X136:Z136"/>
    <mergeCell ref="U137:W137"/>
    <mergeCell ref="X137:Z137"/>
    <mergeCell ref="U138:W138"/>
    <mergeCell ref="X138:Z138"/>
    <mergeCell ref="U139:W139"/>
    <mergeCell ref="X139:Z139"/>
    <mergeCell ref="U140:W140"/>
    <mergeCell ref="X140:Z140"/>
    <mergeCell ref="U141:W141"/>
    <mergeCell ref="X141:Z141"/>
    <mergeCell ref="U142:W142"/>
    <mergeCell ref="X142:Z142"/>
    <mergeCell ref="U143:W143"/>
    <mergeCell ref="X143:Z143"/>
    <mergeCell ref="U144:W144"/>
    <mergeCell ref="X144:Z144"/>
    <mergeCell ref="U145:W145"/>
    <mergeCell ref="X145:Z145"/>
    <mergeCell ref="U146:W146"/>
    <mergeCell ref="X146:Z146"/>
    <mergeCell ref="U147:W147"/>
    <mergeCell ref="X147:Z147"/>
    <mergeCell ref="U148:W148"/>
    <mergeCell ref="X148:Z148"/>
    <mergeCell ref="U149:W149"/>
    <mergeCell ref="X149:Z149"/>
    <mergeCell ref="U150:W150"/>
    <mergeCell ref="X150:Z150"/>
    <mergeCell ref="U151:W151"/>
    <mergeCell ref="X151:Z151"/>
    <mergeCell ref="U152:W152"/>
    <mergeCell ref="X152:Z152"/>
    <mergeCell ref="U153:W153"/>
    <mergeCell ref="X153:Z153"/>
    <mergeCell ref="U154:W154"/>
    <mergeCell ref="X154:Z154"/>
    <mergeCell ref="U155:W155"/>
    <mergeCell ref="X155:Z155"/>
    <mergeCell ref="U156:W156"/>
    <mergeCell ref="X156:Z156"/>
    <mergeCell ref="U157:W157"/>
    <mergeCell ref="X157:Z157"/>
    <mergeCell ref="U158:W158"/>
    <mergeCell ref="X158:Z158"/>
    <mergeCell ref="U159:W159"/>
    <mergeCell ref="X159:Z159"/>
    <mergeCell ref="U160:W160"/>
    <mergeCell ref="X160:Z160"/>
    <mergeCell ref="U161:W161"/>
    <mergeCell ref="X161:Z161"/>
    <mergeCell ref="U162:W162"/>
    <mergeCell ref="X162:Z162"/>
    <mergeCell ref="U163:W163"/>
    <mergeCell ref="X163:Z163"/>
    <mergeCell ref="U164:W164"/>
    <mergeCell ref="X164:Z164"/>
    <mergeCell ref="U165:W165"/>
    <mergeCell ref="X165:Z165"/>
    <mergeCell ref="U166:W166"/>
    <mergeCell ref="X166:Z166"/>
    <mergeCell ref="U167:W167"/>
    <mergeCell ref="X167:Z167"/>
    <mergeCell ref="U168:W168"/>
    <mergeCell ref="X168:Z168"/>
    <mergeCell ref="U169:W169"/>
    <mergeCell ref="X169:Z169"/>
    <mergeCell ref="U170:W170"/>
    <mergeCell ref="X170:Z170"/>
    <mergeCell ref="U171:W171"/>
    <mergeCell ref="X171:Z171"/>
    <mergeCell ref="U172:W172"/>
    <mergeCell ref="X172:Z172"/>
    <mergeCell ref="U173:W173"/>
    <mergeCell ref="X173:Z173"/>
    <mergeCell ref="U174:W174"/>
    <mergeCell ref="X174:Z174"/>
    <mergeCell ref="U175:W175"/>
    <mergeCell ref="X175:Z175"/>
    <mergeCell ref="U176:W176"/>
    <mergeCell ref="X176:Z176"/>
    <mergeCell ref="U177:W177"/>
    <mergeCell ref="X177:Z177"/>
    <mergeCell ref="U178:W178"/>
    <mergeCell ref="X178:Z178"/>
    <mergeCell ref="U179:W179"/>
    <mergeCell ref="X179:Z179"/>
    <mergeCell ref="U180:W180"/>
    <mergeCell ref="X180:Z180"/>
    <mergeCell ref="U181:W181"/>
    <mergeCell ref="X181:Z181"/>
    <mergeCell ref="U182:W182"/>
    <mergeCell ref="X182:Z182"/>
    <mergeCell ref="U183:W183"/>
    <mergeCell ref="X183:Z183"/>
    <mergeCell ref="U184:W184"/>
    <mergeCell ref="X184:Z184"/>
    <mergeCell ref="U185:W185"/>
    <mergeCell ref="X185:Z185"/>
    <mergeCell ref="U186:W186"/>
    <mergeCell ref="X186:Z186"/>
    <mergeCell ref="U187:W187"/>
    <mergeCell ref="X187:Z187"/>
    <mergeCell ref="U188:W188"/>
    <mergeCell ref="X188:Z188"/>
    <mergeCell ref="U189:W189"/>
    <mergeCell ref="X189:Z189"/>
    <mergeCell ref="U190:W190"/>
    <mergeCell ref="X190:Z190"/>
    <mergeCell ref="U191:W191"/>
    <mergeCell ref="X191:Z191"/>
    <mergeCell ref="U192:W192"/>
    <mergeCell ref="X192:Z192"/>
    <mergeCell ref="U193:W193"/>
    <mergeCell ref="X193:Z193"/>
    <mergeCell ref="U194:W194"/>
    <mergeCell ref="X194:Z194"/>
    <mergeCell ref="U195:W195"/>
    <mergeCell ref="X195:Z195"/>
    <mergeCell ref="U196:W196"/>
    <mergeCell ref="X196:Z196"/>
    <mergeCell ref="U197:W197"/>
    <mergeCell ref="X197:Z197"/>
    <mergeCell ref="U198:W198"/>
    <mergeCell ref="X198:Z198"/>
    <mergeCell ref="U199:W199"/>
    <mergeCell ref="X199:Z199"/>
    <mergeCell ref="U200:W200"/>
    <mergeCell ref="X200:Z200"/>
    <mergeCell ref="U201:W201"/>
    <mergeCell ref="X201:Z201"/>
    <mergeCell ref="U202:W202"/>
    <mergeCell ref="X202:Z202"/>
    <mergeCell ref="U203:W203"/>
    <mergeCell ref="X203:Z203"/>
    <mergeCell ref="U204:W204"/>
    <mergeCell ref="X204:Z204"/>
    <mergeCell ref="U205:W205"/>
    <mergeCell ref="X205:Z205"/>
    <mergeCell ref="U206:W206"/>
    <mergeCell ref="X206:Z206"/>
    <mergeCell ref="U207:W207"/>
    <mergeCell ref="X207:Z207"/>
    <mergeCell ref="U208:W208"/>
    <mergeCell ref="X208:Z208"/>
    <mergeCell ref="U209:W209"/>
    <mergeCell ref="X209:Z209"/>
    <mergeCell ref="U210:W210"/>
    <mergeCell ref="X210:Z210"/>
    <mergeCell ref="U211:W211"/>
    <mergeCell ref="X211:Z211"/>
    <mergeCell ref="U212:W212"/>
    <mergeCell ref="X212:Z212"/>
    <mergeCell ref="U213:W213"/>
    <mergeCell ref="X213:Z213"/>
    <mergeCell ref="U214:W214"/>
    <mergeCell ref="X214:Z214"/>
    <mergeCell ref="U215:W215"/>
    <mergeCell ref="X215:Z215"/>
    <mergeCell ref="U216:W216"/>
    <mergeCell ref="X216:Z216"/>
    <mergeCell ref="U217:W217"/>
    <mergeCell ref="X217:Z217"/>
    <mergeCell ref="U218:W218"/>
    <mergeCell ref="X218:Z218"/>
    <mergeCell ref="U219:W219"/>
    <mergeCell ref="X219:Z219"/>
    <mergeCell ref="U220:W220"/>
    <mergeCell ref="X220:Z220"/>
    <mergeCell ref="U221:W221"/>
    <mergeCell ref="X221:Z221"/>
    <mergeCell ref="U222:W222"/>
    <mergeCell ref="X222:Z222"/>
    <mergeCell ref="U223:W223"/>
    <mergeCell ref="X223:Z223"/>
    <mergeCell ref="U224:W224"/>
    <mergeCell ref="X224:Z224"/>
    <mergeCell ref="U225:W225"/>
    <mergeCell ref="X225:Z225"/>
    <mergeCell ref="U226:W226"/>
    <mergeCell ref="X226:Z226"/>
    <mergeCell ref="U227:W227"/>
    <mergeCell ref="X227:Z227"/>
    <mergeCell ref="U228:W228"/>
    <mergeCell ref="X228:Z228"/>
    <mergeCell ref="U229:W229"/>
    <mergeCell ref="X229:Z229"/>
    <mergeCell ref="U230:W230"/>
    <mergeCell ref="X230:Z230"/>
    <mergeCell ref="U231:W231"/>
    <mergeCell ref="X231:Z231"/>
    <mergeCell ref="U232:W232"/>
    <mergeCell ref="X232:Z232"/>
    <mergeCell ref="U233:W233"/>
    <mergeCell ref="X233:Z233"/>
    <mergeCell ref="U234:W234"/>
    <mergeCell ref="X234:Z234"/>
    <mergeCell ref="U235:W235"/>
    <mergeCell ref="X235:Z235"/>
    <mergeCell ref="U236:W236"/>
    <mergeCell ref="X236:Z236"/>
    <mergeCell ref="U237:W237"/>
    <mergeCell ref="X237:Z237"/>
    <mergeCell ref="U238:W238"/>
    <mergeCell ref="X238:Z238"/>
    <mergeCell ref="U239:W239"/>
    <mergeCell ref="X239:Z239"/>
    <mergeCell ref="U240:W240"/>
    <mergeCell ref="X240:Z240"/>
    <mergeCell ref="U241:W241"/>
    <mergeCell ref="X241:Z241"/>
    <mergeCell ref="U242:W242"/>
    <mergeCell ref="X242:Z242"/>
    <mergeCell ref="U243:W243"/>
    <mergeCell ref="X243:Z243"/>
    <mergeCell ref="U244:W244"/>
    <mergeCell ref="X244:Z244"/>
    <mergeCell ref="U245:W245"/>
    <mergeCell ref="X245:Z245"/>
    <mergeCell ref="U246:W246"/>
    <mergeCell ref="X246:Z246"/>
    <mergeCell ref="U247:W247"/>
    <mergeCell ref="X247:Z247"/>
    <mergeCell ref="U248:W248"/>
    <mergeCell ref="X248:Z248"/>
    <mergeCell ref="U249:W249"/>
    <mergeCell ref="X249:Z249"/>
    <mergeCell ref="U250:W250"/>
    <mergeCell ref="X250:Z250"/>
    <mergeCell ref="U251:W251"/>
    <mergeCell ref="X251:Z251"/>
    <mergeCell ref="U252:W252"/>
    <mergeCell ref="X252:Z252"/>
    <mergeCell ref="U253:W253"/>
    <mergeCell ref="X253:Z253"/>
    <mergeCell ref="U254:W254"/>
    <mergeCell ref="X254:Z254"/>
    <mergeCell ref="U255:W255"/>
    <mergeCell ref="X255:Z255"/>
    <mergeCell ref="U256:W256"/>
    <mergeCell ref="X256:Z256"/>
    <mergeCell ref="U257:W257"/>
    <mergeCell ref="X257:Z257"/>
    <mergeCell ref="U258:W258"/>
    <mergeCell ref="X258:Z258"/>
    <mergeCell ref="U259:W259"/>
    <mergeCell ref="X259:Z259"/>
    <mergeCell ref="U260:W260"/>
    <mergeCell ref="X260:Z260"/>
    <mergeCell ref="U261:W261"/>
    <mergeCell ref="X261:Z261"/>
    <mergeCell ref="U262:W262"/>
    <mergeCell ref="X262:Z262"/>
    <mergeCell ref="U263:W263"/>
    <mergeCell ref="X263:Z263"/>
    <mergeCell ref="U264:W264"/>
    <mergeCell ref="X264:Z264"/>
    <mergeCell ref="U265:W265"/>
    <mergeCell ref="X265:Z265"/>
    <mergeCell ref="U266:W266"/>
    <mergeCell ref="X266:Z266"/>
    <mergeCell ref="U267:W267"/>
    <mergeCell ref="X267:Z267"/>
    <mergeCell ref="U268:W268"/>
    <mergeCell ref="X268:Z268"/>
    <mergeCell ref="U269:W269"/>
    <mergeCell ref="X269:Z269"/>
    <mergeCell ref="U270:W270"/>
    <mergeCell ref="X270:Z270"/>
    <mergeCell ref="U271:W271"/>
    <mergeCell ref="X271:Z271"/>
    <mergeCell ref="U272:W272"/>
    <mergeCell ref="X272:Z272"/>
    <mergeCell ref="U273:W273"/>
    <mergeCell ref="X273:Z273"/>
    <mergeCell ref="U274:W274"/>
    <mergeCell ref="X274:Z274"/>
    <mergeCell ref="U275:W275"/>
    <mergeCell ref="X275:Z275"/>
    <mergeCell ref="U276:W276"/>
    <mergeCell ref="X276:Z276"/>
    <mergeCell ref="U277:W277"/>
    <mergeCell ref="X277:Z277"/>
    <mergeCell ref="U278:W278"/>
    <mergeCell ref="X278:Z278"/>
    <mergeCell ref="U279:W279"/>
    <mergeCell ref="X279:Z279"/>
    <mergeCell ref="U280:W280"/>
    <mergeCell ref="X280:Z280"/>
    <mergeCell ref="U281:W281"/>
    <mergeCell ref="X281:Z281"/>
    <mergeCell ref="U282:W282"/>
    <mergeCell ref="X282:Z282"/>
    <mergeCell ref="U283:W283"/>
    <mergeCell ref="X283:Z283"/>
    <mergeCell ref="U284:W284"/>
    <mergeCell ref="X284:Z284"/>
    <mergeCell ref="U285:W285"/>
    <mergeCell ref="X285:Z285"/>
    <mergeCell ref="U286:W286"/>
    <mergeCell ref="X286:Z286"/>
    <mergeCell ref="U287:W287"/>
    <mergeCell ref="X287:Z287"/>
    <mergeCell ref="U288:W288"/>
    <mergeCell ref="X288:Z288"/>
    <mergeCell ref="U289:W289"/>
    <mergeCell ref="X289:Z289"/>
    <mergeCell ref="U290:W290"/>
    <mergeCell ref="X290:Z290"/>
    <mergeCell ref="U291:W291"/>
    <mergeCell ref="X291:Z291"/>
    <mergeCell ref="U292:W292"/>
    <mergeCell ref="X292:Z292"/>
    <mergeCell ref="U293:W293"/>
    <mergeCell ref="X293:Z293"/>
    <mergeCell ref="U294:W294"/>
    <mergeCell ref="X294:Z294"/>
    <mergeCell ref="U295:W295"/>
    <mergeCell ref="X295:Z295"/>
    <mergeCell ref="U296:W296"/>
    <mergeCell ref="X296:Z296"/>
    <mergeCell ref="U297:W297"/>
    <mergeCell ref="X297:Z297"/>
    <mergeCell ref="U298:W298"/>
    <mergeCell ref="X298:Z298"/>
    <mergeCell ref="U299:W299"/>
    <mergeCell ref="X299:Z299"/>
    <mergeCell ref="U300:W300"/>
    <mergeCell ref="X300:Z300"/>
    <mergeCell ref="U301:W301"/>
    <mergeCell ref="X301:Z301"/>
    <mergeCell ref="U302:W302"/>
    <mergeCell ref="X302:Z302"/>
    <mergeCell ref="U303:W303"/>
    <mergeCell ref="X303:Z303"/>
    <mergeCell ref="U304:W304"/>
    <mergeCell ref="X304:Z304"/>
    <mergeCell ref="U305:W305"/>
    <mergeCell ref="X305:Z305"/>
    <mergeCell ref="U306:W306"/>
    <mergeCell ref="X306:Z306"/>
    <mergeCell ref="U307:W307"/>
    <mergeCell ref="X307:Z307"/>
    <mergeCell ref="U308:W308"/>
    <mergeCell ref="X308:Z308"/>
    <mergeCell ref="U309:W309"/>
    <mergeCell ref="X309:Z309"/>
    <mergeCell ref="U310:W310"/>
    <mergeCell ref="X310:Z310"/>
    <mergeCell ref="U311:W311"/>
    <mergeCell ref="X311:Z311"/>
    <mergeCell ref="U312:W312"/>
    <mergeCell ref="X312:Z312"/>
    <mergeCell ref="U313:W313"/>
    <mergeCell ref="X313:Z313"/>
    <mergeCell ref="U314:W314"/>
    <mergeCell ref="X314:Z314"/>
    <mergeCell ref="U315:W315"/>
    <mergeCell ref="X315:Z315"/>
    <mergeCell ref="U316:W316"/>
    <mergeCell ref="X316:Z316"/>
    <mergeCell ref="U317:W317"/>
    <mergeCell ref="X317:Z317"/>
    <mergeCell ref="U318:W318"/>
    <mergeCell ref="X318:Z318"/>
    <mergeCell ref="U319:W319"/>
    <mergeCell ref="X319:Z319"/>
    <mergeCell ref="U320:W320"/>
    <mergeCell ref="X320:Z320"/>
    <mergeCell ref="U321:W321"/>
    <mergeCell ref="X321:Z321"/>
    <mergeCell ref="U322:W322"/>
    <mergeCell ref="X322:Z322"/>
    <mergeCell ref="U323:W323"/>
    <mergeCell ref="X323:Z323"/>
    <mergeCell ref="U324:W324"/>
    <mergeCell ref="X324:Z324"/>
    <mergeCell ref="U325:W325"/>
    <mergeCell ref="X325:Z325"/>
    <mergeCell ref="U326:W326"/>
    <mergeCell ref="X326:Z326"/>
    <mergeCell ref="U327:W327"/>
    <mergeCell ref="X327:Z327"/>
    <mergeCell ref="U328:W328"/>
    <mergeCell ref="X328:Z328"/>
    <mergeCell ref="U329:W329"/>
    <mergeCell ref="X329:Z329"/>
    <mergeCell ref="U330:W330"/>
    <mergeCell ref="X330:Z330"/>
    <mergeCell ref="U331:W331"/>
    <mergeCell ref="X331:Z331"/>
    <mergeCell ref="U332:W332"/>
    <mergeCell ref="X332:Z332"/>
    <mergeCell ref="U333:W333"/>
    <mergeCell ref="X333:Z333"/>
    <mergeCell ref="U334:W334"/>
    <mergeCell ref="X334:Z334"/>
    <mergeCell ref="U335:W335"/>
    <mergeCell ref="X335:Z335"/>
    <mergeCell ref="U336:W336"/>
    <mergeCell ref="X336:Z336"/>
    <mergeCell ref="U337:W337"/>
    <mergeCell ref="X337:Z337"/>
    <mergeCell ref="U338:W338"/>
    <mergeCell ref="X338:Z338"/>
    <mergeCell ref="U339:W339"/>
    <mergeCell ref="X339:Z339"/>
    <mergeCell ref="U340:W340"/>
    <mergeCell ref="X340:Z340"/>
    <mergeCell ref="U341:W341"/>
    <mergeCell ref="X341:Z341"/>
    <mergeCell ref="U342:W342"/>
    <mergeCell ref="X342:Z342"/>
    <mergeCell ref="U343:W343"/>
    <mergeCell ref="X343:Z343"/>
    <mergeCell ref="U344:W344"/>
    <mergeCell ref="X344:Z344"/>
    <mergeCell ref="U345:W345"/>
    <mergeCell ref="X345:Z345"/>
    <mergeCell ref="U346:W346"/>
    <mergeCell ref="X346:Z346"/>
    <mergeCell ref="U347:W347"/>
    <mergeCell ref="X347:Z347"/>
    <mergeCell ref="U348:W348"/>
    <mergeCell ref="X348:Z348"/>
    <mergeCell ref="U349:W349"/>
    <mergeCell ref="X349:Z349"/>
    <mergeCell ref="U350:W350"/>
    <mergeCell ref="X350:Z350"/>
    <mergeCell ref="U351:W351"/>
    <mergeCell ref="X351:Z351"/>
    <mergeCell ref="U352:W352"/>
    <mergeCell ref="X352:Z352"/>
    <mergeCell ref="U353:W353"/>
    <mergeCell ref="X353:Z353"/>
    <mergeCell ref="U354:W354"/>
    <mergeCell ref="X354:Z354"/>
    <mergeCell ref="U355:W355"/>
    <mergeCell ref="X355:Z355"/>
    <mergeCell ref="U356:W356"/>
    <mergeCell ref="X356:Z356"/>
    <mergeCell ref="U357:W357"/>
    <mergeCell ref="X357:Z357"/>
    <mergeCell ref="U358:W358"/>
    <mergeCell ref="X358:Z358"/>
    <mergeCell ref="U359:W359"/>
    <mergeCell ref="X359:Z359"/>
    <mergeCell ref="U360:W360"/>
    <mergeCell ref="X360:Z360"/>
    <mergeCell ref="U361:W361"/>
    <mergeCell ref="X361:Z361"/>
    <mergeCell ref="U362:W362"/>
    <mergeCell ref="X362:Z362"/>
    <mergeCell ref="U363:W363"/>
    <mergeCell ref="X363:Z363"/>
    <mergeCell ref="U364:W364"/>
    <mergeCell ref="X364:Z364"/>
    <mergeCell ref="U365:W365"/>
    <mergeCell ref="X365:Z365"/>
    <mergeCell ref="U366:W366"/>
    <mergeCell ref="X366:Z366"/>
    <mergeCell ref="U367:W367"/>
    <mergeCell ref="X367:Z367"/>
    <mergeCell ref="U368:W368"/>
    <mergeCell ref="X368:Z368"/>
    <mergeCell ref="U369:W369"/>
    <mergeCell ref="X369:Z369"/>
    <mergeCell ref="U370:W370"/>
    <mergeCell ref="X370:Z370"/>
    <mergeCell ref="U371:W371"/>
    <mergeCell ref="X371:Z371"/>
    <mergeCell ref="U372:W372"/>
    <mergeCell ref="X372:Z372"/>
    <mergeCell ref="U373:W373"/>
    <mergeCell ref="X373:Z373"/>
    <mergeCell ref="U374:W374"/>
    <mergeCell ref="X374:Z374"/>
    <mergeCell ref="U375:W375"/>
    <mergeCell ref="X375:Z375"/>
    <mergeCell ref="U376:W376"/>
    <mergeCell ref="X376:Z376"/>
    <mergeCell ref="U377:W377"/>
    <mergeCell ref="X377:Z377"/>
    <mergeCell ref="U378:W378"/>
    <mergeCell ref="X378:Z378"/>
    <mergeCell ref="U379:W379"/>
    <mergeCell ref="X379:Z379"/>
    <mergeCell ref="U380:W380"/>
    <mergeCell ref="X380:Z380"/>
    <mergeCell ref="U381:W381"/>
    <mergeCell ref="X381:Z381"/>
    <mergeCell ref="U382:W382"/>
    <mergeCell ref="X382:Z382"/>
    <mergeCell ref="U383:W383"/>
    <mergeCell ref="X383:Z383"/>
    <mergeCell ref="U384:W384"/>
    <mergeCell ref="X384:Z384"/>
    <mergeCell ref="U385:W385"/>
    <mergeCell ref="X385:Z385"/>
    <mergeCell ref="U386:W386"/>
    <mergeCell ref="X386:Z386"/>
    <mergeCell ref="U387:W387"/>
    <mergeCell ref="X387:Z387"/>
    <mergeCell ref="U388:W388"/>
    <mergeCell ref="X388:Z388"/>
    <mergeCell ref="U389:W389"/>
    <mergeCell ref="X389:Z389"/>
    <mergeCell ref="U390:W390"/>
    <mergeCell ref="X390:Z390"/>
    <mergeCell ref="U391:W391"/>
    <mergeCell ref="X391:Z391"/>
    <mergeCell ref="U392:W392"/>
    <mergeCell ref="X392:Z392"/>
    <mergeCell ref="U393:W393"/>
    <mergeCell ref="X393:Z393"/>
    <mergeCell ref="U394:W394"/>
    <mergeCell ref="X394:Z394"/>
    <mergeCell ref="U395:W395"/>
    <mergeCell ref="X395:Z395"/>
    <mergeCell ref="U396:W396"/>
    <mergeCell ref="X396:Z396"/>
    <mergeCell ref="U397:W397"/>
    <mergeCell ref="X397:Z397"/>
    <mergeCell ref="U398:W398"/>
    <mergeCell ref="X398:Z398"/>
    <mergeCell ref="U399:W399"/>
    <mergeCell ref="X399:Z399"/>
    <mergeCell ref="U400:W400"/>
    <mergeCell ref="X400:Z400"/>
    <mergeCell ref="U401:W401"/>
    <mergeCell ref="X401:Z401"/>
    <mergeCell ref="U402:W402"/>
    <mergeCell ref="X402:Z402"/>
    <mergeCell ref="U403:W403"/>
    <mergeCell ref="X403:Z403"/>
    <mergeCell ref="U404:W404"/>
    <mergeCell ref="X404:Z404"/>
    <mergeCell ref="U405:W405"/>
    <mergeCell ref="X405:Z405"/>
    <mergeCell ref="U406:W406"/>
    <mergeCell ref="X406:Z406"/>
    <mergeCell ref="U407:W407"/>
    <mergeCell ref="X407:Z407"/>
    <mergeCell ref="U408:W408"/>
    <mergeCell ref="X408:Z408"/>
    <mergeCell ref="U409:W409"/>
    <mergeCell ref="X409:Z409"/>
    <mergeCell ref="U410:W410"/>
    <mergeCell ref="X410:Z410"/>
    <mergeCell ref="U411:W411"/>
    <mergeCell ref="X411:Z411"/>
    <mergeCell ref="U412:W412"/>
    <mergeCell ref="X412:Z412"/>
    <mergeCell ref="U413:W413"/>
    <mergeCell ref="X413:Z413"/>
    <mergeCell ref="U414:W414"/>
    <mergeCell ref="X414:Z414"/>
    <mergeCell ref="U415:W415"/>
    <mergeCell ref="X415:Z415"/>
    <mergeCell ref="U416:W416"/>
    <mergeCell ref="X416:Z416"/>
    <mergeCell ref="U417:W417"/>
    <mergeCell ref="X417:Z417"/>
    <mergeCell ref="U418:W418"/>
    <mergeCell ref="X418:Z418"/>
    <mergeCell ref="U419:W419"/>
    <mergeCell ref="X419:Z419"/>
    <mergeCell ref="U420:W420"/>
    <mergeCell ref="X420:Z420"/>
    <mergeCell ref="U421:W421"/>
    <mergeCell ref="X421:Z421"/>
    <mergeCell ref="U422:W422"/>
    <mergeCell ref="X422:Z422"/>
    <mergeCell ref="U423:W423"/>
    <mergeCell ref="X423:Z423"/>
    <mergeCell ref="U424:W424"/>
    <mergeCell ref="X424:Z424"/>
    <mergeCell ref="U425:W425"/>
    <mergeCell ref="X425:Z425"/>
    <mergeCell ref="U426:W426"/>
    <mergeCell ref="X426:Z426"/>
    <mergeCell ref="U427:W427"/>
    <mergeCell ref="X427:Z427"/>
    <mergeCell ref="U428:W428"/>
    <mergeCell ref="X428:Z428"/>
    <mergeCell ref="U429:W429"/>
    <mergeCell ref="X429:Z429"/>
    <mergeCell ref="U430:W430"/>
    <mergeCell ref="X430:Z430"/>
    <mergeCell ref="X431:Z431"/>
    <mergeCell ref="U433:W433"/>
    <mergeCell ref="X433:Z433"/>
    <mergeCell ref="A432:Z432"/>
    <mergeCell ref="A431:W431"/>
    <mergeCell ref="U434:W434"/>
    <mergeCell ref="X434:Z434"/>
    <mergeCell ref="U435:W435"/>
    <mergeCell ref="X435:Z435"/>
    <mergeCell ref="B447:M447"/>
    <mergeCell ref="T447:V447"/>
    <mergeCell ref="A443:V443"/>
    <mergeCell ref="A442:V442"/>
    <mergeCell ref="A446:V446"/>
    <mergeCell ref="A438:W438"/>
    <mergeCell ref="X438:Z438"/>
    <mergeCell ref="A16:R16"/>
    <mergeCell ref="S16:W16"/>
    <mergeCell ref="A50:Z50"/>
    <mergeCell ref="A51:Z51"/>
    <mergeCell ref="U436:W436"/>
    <mergeCell ref="X436:Z436"/>
    <mergeCell ref="U437:W437"/>
    <mergeCell ref="X437:Z437"/>
    <mergeCell ref="B449:M449"/>
    <mergeCell ref="B450:M450"/>
    <mergeCell ref="B451:M451"/>
    <mergeCell ref="B452:M452"/>
    <mergeCell ref="B453:M453"/>
    <mergeCell ref="B454:M454"/>
    <mergeCell ref="B455:M455"/>
    <mergeCell ref="B456:M456"/>
    <mergeCell ref="B457:M457"/>
    <mergeCell ref="B458:M458"/>
    <mergeCell ref="B459:M459"/>
    <mergeCell ref="B460:M460"/>
    <mergeCell ref="B461:M461"/>
    <mergeCell ref="B462:M462"/>
    <mergeCell ref="B463:M463"/>
    <mergeCell ref="B464:M464"/>
    <mergeCell ref="B469:M469"/>
    <mergeCell ref="B470:M470"/>
    <mergeCell ref="B473:M473"/>
    <mergeCell ref="B465:M465"/>
    <mergeCell ref="B466:M466"/>
    <mergeCell ref="B467:M467"/>
    <mergeCell ref="B468:M468"/>
    <mergeCell ref="B474:M474"/>
    <mergeCell ref="B475:M475"/>
    <mergeCell ref="B476:M476"/>
    <mergeCell ref="B477:M477"/>
    <mergeCell ref="B478:M478"/>
    <mergeCell ref="B479:M479"/>
    <mergeCell ref="B480:M480"/>
    <mergeCell ref="B481:M481"/>
    <mergeCell ref="B482:M482"/>
    <mergeCell ref="B483:M483"/>
    <mergeCell ref="B484:M484"/>
    <mergeCell ref="B485:M485"/>
    <mergeCell ref="B486:M486"/>
    <mergeCell ref="B487:M487"/>
    <mergeCell ref="B488:M488"/>
    <mergeCell ref="B489:M489"/>
    <mergeCell ref="B490:M490"/>
    <mergeCell ref="B491:M491"/>
    <mergeCell ref="B492:M492"/>
    <mergeCell ref="B493:M493"/>
    <mergeCell ref="B494:M494"/>
    <mergeCell ref="B495:M495"/>
    <mergeCell ref="B496:M496"/>
    <mergeCell ref="B497:M497"/>
    <mergeCell ref="B498:M498"/>
    <mergeCell ref="B499:M499"/>
    <mergeCell ref="B500:M500"/>
    <mergeCell ref="B501:M501"/>
    <mergeCell ref="B502:M502"/>
    <mergeCell ref="B503:M503"/>
    <mergeCell ref="B504:M504"/>
    <mergeCell ref="B505:M505"/>
    <mergeCell ref="B506:M506"/>
    <mergeCell ref="B507:M507"/>
    <mergeCell ref="B508:M508"/>
    <mergeCell ref="B509:M509"/>
    <mergeCell ref="B515:M515"/>
    <mergeCell ref="B516:M516"/>
    <mergeCell ref="B517:M517"/>
    <mergeCell ref="B510:M510"/>
    <mergeCell ref="B511:M511"/>
    <mergeCell ref="B512:M512"/>
    <mergeCell ref="B513:M513"/>
    <mergeCell ref="B518:M518"/>
    <mergeCell ref="N447:O447"/>
    <mergeCell ref="N448:O448"/>
    <mergeCell ref="N449:O449"/>
    <mergeCell ref="N450:O450"/>
    <mergeCell ref="N451:O451"/>
    <mergeCell ref="N453:O453"/>
    <mergeCell ref="N452:O452"/>
    <mergeCell ref="N454:O454"/>
    <mergeCell ref="B514:M514"/>
    <mergeCell ref="N455:O455"/>
    <mergeCell ref="N456:O456"/>
    <mergeCell ref="N457:O457"/>
    <mergeCell ref="N458:O458"/>
    <mergeCell ref="N459:O459"/>
    <mergeCell ref="N460:O460"/>
    <mergeCell ref="N461:O461"/>
    <mergeCell ref="N462:O462"/>
    <mergeCell ref="N463:O463"/>
    <mergeCell ref="N464:O464"/>
    <mergeCell ref="N465:O465"/>
    <mergeCell ref="N466:O466"/>
    <mergeCell ref="N474:O474"/>
    <mergeCell ref="N475:O475"/>
    <mergeCell ref="N467:O467"/>
    <mergeCell ref="N468:O468"/>
    <mergeCell ref="N469:O469"/>
    <mergeCell ref="N470:O470"/>
    <mergeCell ref="N476:O476"/>
    <mergeCell ref="N477:O477"/>
    <mergeCell ref="N478:O478"/>
    <mergeCell ref="N479:O479"/>
    <mergeCell ref="N480:O480"/>
    <mergeCell ref="N481:O481"/>
    <mergeCell ref="N482:O482"/>
    <mergeCell ref="N483:O483"/>
    <mergeCell ref="N484:O484"/>
    <mergeCell ref="N485:O485"/>
    <mergeCell ref="N486:O486"/>
    <mergeCell ref="N487:O487"/>
    <mergeCell ref="N488:O488"/>
    <mergeCell ref="N489:O489"/>
    <mergeCell ref="N490:O490"/>
    <mergeCell ref="N491:O491"/>
    <mergeCell ref="N492:O492"/>
    <mergeCell ref="N493:O493"/>
    <mergeCell ref="N494:O494"/>
    <mergeCell ref="N495:O495"/>
    <mergeCell ref="N496:O496"/>
    <mergeCell ref="N497:O497"/>
    <mergeCell ref="N498:O498"/>
    <mergeCell ref="N499:O499"/>
    <mergeCell ref="N500:O500"/>
    <mergeCell ref="N501:O501"/>
    <mergeCell ref="N502:O502"/>
    <mergeCell ref="N503:O503"/>
    <mergeCell ref="N509:O509"/>
    <mergeCell ref="N511:O511"/>
    <mergeCell ref="N512:O512"/>
    <mergeCell ref="N504:O504"/>
    <mergeCell ref="N505:O505"/>
    <mergeCell ref="N506:O506"/>
    <mergeCell ref="N508:O508"/>
    <mergeCell ref="N507:O507"/>
    <mergeCell ref="N514:O514"/>
    <mergeCell ref="N515:O515"/>
    <mergeCell ref="N516:O516"/>
    <mergeCell ref="N510:O510"/>
    <mergeCell ref="N517:O517"/>
    <mergeCell ref="N518:O518"/>
    <mergeCell ref="P447:R447"/>
    <mergeCell ref="P448:R448"/>
    <mergeCell ref="P449:R449"/>
    <mergeCell ref="P450:R450"/>
    <mergeCell ref="P451:R451"/>
    <mergeCell ref="P452:R452"/>
    <mergeCell ref="P453:R453"/>
    <mergeCell ref="N513:O513"/>
    <mergeCell ref="P454:R454"/>
    <mergeCell ref="P455:R455"/>
    <mergeCell ref="P456:R456"/>
    <mergeCell ref="P457:R457"/>
    <mergeCell ref="P458:R458"/>
    <mergeCell ref="P459:R459"/>
    <mergeCell ref="P460:R460"/>
    <mergeCell ref="P462:R462"/>
    <mergeCell ref="P461:R461"/>
    <mergeCell ref="P463:R463"/>
    <mergeCell ref="P464:R464"/>
    <mergeCell ref="P465:R465"/>
    <mergeCell ref="P466:R466"/>
    <mergeCell ref="P474:R474"/>
    <mergeCell ref="P475:R475"/>
    <mergeCell ref="P468:R468"/>
    <mergeCell ref="P467:R467"/>
    <mergeCell ref="P469:R469"/>
    <mergeCell ref="P470:R470"/>
    <mergeCell ref="P476:R476"/>
    <mergeCell ref="P477:R477"/>
    <mergeCell ref="P478:R478"/>
    <mergeCell ref="P479:R479"/>
    <mergeCell ref="P480:R480"/>
    <mergeCell ref="P481:R481"/>
    <mergeCell ref="P482:R482"/>
    <mergeCell ref="P484:R484"/>
    <mergeCell ref="P483:R483"/>
    <mergeCell ref="P485:R485"/>
    <mergeCell ref="P486:R486"/>
    <mergeCell ref="P488:R488"/>
    <mergeCell ref="P487:R487"/>
    <mergeCell ref="P489:R489"/>
    <mergeCell ref="P490:R490"/>
    <mergeCell ref="P492:R492"/>
    <mergeCell ref="P491:R491"/>
    <mergeCell ref="P493:R493"/>
    <mergeCell ref="P494:R494"/>
    <mergeCell ref="P495:R495"/>
    <mergeCell ref="P496:R496"/>
    <mergeCell ref="P497:R497"/>
    <mergeCell ref="P498:R498"/>
    <mergeCell ref="P499:R499"/>
    <mergeCell ref="P502:R502"/>
    <mergeCell ref="P501:R501"/>
    <mergeCell ref="P500:R500"/>
    <mergeCell ref="P503:R503"/>
    <mergeCell ref="P504:R504"/>
    <mergeCell ref="P506:R506"/>
    <mergeCell ref="P505:R505"/>
    <mergeCell ref="P507:R507"/>
    <mergeCell ref="P508:R508"/>
    <mergeCell ref="P509:R509"/>
    <mergeCell ref="P510:R510"/>
    <mergeCell ref="P511:R511"/>
    <mergeCell ref="P512:R512"/>
    <mergeCell ref="P513:R513"/>
    <mergeCell ref="P514:R514"/>
    <mergeCell ref="P515:R515"/>
    <mergeCell ref="P516:R516"/>
    <mergeCell ref="P517:R517"/>
    <mergeCell ref="P518:R518"/>
    <mergeCell ref="T449:V449"/>
    <mergeCell ref="T450:V450"/>
    <mergeCell ref="T451:V451"/>
    <mergeCell ref="T452:V452"/>
    <mergeCell ref="T453:V453"/>
    <mergeCell ref="T454:V454"/>
    <mergeCell ref="T455:V455"/>
    <mergeCell ref="T456:V456"/>
    <mergeCell ref="T457:V457"/>
    <mergeCell ref="T458:V458"/>
    <mergeCell ref="T459:V459"/>
    <mergeCell ref="T460:V460"/>
    <mergeCell ref="T461:V461"/>
    <mergeCell ref="T462:V462"/>
    <mergeCell ref="T463:V463"/>
    <mergeCell ref="T464:V464"/>
    <mergeCell ref="T469:V469"/>
    <mergeCell ref="T470:V470"/>
    <mergeCell ref="T473:V473"/>
    <mergeCell ref="T465:V465"/>
    <mergeCell ref="T466:V466"/>
    <mergeCell ref="T467:V467"/>
    <mergeCell ref="T468:V468"/>
    <mergeCell ref="A472:V472"/>
    <mergeCell ref="P473:R473"/>
    <mergeCell ref="N473:O473"/>
    <mergeCell ref="T474:V474"/>
    <mergeCell ref="T475:V475"/>
    <mergeCell ref="T476:V476"/>
    <mergeCell ref="T477:V477"/>
    <mergeCell ref="T478:V478"/>
    <mergeCell ref="T479:V479"/>
    <mergeCell ref="T480:V480"/>
    <mergeCell ref="T481:V481"/>
    <mergeCell ref="T482:V482"/>
    <mergeCell ref="T483:V483"/>
    <mergeCell ref="T484:V484"/>
    <mergeCell ref="T485:V485"/>
    <mergeCell ref="T486:V486"/>
    <mergeCell ref="T487:V487"/>
    <mergeCell ref="T488:V488"/>
    <mergeCell ref="T489:V489"/>
    <mergeCell ref="T490:V490"/>
    <mergeCell ref="T491:V491"/>
    <mergeCell ref="T492:V492"/>
    <mergeCell ref="T493:V493"/>
    <mergeCell ref="T494:V494"/>
    <mergeCell ref="T495:V495"/>
    <mergeCell ref="T496:V496"/>
    <mergeCell ref="T497:V497"/>
    <mergeCell ref="T498:V498"/>
    <mergeCell ref="T499:V499"/>
    <mergeCell ref="T500:V500"/>
    <mergeCell ref="T501:V501"/>
    <mergeCell ref="T502:V502"/>
    <mergeCell ref="T503:V503"/>
    <mergeCell ref="T504:V504"/>
    <mergeCell ref="T505:V505"/>
    <mergeCell ref="T506:V506"/>
    <mergeCell ref="T507:V507"/>
    <mergeCell ref="T508:V508"/>
    <mergeCell ref="T509:V509"/>
    <mergeCell ref="T517:V517"/>
    <mergeCell ref="T510:V510"/>
    <mergeCell ref="T511:V511"/>
    <mergeCell ref="T512:V512"/>
    <mergeCell ref="T513:V513"/>
    <mergeCell ref="T518:V518"/>
    <mergeCell ref="B445:M445"/>
    <mergeCell ref="N445:O445"/>
    <mergeCell ref="P445:R445"/>
    <mergeCell ref="T445:V445"/>
    <mergeCell ref="A471:S471"/>
    <mergeCell ref="T471:V471"/>
    <mergeCell ref="T514:V514"/>
    <mergeCell ref="T515:V515"/>
    <mergeCell ref="T516:V516"/>
    <mergeCell ref="B529:M529"/>
    <mergeCell ref="B530:M530"/>
    <mergeCell ref="A528:V528"/>
    <mergeCell ref="A519:S519"/>
    <mergeCell ref="T519:V519"/>
    <mergeCell ref="A524:V524"/>
    <mergeCell ref="A523:V523"/>
    <mergeCell ref="T527:V527"/>
    <mergeCell ref="B531:M531"/>
    <mergeCell ref="B532:M532"/>
    <mergeCell ref="B533:M533"/>
    <mergeCell ref="B534:M534"/>
    <mergeCell ref="B535:M535"/>
    <mergeCell ref="B536:M536"/>
    <mergeCell ref="B537:M537"/>
    <mergeCell ref="B538:M538"/>
    <mergeCell ref="B539:M539"/>
    <mergeCell ref="B540:M540"/>
    <mergeCell ref="B541:M541"/>
    <mergeCell ref="B542:M542"/>
    <mergeCell ref="B543:M543"/>
    <mergeCell ref="B544:M544"/>
    <mergeCell ref="B545:M545"/>
    <mergeCell ref="B546:M546"/>
    <mergeCell ref="B547:M547"/>
    <mergeCell ref="B548:M548"/>
    <mergeCell ref="B549:M549"/>
    <mergeCell ref="B550:M550"/>
    <mergeCell ref="B551:M551"/>
    <mergeCell ref="B552:M552"/>
    <mergeCell ref="B553:M553"/>
    <mergeCell ref="B556:M556"/>
    <mergeCell ref="B563:M563"/>
    <mergeCell ref="B564:M564"/>
    <mergeCell ref="B557:M557"/>
    <mergeCell ref="B558:M558"/>
    <mergeCell ref="B559:M559"/>
    <mergeCell ref="B560:M560"/>
    <mergeCell ref="B565:M565"/>
    <mergeCell ref="O529:Q529"/>
    <mergeCell ref="O530:Q530"/>
    <mergeCell ref="O531:Q531"/>
    <mergeCell ref="O532:Q532"/>
    <mergeCell ref="O533:Q533"/>
    <mergeCell ref="O534:Q534"/>
    <mergeCell ref="O535:Q535"/>
    <mergeCell ref="B561:M561"/>
    <mergeCell ref="B562:M562"/>
    <mergeCell ref="O536:Q536"/>
    <mergeCell ref="O537:Q537"/>
    <mergeCell ref="O538:Q538"/>
    <mergeCell ref="O539:Q539"/>
    <mergeCell ref="O540:Q540"/>
    <mergeCell ref="O541:Q541"/>
    <mergeCell ref="O542:Q542"/>
    <mergeCell ref="O543:Q543"/>
    <mergeCell ref="O544:Q544"/>
    <mergeCell ref="O545:Q545"/>
    <mergeCell ref="O546:Q546"/>
    <mergeCell ref="O547:Q547"/>
    <mergeCell ref="O552:Q552"/>
    <mergeCell ref="O553:Q553"/>
    <mergeCell ref="O556:Q556"/>
    <mergeCell ref="O548:Q548"/>
    <mergeCell ref="O549:Q549"/>
    <mergeCell ref="O550:Q550"/>
    <mergeCell ref="O551:Q551"/>
    <mergeCell ref="O562:Q562"/>
    <mergeCell ref="O563:Q563"/>
    <mergeCell ref="O564:Q564"/>
    <mergeCell ref="O557:Q557"/>
    <mergeCell ref="O558:Q558"/>
    <mergeCell ref="O559:Q559"/>
    <mergeCell ref="O560:Q560"/>
    <mergeCell ref="O565:Q565"/>
    <mergeCell ref="T529:V529"/>
    <mergeCell ref="T530:V530"/>
    <mergeCell ref="T531:V531"/>
    <mergeCell ref="T532:V532"/>
    <mergeCell ref="T533:V533"/>
    <mergeCell ref="T534:V534"/>
    <mergeCell ref="T535:V535"/>
    <mergeCell ref="T536:V536"/>
    <mergeCell ref="O561:Q561"/>
    <mergeCell ref="T537:V537"/>
    <mergeCell ref="T538:V538"/>
    <mergeCell ref="T539:V539"/>
    <mergeCell ref="T540:V540"/>
    <mergeCell ref="T541:V541"/>
    <mergeCell ref="T542:V542"/>
    <mergeCell ref="T543:V543"/>
    <mergeCell ref="T544:V544"/>
    <mergeCell ref="T545:V545"/>
    <mergeCell ref="T546:V546"/>
    <mergeCell ref="T547:V547"/>
    <mergeCell ref="T548:V548"/>
    <mergeCell ref="T549:V549"/>
    <mergeCell ref="T550:V550"/>
    <mergeCell ref="T551:V551"/>
    <mergeCell ref="T552:V552"/>
    <mergeCell ref="T565:V565"/>
    <mergeCell ref="T558:V558"/>
    <mergeCell ref="T559:V559"/>
    <mergeCell ref="T560:V560"/>
    <mergeCell ref="T561:V561"/>
    <mergeCell ref="T562:V562"/>
    <mergeCell ref="T563:V563"/>
    <mergeCell ref="T564:V564"/>
    <mergeCell ref="T553:V553"/>
    <mergeCell ref="T554:V554"/>
    <mergeCell ref="T556:V556"/>
    <mergeCell ref="T557:V557"/>
    <mergeCell ref="A555:V555"/>
    <mergeCell ref="A554:S554"/>
    <mergeCell ref="W523:Z523"/>
    <mergeCell ref="A525:V525"/>
    <mergeCell ref="H569:L569"/>
    <mergeCell ref="B571:M571"/>
    <mergeCell ref="N571:Q571"/>
    <mergeCell ref="A568:Q568"/>
    <mergeCell ref="A566:S566"/>
    <mergeCell ref="T566:V566"/>
    <mergeCell ref="B527:M527"/>
    <mergeCell ref="O527:Q527"/>
    <mergeCell ref="B572:M572"/>
    <mergeCell ref="N572:Q572"/>
    <mergeCell ref="A569:E569"/>
    <mergeCell ref="F569:G569"/>
    <mergeCell ref="B573:M573"/>
    <mergeCell ref="N573:Q573"/>
    <mergeCell ref="B574:M574"/>
    <mergeCell ref="N574:Q574"/>
    <mergeCell ref="B575:M575"/>
    <mergeCell ref="N575:Q575"/>
    <mergeCell ref="B576:M576"/>
    <mergeCell ref="N576:Q576"/>
    <mergeCell ref="B577:M577"/>
    <mergeCell ref="N577:Q577"/>
    <mergeCell ref="B578:M578"/>
    <mergeCell ref="N578:Q578"/>
    <mergeCell ref="B579:M579"/>
    <mergeCell ref="N579:Q579"/>
    <mergeCell ref="B580:M580"/>
    <mergeCell ref="N580:Q580"/>
    <mergeCell ref="B589:M589"/>
    <mergeCell ref="N589:Q589"/>
    <mergeCell ref="B590:M590"/>
    <mergeCell ref="B581:M581"/>
    <mergeCell ref="N581:Q581"/>
    <mergeCell ref="B582:M582"/>
    <mergeCell ref="N582:Q582"/>
    <mergeCell ref="B583:M583"/>
    <mergeCell ref="N583:Q583"/>
    <mergeCell ref="B584:M584"/>
    <mergeCell ref="B602:M602"/>
    <mergeCell ref="N602:Q602"/>
    <mergeCell ref="B603:M603"/>
    <mergeCell ref="N603:Q603"/>
    <mergeCell ref="B595:M595"/>
    <mergeCell ref="B600:M600"/>
    <mergeCell ref="N600:Q600"/>
    <mergeCell ref="B601:M601"/>
    <mergeCell ref="N601:Q601"/>
    <mergeCell ref="N595:Q595"/>
    <mergeCell ref="B599:M599"/>
    <mergeCell ref="N599:Q599"/>
    <mergeCell ref="B598:M598"/>
    <mergeCell ref="N598:Q598"/>
  </mergeCells>
  <printOptions/>
  <pageMargins left="0.7874015748031497" right="0.2755905511811024" top="0.3937007874015748" bottom="0.3937007874015748" header="0.5118110236220472" footer="0.5118110236220472"/>
  <pageSetup fitToHeight="1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User</cp:lastModifiedBy>
  <cp:lastPrinted>2005-10-03T10:30:01Z</cp:lastPrinted>
  <dcterms:created xsi:type="dcterms:W3CDTF">2005-06-28T08:11:23Z</dcterms:created>
  <dcterms:modified xsi:type="dcterms:W3CDTF">2005-10-03T10:30:02Z</dcterms:modified>
  <cp:category/>
  <cp:version/>
  <cp:contentType/>
  <cp:contentStatus/>
</cp:coreProperties>
</file>