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5"/>
  </bookViews>
  <sheets>
    <sheet name="Обследование техн. объектов" sheetId="1" r:id="rId1"/>
    <sheet name="Пешие маршруты" sheetId="2" r:id="rId2"/>
    <sheet name="Камер. обр." sheetId="3" r:id="rId3"/>
    <sheet name="Заполнение документов" sheetId="4" r:id="rId4"/>
    <sheet name="Гамма-съемка" sheetId="5" r:id="rId5"/>
    <sheet name="Камер. обработка гамма-съемки" sheetId="6" r:id="rId6"/>
  </sheets>
  <definedNames/>
  <calcPr fullCalcOnLoad="1"/>
</workbook>
</file>

<file path=xl/sharedStrings.xml><?xml version="1.0" encoding="utf-8"?>
<sst xmlns="http://schemas.openxmlformats.org/spreadsheetml/2006/main" count="1191" uniqueCount="315">
  <si>
    <t>Скоросшиватель</t>
  </si>
  <si>
    <t>Калька бумажная натуральная</t>
  </si>
  <si>
    <t xml:space="preserve">Калька бумажная   </t>
  </si>
  <si>
    <t>Скрепки канцелярские</t>
  </si>
  <si>
    <t>Веревка хозяйственная</t>
  </si>
  <si>
    <t>кор</t>
  </si>
  <si>
    <t>Рейсшина</t>
  </si>
  <si>
    <t xml:space="preserve">Бумага чертежная </t>
  </si>
  <si>
    <t>Фломастер</t>
  </si>
  <si>
    <t>Ножовка по дереву Г-96</t>
  </si>
  <si>
    <t>Стол походный</t>
  </si>
  <si>
    <t>Стул конторский</t>
  </si>
  <si>
    <t>Лампа настольная бытовая</t>
  </si>
  <si>
    <t>Линейка масштабная ЛМ</t>
  </si>
  <si>
    <t>Линейка металлическая ЛБЛ</t>
  </si>
  <si>
    <t>Стол однотумбовый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</si>
  <si>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</si>
  <si>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</si>
  <si>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</si>
  <si>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</si>
  <si>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</si>
  <si>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</si>
  <si>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</si>
  <si>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</si>
  <si>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</si>
  <si>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</si>
  <si>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</si>
  <si>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</si>
  <si>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</si>
  <si>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</si>
  <si>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</si>
  <si>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</si>
  <si>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</si>
  <si>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</si>
  <si>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</si>
  <si>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</si>
  <si>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</si>
  <si>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</si>
  <si>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</si>
  <si>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</si>
  <si>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</si>
  <si>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</si>
  <si>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(10 км маршрутов, руб.)</t>
  </si>
  <si>
    <t>Итого ИТР</t>
  </si>
  <si>
    <t>Рабочий 3 разряда</t>
  </si>
  <si>
    <t>Итого рабочих</t>
  </si>
  <si>
    <t xml:space="preserve">Основных расходов по статье "Материалы" </t>
  </si>
  <si>
    <t>(1 месяц работы производственной группы, руб.)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</si>
  <si>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</si>
  <si>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</si>
  <si>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</si>
  <si>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</si>
  <si>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</si>
  <si>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</si>
  <si>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Тетрадь общая (для полевой книжки)</t>
  </si>
  <si>
    <t>Фотопленка</t>
  </si>
  <si>
    <t>Карандаш простой</t>
  </si>
  <si>
    <t>шт</t>
  </si>
  <si>
    <t>коробка</t>
  </si>
  <si>
    <t>Ручка чертежная</t>
  </si>
  <si>
    <t>Перья чертежные</t>
  </si>
  <si>
    <t>Карандаши цветные</t>
  </si>
  <si>
    <t>Транспортир</t>
  </si>
  <si>
    <t>Тушь разная</t>
  </si>
  <si>
    <t>Ручка шариковая</t>
  </si>
  <si>
    <t>Резинка канцелярская</t>
  </si>
  <si>
    <t>Угольник</t>
  </si>
  <si>
    <t>Стержень для авторучки</t>
  </si>
  <si>
    <t>коробка (100 шт)</t>
  </si>
  <si>
    <t>коробка (24 цвета)</t>
  </si>
  <si>
    <t>флакон</t>
  </si>
  <si>
    <t>Линейка чертежная</t>
  </si>
  <si>
    <t>Батарея для карманного фонаря</t>
  </si>
  <si>
    <t>Бязь для подклейки карт шириной 0,8м</t>
  </si>
  <si>
    <t>Лейкопластырь (узкий)</t>
  </si>
  <si>
    <t>Мешки для проб</t>
  </si>
  <si>
    <t>Мешочки для образцов</t>
  </si>
  <si>
    <t>Свечи стеариновые</t>
  </si>
  <si>
    <t>Черенок для молотка</t>
  </si>
  <si>
    <t>Шпагат</t>
  </si>
  <si>
    <t>Парафин</t>
  </si>
  <si>
    <t>Пробка укупорочная</t>
  </si>
  <si>
    <t>Бутылка стеклянная вместимостью 0,5л</t>
  </si>
  <si>
    <t>Марля</t>
  </si>
  <si>
    <t>Транпортир</t>
  </si>
  <si>
    <t>Лампочка электрическая для карманного фонаря</t>
  </si>
  <si>
    <t>Бланки разных этикеток</t>
  </si>
  <si>
    <t>Черенок для топора</t>
  </si>
  <si>
    <t>Журналы регистрационные</t>
  </si>
  <si>
    <t>кг</t>
  </si>
  <si>
    <t>м</t>
  </si>
  <si>
    <t>компл</t>
  </si>
  <si>
    <t>пачка (1000шт)</t>
  </si>
  <si>
    <t>Бумага калька</t>
  </si>
  <si>
    <t>Бумага миллиметровая</t>
  </si>
  <si>
    <t>Бумага копировальная</t>
  </si>
  <si>
    <t>Гвозди тарные</t>
  </si>
  <si>
    <t>Ящик деревянный (тара)</t>
  </si>
  <si>
    <t>Клей конторский силикатный</t>
  </si>
  <si>
    <t>Кнопки канцелярские</t>
  </si>
  <si>
    <t>Бумага писчая</t>
  </si>
  <si>
    <t>Папка канцелярская</t>
  </si>
  <si>
    <t xml:space="preserve">Кнопки   </t>
  </si>
  <si>
    <t>Кисти для клея</t>
  </si>
  <si>
    <t>рулон (40м)</t>
  </si>
  <si>
    <t>рулон (20м)</t>
  </si>
  <si>
    <t>лист</t>
  </si>
  <si>
    <t>коробка (150шт)</t>
  </si>
  <si>
    <t xml:space="preserve">Основных расходов по статье "Износ" </t>
  </si>
  <si>
    <t>Коли-чество единиц</t>
  </si>
  <si>
    <t>Стереоскоп линзо-зеркальный</t>
  </si>
  <si>
    <t>Фотоаппарат</t>
  </si>
  <si>
    <t>Сумка полевая кирзовая СП-3</t>
  </si>
  <si>
    <t>Месяч-ная норма износа, %</t>
  </si>
  <si>
    <t>Стол походный раскладной</t>
  </si>
  <si>
    <t>Стул походный складной</t>
  </si>
  <si>
    <t>Кровать раскладная походная ПРК-2М</t>
  </si>
  <si>
    <t>Замок висячий</t>
  </si>
  <si>
    <t>Зубило слесарное</t>
  </si>
  <si>
    <t>Компас горный</t>
  </si>
  <si>
    <t>Лопата штыковая</t>
  </si>
  <si>
    <t>Молоток геологический</t>
  </si>
  <si>
    <t>Молоток слесарный</t>
  </si>
  <si>
    <t>Напильники слесарные разные</t>
  </si>
  <si>
    <t>Нож почвенный</t>
  </si>
  <si>
    <t>Рюкзак брезентовый</t>
  </si>
  <si>
    <t>Топор</t>
  </si>
  <si>
    <t>Фонарь карманный электрический бытовой</t>
  </si>
  <si>
    <t>Термометр пращевой</t>
  </si>
  <si>
    <t>Барометр-анероид</t>
  </si>
  <si>
    <t>Бинокль полевой</t>
  </si>
  <si>
    <t>Катушка-рулетка с хлопушкой</t>
  </si>
  <si>
    <t>Метр складной</t>
  </si>
  <si>
    <t>Секундомер</t>
  </si>
  <si>
    <t>Ящик вьючный</t>
  </si>
  <si>
    <t>Мешок спальный ватный с 2 вкладышами</t>
  </si>
  <si>
    <t>Термометр родниковый</t>
  </si>
  <si>
    <t>Линейка логарифмическая</t>
  </si>
  <si>
    <t>Лупа десятикратного увеличения</t>
  </si>
  <si>
    <t>Доска чертежная</t>
  </si>
  <si>
    <t>Бумага масштабно-координатная (миллиметровка)</t>
  </si>
  <si>
    <t>Калька бумажная</t>
  </si>
  <si>
    <t>Топор плотничий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</si>
  <si>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отряда</t>
    </r>
  </si>
  <si>
    <t>(1000 проб, руб.)</t>
  </si>
  <si>
    <t>Черенок для лопаты</t>
  </si>
  <si>
    <t>Пример расчета единичной сметной расценки по ССН 2</t>
  </si>
  <si>
    <t>на первичное обследование техногенных объектов, являющихся источником загрязнения подземных вод</t>
  </si>
  <si>
    <t>(1 обследование, руб.)</t>
  </si>
  <si>
    <t>Гидрогеолог 1 категории</t>
  </si>
  <si>
    <t>Техник-гидрогеолог</t>
  </si>
  <si>
    <t>на проведение пеших наземных маршрутов при специальном инженерно-геологическом обследовании территории</t>
  </si>
  <si>
    <t>(10 км маршрута, руб.)</t>
  </si>
  <si>
    <t>Геолог (гидрогеолог) 1 категории</t>
  </si>
  <si>
    <t>на камеральную обработку материалов эколого-геохимических работ</t>
  </si>
  <si>
    <t>Геолог (гидрогеолог)</t>
  </si>
  <si>
    <t>Геолог (гидрогеолог) 2 категории</t>
  </si>
  <si>
    <t>Техник-геолог (техник-гидрогеолог) 2к</t>
  </si>
  <si>
    <t xml:space="preserve">Техник-геолог (техник-гидрогеолог) </t>
  </si>
  <si>
    <t xml:space="preserve">на заполнение документов </t>
  </si>
  <si>
    <t>(на заполнение 1 формы, руб.)</t>
  </si>
  <si>
    <r>
      <t>Основная заработная плата:</t>
    </r>
    <r>
      <rPr>
        <sz val="10"/>
        <rFont val="Arial Cyr"/>
        <family val="0"/>
      </rPr>
      <t xml:space="preserve">                 Гидрогеолог 2 категории</t>
    </r>
  </si>
  <si>
    <t>Техник-гидрогеолог 1 категории</t>
  </si>
  <si>
    <t>на проведение пешеходной гамма-съемки</t>
  </si>
  <si>
    <t>(на 1 кв. км гамма-съемки, руб.)</t>
  </si>
  <si>
    <t>Техник-геофизик 1 категории</t>
  </si>
  <si>
    <t>Техник-геофизик 2 категории</t>
  </si>
  <si>
    <t xml:space="preserve">на камеральную обработку </t>
  </si>
  <si>
    <t>Инженер-геофизик 1 категории</t>
  </si>
  <si>
    <t>Картограф 2 категории</t>
  </si>
  <si>
    <t>Клей канцелярский</t>
  </si>
  <si>
    <t>Бланки актов обследования</t>
  </si>
  <si>
    <t>Бумага оберточная ("Крафт")</t>
  </si>
  <si>
    <t>пачка (100 листов)</t>
  </si>
  <si>
    <t xml:space="preserve">коробка  </t>
  </si>
  <si>
    <t>Клей канцелярский казеиновый</t>
  </si>
  <si>
    <t>Линейка чертежная, 50 см</t>
  </si>
  <si>
    <t xml:space="preserve">Бумага оберточная   </t>
  </si>
  <si>
    <t>Олово прутковое</t>
  </si>
  <si>
    <t>Спирт ректификат</t>
  </si>
  <si>
    <t>Элемент сухой 343</t>
  </si>
  <si>
    <t>Лента изоляционная х/б</t>
  </si>
  <si>
    <t>Журнал полевой</t>
  </si>
  <si>
    <t>Клей резиновый</t>
  </si>
  <si>
    <t>Линейка деревянная</t>
  </si>
  <si>
    <t xml:space="preserve">Монокристалл </t>
  </si>
  <si>
    <t>Мыло хозяйственное</t>
  </si>
  <si>
    <t>Припой ПОС-61</t>
  </si>
  <si>
    <t>Фотоумножитель ФЕУ-85</t>
  </si>
  <si>
    <t>Пакет полиэтиленовый</t>
  </si>
  <si>
    <t>Вата гигроскопическая</t>
  </si>
  <si>
    <t>Пленка полиэтиленовая</t>
  </si>
  <si>
    <t>Мешое шламовый</t>
  </si>
  <si>
    <t>Канифоль сосновая марки "А"</t>
  </si>
  <si>
    <t>Вата хлопчатобумажная гигроскопическая</t>
  </si>
  <si>
    <t>Бумага чертежная (ватман)</t>
  </si>
  <si>
    <t>Лента изоляционная ПХВ</t>
  </si>
  <si>
    <t>л</t>
  </si>
  <si>
    <t>кусок</t>
  </si>
  <si>
    <t xml:space="preserve">коробка   </t>
  </si>
  <si>
    <t>рулон</t>
  </si>
  <si>
    <t>Тушь черная</t>
  </si>
  <si>
    <t>Кисточкая для красок</t>
  </si>
  <si>
    <t>Бумага чертежная (прозрачная) калька</t>
  </si>
  <si>
    <t>при проведении первичного обследования техногенных объектов, являющихся источником загрязнения подземных вод</t>
  </si>
  <si>
    <t>(на 1 месяц работы производственной группы, руб.)</t>
  </si>
  <si>
    <t>Микрокалькулятор</t>
  </si>
  <si>
    <t>Манометр</t>
  </si>
  <si>
    <t>Кружка мерная алюминиевая 1л</t>
  </si>
  <si>
    <t>Напильники разные</t>
  </si>
  <si>
    <t xml:space="preserve">Сумка полевая   </t>
  </si>
  <si>
    <t>Рулетка тесьмяная 20 м</t>
  </si>
  <si>
    <t>Ведро железное оцинкованное</t>
  </si>
  <si>
    <t>Пробоотборник "Гидропроекта"</t>
  </si>
  <si>
    <t>Сейф шкатулка</t>
  </si>
  <si>
    <t>Ящик для инструмента</t>
  </si>
  <si>
    <t>при проведении пеших наземных маршрутов при специальном инженерно-геологическом обследовании территории</t>
  </si>
  <si>
    <t>Брусок наждачный</t>
  </si>
  <si>
    <t>Капельница для соляной кислоты</t>
  </si>
  <si>
    <t xml:space="preserve">Рулетка тесьмяная   </t>
  </si>
  <si>
    <t>Сосуд мерный (кружка) вместимостью 1,0 м</t>
  </si>
  <si>
    <t>Бур геолога</t>
  </si>
  <si>
    <t>Гидрометрическая вертушка</t>
  </si>
  <si>
    <t>при проведении камеральной обработки материалов эколого-геохимических работ</t>
  </si>
  <si>
    <t>при проведении пешеходной гамма-съемки</t>
  </si>
  <si>
    <t>Готовальня</t>
  </si>
  <si>
    <t>Набор слесарного инструмента</t>
  </si>
  <si>
    <t xml:space="preserve">Сумка полевая </t>
  </si>
  <si>
    <t>Тестер</t>
  </si>
  <si>
    <t>Полотно ножовочное</t>
  </si>
  <si>
    <t>Кусачки</t>
  </si>
  <si>
    <t>Дрель ручная</t>
  </si>
  <si>
    <t>Канистра металлическая</t>
  </si>
  <si>
    <t>Контейнер свинцовый</t>
  </si>
  <si>
    <t>Круглогубцы</t>
  </si>
  <si>
    <t>Нож монтерский</t>
  </si>
  <si>
    <t>Папка для планшетов</t>
  </si>
  <si>
    <t>Пантограф</t>
  </si>
  <si>
    <t>Плоскогубцы</t>
  </si>
  <si>
    <t>Рамка ножовочная</t>
  </si>
  <si>
    <t>источник радиевый серии С-41</t>
  </si>
  <si>
    <t>Рулетка стальная 10 м</t>
  </si>
  <si>
    <t>Рюкзак Р-1</t>
  </si>
  <si>
    <t>Стержень для ручки шариковой</t>
  </si>
  <si>
    <t>Тиски слесарные</t>
  </si>
  <si>
    <t>Футляр для чертежей</t>
  </si>
  <si>
    <t>Фляжка походная</t>
  </si>
  <si>
    <t>Пинцет</t>
  </si>
  <si>
    <t>Паяльник электрический бытовой</t>
  </si>
  <si>
    <t>Отвертка</t>
  </si>
  <si>
    <t xml:space="preserve">при проведении камеральной обработки </t>
  </si>
  <si>
    <t xml:space="preserve">Готовальня   </t>
  </si>
  <si>
    <t>Ящик металлический</t>
  </si>
  <si>
    <t>Кривоножка</t>
  </si>
  <si>
    <t>Лупа складная</t>
  </si>
  <si>
    <t>Стол конторский</t>
  </si>
  <si>
    <t>Тубус металлический для карт</t>
  </si>
  <si>
    <t>Фломастеры</t>
  </si>
  <si>
    <t>Доска чертежная 100х75</t>
  </si>
  <si>
    <t>Радиометр геофизический</t>
  </si>
  <si>
    <t>при проведении гамма-съемки</t>
  </si>
  <si>
    <t>при проведении камеральной обработки</t>
  </si>
  <si>
    <t>Первичное обследование дрожжевого завода…</t>
  </si>
  <si>
    <t>единичной сметной расценки на проведение пеших наземных маршрутов при специальном инженерно-геологическом обследовании территории</t>
  </si>
  <si>
    <t>единичной сметной расценки на первичное обследование техногенных объектов, являющихся источником загрязнения подземных вод</t>
  </si>
  <si>
    <t>Категория проходимости - 3…</t>
  </si>
  <si>
    <t>Коэффи-циент на резерв обо-рудования</t>
  </si>
  <si>
    <t>Полевые работы в условиях природных ландшафтов</t>
  </si>
  <si>
    <t>единичной сметной расценки на заполнение форм документов</t>
  </si>
  <si>
    <t>(заполнение 1 формы, руб.)</t>
  </si>
  <si>
    <t>Форма ГВК 2-4</t>
  </si>
  <si>
    <t>единичной сметной расценки на проведение гамма-съемки</t>
  </si>
  <si>
    <t>(на 1 кв. км, руб.)</t>
  </si>
  <si>
    <t>Съемка городской территории</t>
  </si>
  <si>
    <t>единичной сметной расценки на проведение камеральной обработки</t>
  </si>
  <si>
    <t>(на 1 кв. км, гамма-съемки руб.)</t>
  </si>
  <si>
    <t>Масштаб работ 1:1000</t>
  </si>
  <si>
    <t>единичной сметной расценки на камеральную обработку материалов эколого-геохимических работ</t>
  </si>
  <si>
    <t>Готовальня малого размера</t>
  </si>
  <si>
    <t>Курвиметр</t>
  </si>
  <si>
    <t>Тубус для карт</t>
  </si>
  <si>
    <t>Дырокол</t>
  </si>
  <si>
    <t>Клещи</t>
  </si>
  <si>
    <t>Лампа керосиновая</t>
  </si>
  <si>
    <t>Ножницы</t>
  </si>
  <si>
    <t>Циркуль пропорциональный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</si>
  <si>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</si>
  <si>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</si>
  <si>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</si>
  <si>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Палатка 4-х местная</t>
  </si>
  <si>
    <t>по нормам амортиза-ции</t>
  </si>
  <si>
    <t>Палатка 6-ти местная</t>
  </si>
  <si>
    <t>Палатка 2-х местная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</si>
  <si>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</si>
  <si>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</si>
  <si>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</si>
  <si>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</si>
  <si>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</si>
  <si>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</si>
  <si>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</si>
  <si>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</si>
  <si>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</si>
  <si>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</si>
  <si>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партии</t>
    </r>
  </si>
  <si>
    <t>Блокнот малого размера</t>
  </si>
  <si>
    <t>Тетрадь общая</t>
  </si>
  <si>
    <t xml:space="preserve">Норма длительности выполнения данной работы, смена - </t>
  </si>
  <si>
    <t>Отчисления на обязательное медицинское страхование, %</t>
  </si>
  <si>
    <t>Рабочий 2 разряда</t>
  </si>
  <si>
    <t>Лом</t>
  </si>
  <si>
    <t>Ящик металлический для документов</t>
  </si>
  <si>
    <t>Термометр ртутный</t>
  </si>
  <si>
    <t>Стол походный складной</t>
  </si>
  <si>
    <t>Амортизация</t>
  </si>
  <si>
    <t>Услуги (30% от амортизации)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</si>
</sst>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1" fontId="0" fillId="0" borderId="4" xfId="0" applyNumberFormat="1" applyBorder="1" applyAlignment="1">
      <alignment horizontal="center" vertical="center" wrapText="1"/>
    </xf>
    <xf numFmtId="17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4"/>
  <sheetViews>
    <sheetView workbookViewId="0" topLeftCell="A131">
      <selection activeCell="C158" sqref="C158"/>
    </sheetView>
  </sheetViews>
  <sheetFormatPr defaultColWidth="9.00390625" defaultRowHeight="12.75"/>
  <cols>
    <col min="1" max="116" width="3.75390625" style="0" customWidth="1"/>
  </cols>
  <sheetData>
    <row r="1" spans="1:23" ht="15.75">
      <c r="A1" s="92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24.75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75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18</v>
      </c>
      <c r="T5" s="75"/>
      <c r="U5" s="75"/>
      <c r="V5" s="75"/>
      <c r="W5" s="75"/>
    </row>
    <row r="6" spans="1:23" ht="12.75">
      <c r="A6" s="2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57">
        <v>1.15</v>
      </c>
      <c r="T6" s="57"/>
      <c r="U6" s="57"/>
      <c r="V6" s="57"/>
      <c r="W6" s="57"/>
    </row>
    <row r="7" spans="1:23" ht="12.75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91">
        <v>0.079</v>
      </c>
      <c r="T7" s="91"/>
      <c r="U7" s="91"/>
      <c r="V7" s="91"/>
      <c r="W7" s="91"/>
    </row>
    <row r="8" spans="1:23" ht="12.75">
      <c r="A8" s="69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91">
        <v>0.37</v>
      </c>
      <c r="T8" s="91"/>
      <c r="U8" s="91"/>
      <c r="V8" s="91"/>
      <c r="W8" s="91"/>
    </row>
    <row r="9" spans="1:23" ht="12.75">
      <c r="A9" s="69" t="s">
        <v>307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91">
        <v>0</v>
      </c>
      <c r="T9" s="91"/>
      <c r="U9" s="91"/>
      <c r="V9" s="91"/>
      <c r="W9" s="91"/>
    </row>
    <row r="10" spans="1:23" ht="12.75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41"/>
      <c r="T10" s="41"/>
      <c r="U10" s="41"/>
      <c r="V10" s="41"/>
      <c r="W10" s="41"/>
    </row>
    <row r="11" spans="1:23" ht="12.75">
      <c r="A11" s="69" t="s">
        <v>24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57">
        <v>1.15</v>
      </c>
      <c r="T11" s="57"/>
      <c r="U11" s="57"/>
      <c r="V11" s="57"/>
      <c r="W11" s="57"/>
    </row>
    <row r="12" spans="1:23" ht="12.75">
      <c r="A12" s="69" t="s">
        <v>25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57">
        <v>1.1</v>
      </c>
      <c r="T12" s="57"/>
      <c r="U12" s="57"/>
      <c r="V12" s="57"/>
      <c r="W12" s="57"/>
    </row>
    <row r="13" spans="1:23" ht="12.75">
      <c r="A13" s="69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91">
        <v>0.234</v>
      </c>
      <c r="T13" s="91"/>
      <c r="U13" s="91"/>
      <c r="V13" s="91"/>
      <c r="W13" s="91"/>
    </row>
    <row r="14" spans="1:23" ht="12.75">
      <c r="A14" s="69" t="s">
        <v>27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91">
        <v>0.14</v>
      </c>
      <c r="T14" s="91"/>
      <c r="U14" s="91"/>
      <c r="V14" s="91"/>
      <c r="W14" s="91"/>
    </row>
    <row r="15" spans="1:23" ht="12.75">
      <c r="A15" s="69" t="s">
        <v>302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41">
        <v>25.4</v>
      </c>
      <c r="T15" s="41"/>
      <c r="U15" s="41"/>
      <c r="V15" s="41"/>
      <c r="W15" s="41"/>
    </row>
    <row r="17" spans="1:23" ht="12.75">
      <c r="A17" s="37" t="s">
        <v>28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2.75">
      <c r="A18" s="37" t="s">
        <v>29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26.25" customHeight="1">
      <c r="A19" s="37" t="s">
        <v>147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2.75">
      <c r="A20" s="37" t="s">
        <v>148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85" t="s">
        <v>30</v>
      </c>
      <c r="B22" s="43" t="s">
        <v>36</v>
      </c>
      <c r="C22" s="44"/>
      <c r="D22" s="44"/>
      <c r="E22" s="44"/>
      <c r="F22" s="44"/>
      <c r="G22" s="44"/>
      <c r="H22" s="44"/>
      <c r="I22" s="44"/>
      <c r="J22" s="45"/>
      <c r="K22" s="43" t="s">
        <v>35</v>
      </c>
      <c r="L22" s="44"/>
      <c r="M22" s="44"/>
      <c r="N22" s="45"/>
      <c r="O22" s="43" t="s">
        <v>34</v>
      </c>
      <c r="P22" s="44"/>
      <c r="Q22" s="45"/>
      <c r="R22" s="42" t="s">
        <v>33</v>
      </c>
      <c r="S22" s="34"/>
      <c r="T22" s="34"/>
      <c r="U22" s="34"/>
      <c r="V22" s="34"/>
      <c r="W22" s="35"/>
    </row>
    <row r="23" spans="1:23" ht="12.75">
      <c r="A23" s="86"/>
      <c r="B23" s="88"/>
      <c r="C23" s="89"/>
      <c r="D23" s="89"/>
      <c r="E23" s="89"/>
      <c r="F23" s="89"/>
      <c r="G23" s="89"/>
      <c r="H23" s="89"/>
      <c r="I23" s="89"/>
      <c r="J23" s="90"/>
      <c r="K23" s="88"/>
      <c r="L23" s="89"/>
      <c r="M23" s="89"/>
      <c r="N23" s="90"/>
      <c r="O23" s="88"/>
      <c r="P23" s="89"/>
      <c r="Q23" s="90"/>
      <c r="R23" s="43" t="s">
        <v>31</v>
      </c>
      <c r="S23" s="44"/>
      <c r="T23" s="45"/>
      <c r="U23" s="43" t="s">
        <v>32</v>
      </c>
      <c r="V23" s="44"/>
      <c r="W23" s="45"/>
    </row>
    <row r="24" spans="1:23" ht="27.75" customHeight="1">
      <c r="A24" s="87"/>
      <c r="B24" s="46"/>
      <c r="C24" s="47"/>
      <c r="D24" s="47"/>
      <c r="E24" s="47"/>
      <c r="F24" s="47"/>
      <c r="G24" s="47"/>
      <c r="H24" s="47"/>
      <c r="I24" s="47"/>
      <c r="J24" s="48"/>
      <c r="K24" s="46"/>
      <c r="L24" s="47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</row>
    <row r="25" spans="1:23" ht="12.75">
      <c r="A25" s="5">
        <v>1</v>
      </c>
      <c r="B25" s="84">
        <v>2</v>
      </c>
      <c r="C25" s="84"/>
      <c r="D25" s="84"/>
      <c r="E25" s="84"/>
      <c r="F25" s="84"/>
      <c r="G25" s="84"/>
      <c r="H25" s="84"/>
      <c r="I25" s="84"/>
      <c r="J25" s="84"/>
      <c r="K25" s="84">
        <v>3</v>
      </c>
      <c r="L25" s="84"/>
      <c r="M25" s="84"/>
      <c r="N25" s="84"/>
      <c r="O25" s="84">
        <v>4</v>
      </c>
      <c r="P25" s="84"/>
      <c r="Q25" s="84"/>
      <c r="R25" s="84">
        <v>5</v>
      </c>
      <c r="S25" s="84"/>
      <c r="T25" s="84"/>
      <c r="U25" s="84">
        <v>6</v>
      </c>
      <c r="V25" s="84"/>
      <c r="W25" s="84"/>
    </row>
    <row r="26" spans="1:23" ht="26.25" customHeight="1">
      <c r="A26" s="80">
        <v>1</v>
      </c>
      <c r="B26" s="83" t="s">
        <v>303</v>
      </c>
      <c r="C26" s="11"/>
      <c r="D26" s="11"/>
      <c r="E26" s="11"/>
      <c r="F26" s="11"/>
      <c r="G26" s="11"/>
      <c r="H26" s="11"/>
      <c r="I26" s="11"/>
      <c r="J26" s="12"/>
      <c r="K26" s="73">
        <v>0.3</v>
      </c>
      <c r="L26" s="73"/>
      <c r="M26" s="73"/>
      <c r="N26" s="73"/>
      <c r="O26" s="73">
        <f>37.53*6.65</f>
        <v>249.57450000000003</v>
      </c>
      <c r="P26" s="73"/>
      <c r="Q26" s="73"/>
      <c r="R26" s="73">
        <f>K26*O26</f>
        <v>74.87235000000001</v>
      </c>
      <c r="S26" s="73"/>
      <c r="T26" s="73"/>
      <c r="U26" s="73">
        <f>R26*$S$6</f>
        <v>86.10320250000001</v>
      </c>
      <c r="V26" s="73"/>
      <c r="W26" s="73"/>
    </row>
    <row r="27" spans="1:23" ht="12.75">
      <c r="A27" s="81"/>
      <c r="B27" s="69" t="s">
        <v>149</v>
      </c>
      <c r="C27" s="69"/>
      <c r="D27" s="69"/>
      <c r="E27" s="69"/>
      <c r="F27" s="69"/>
      <c r="G27" s="69"/>
      <c r="H27" s="69"/>
      <c r="I27" s="69"/>
      <c r="J27" s="69"/>
      <c r="K27" s="57">
        <v>11.85</v>
      </c>
      <c r="L27" s="57"/>
      <c r="M27" s="57"/>
      <c r="N27" s="57"/>
      <c r="O27" s="57">
        <f>25.94*6.65</f>
        <v>172.501</v>
      </c>
      <c r="P27" s="57"/>
      <c r="Q27" s="57"/>
      <c r="R27" s="73">
        <f>K27*O27</f>
        <v>2044.13685</v>
      </c>
      <c r="S27" s="73"/>
      <c r="T27" s="73"/>
      <c r="U27" s="73">
        <f>R27*$S$6</f>
        <v>2350.7573775</v>
      </c>
      <c r="V27" s="73"/>
      <c r="W27" s="73"/>
    </row>
    <row r="28" spans="1:23" ht="12.75">
      <c r="A28" s="81"/>
      <c r="B28" s="69" t="s">
        <v>150</v>
      </c>
      <c r="C28" s="69"/>
      <c r="D28" s="69"/>
      <c r="E28" s="69"/>
      <c r="F28" s="69"/>
      <c r="G28" s="69"/>
      <c r="H28" s="69"/>
      <c r="I28" s="69"/>
      <c r="J28" s="69"/>
      <c r="K28" s="57">
        <v>11.85</v>
      </c>
      <c r="L28" s="57"/>
      <c r="M28" s="57"/>
      <c r="N28" s="57"/>
      <c r="O28" s="57">
        <f>18*6.65</f>
        <v>119.7</v>
      </c>
      <c r="P28" s="57"/>
      <c r="Q28" s="57"/>
      <c r="R28" s="73">
        <f>K28*O28</f>
        <v>1418.445</v>
      </c>
      <c r="S28" s="73"/>
      <c r="T28" s="73"/>
      <c r="U28" s="73">
        <f>R28*$S$6</f>
        <v>1631.2117499999997</v>
      </c>
      <c r="V28" s="73"/>
      <c r="W28" s="73"/>
    </row>
    <row r="29" spans="1:23" ht="12.75">
      <c r="A29" s="81"/>
      <c r="B29" s="77" t="s">
        <v>43</v>
      </c>
      <c r="C29" s="77"/>
      <c r="D29" s="77"/>
      <c r="E29" s="77"/>
      <c r="F29" s="77"/>
      <c r="G29" s="77"/>
      <c r="H29" s="77"/>
      <c r="I29" s="77"/>
      <c r="J29" s="77"/>
      <c r="K29" s="78">
        <f>SUM(K26:N28)</f>
        <v>24</v>
      </c>
      <c r="L29" s="78"/>
      <c r="M29" s="78"/>
      <c r="N29" s="78"/>
      <c r="O29" s="78" t="s">
        <v>41</v>
      </c>
      <c r="P29" s="78"/>
      <c r="Q29" s="78"/>
      <c r="R29" s="79">
        <f>SUM(R26:T28)</f>
        <v>3537.4542</v>
      </c>
      <c r="S29" s="79"/>
      <c r="T29" s="79"/>
      <c r="U29" s="79">
        <f>SUM(U26:W28)</f>
        <v>4068.07233</v>
      </c>
      <c r="V29" s="79"/>
      <c r="W29" s="79"/>
    </row>
    <row r="30" spans="1:23" ht="12.75" hidden="1">
      <c r="A30" s="81"/>
      <c r="B30" s="69"/>
      <c r="C30" s="69"/>
      <c r="D30" s="69"/>
      <c r="E30" s="69"/>
      <c r="F30" s="69"/>
      <c r="G30" s="69"/>
      <c r="H30" s="69"/>
      <c r="I30" s="69"/>
      <c r="J30" s="69"/>
      <c r="K30" s="57"/>
      <c r="L30" s="57"/>
      <c r="M30" s="57"/>
      <c r="N30" s="57"/>
      <c r="O30" s="57"/>
      <c r="P30" s="57"/>
      <c r="Q30" s="57"/>
      <c r="R30" s="73"/>
      <c r="S30" s="73"/>
      <c r="T30" s="73"/>
      <c r="U30" s="73"/>
      <c r="V30" s="73"/>
      <c r="W30" s="73"/>
    </row>
    <row r="31" spans="1:23" ht="12.75">
      <c r="A31" s="81"/>
      <c r="B31" s="69" t="s">
        <v>44</v>
      </c>
      <c r="C31" s="69"/>
      <c r="D31" s="69"/>
      <c r="E31" s="69"/>
      <c r="F31" s="69"/>
      <c r="G31" s="69"/>
      <c r="H31" s="69"/>
      <c r="I31" s="69"/>
      <c r="J31" s="69"/>
      <c r="K31" s="57">
        <v>11.85</v>
      </c>
      <c r="L31" s="57"/>
      <c r="M31" s="57"/>
      <c r="N31" s="57"/>
      <c r="O31" s="57">
        <f>12.42*6.65</f>
        <v>82.593</v>
      </c>
      <c r="P31" s="57"/>
      <c r="Q31" s="57"/>
      <c r="R31" s="73">
        <f>K31*O31</f>
        <v>978.72705</v>
      </c>
      <c r="S31" s="73"/>
      <c r="T31" s="73"/>
      <c r="U31" s="73">
        <f>R31*$S$6</f>
        <v>1125.5361074999998</v>
      </c>
      <c r="V31" s="73"/>
      <c r="W31" s="73"/>
    </row>
    <row r="32" spans="1:23" ht="12.75">
      <c r="A32" s="82"/>
      <c r="B32" s="77" t="s">
        <v>45</v>
      </c>
      <c r="C32" s="77"/>
      <c r="D32" s="77"/>
      <c r="E32" s="77"/>
      <c r="F32" s="77"/>
      <c r="G32" s="77"/>
      <c r="H32" s="77"/>
      <c r="I32" s="77"/>
      <c r="J32" s="77"/>
      <c r="K32" s="78">
        <f>SUM(K30:N31)</f>
        <v>11.85</v>
      </c>
      <c r="L32" s="78"/>
      <c r="M32" s="78"/>
      <c r="N32" s="78"/>
      <c r="O32" s="78" t="s">
        <v>41</v>
      </c>
      <c r="P32" s="78"/>
      <c r="Q32" s="78"/>
      <c r="R32" s="79">
        <f>SUM(R30:T31)</f>
        <v>978.72705</v>
      </c>
      <c r="S32" s="79"/>
      <c r="T32" s="79"/>
      <c r="U32" s="79">
        <f>R32*$S$6</f>
        <v>1125.5361074999998</v>
      </c>
      <c r="V32" s="79"/>
      <c r="W32" s="79"/>
    </row>
    <row r="33" spans="1:23" ht="12.75">
      <c r="A33" s="4"/>
      <c r="B33" s="74" t="s">
        <v>37</v>
      </c>
      <c r="C33" s="74"/>
      <c r="D33" s="74"/>
      <c r="E33" s="74"/>
      <c r="F33" s="74"/>
      <c r="G33" s="74"/>
      <c r="H33" s="74"/>
      <c r="I33" s="74"/>
      <c r="J33" s="74"/>
      <c r="K33" s="76">
        <f>K29+K32</f>
        <v>35.85</v>
      </c>
      <c r="L33" s="75"/>
      <c r="M33" s="75"/>
      <c r="N33" s="75"/>
      <c r="O33" s="75" t="s">
        <v>41</v>
      </c>
      <c r="P33" s="75"/>
      <c r="Q33" s="75"/>
      <c r="R33" s="76">
        <f>R29+R32</f>
        <v>4516.18125</v>
      </c>
      <c r="S33" s="75"/>
      <c r="T33" s="75"/>
      <c r="U33" s="76">
        <f>U29+U32</f>
        <v>5193.6084375</v>
      </c>
      <c r="V33" s="75"/>
      <c r="W33" s="75"/>
    </row>
    <row r="34" spans="1:23" ht="12.75">
      <c r="A34" s="3">
        <v>2</v>
      </c>
      <c r="B34" s="69" t="s">
        <v>20</v>
      </c>
      <c r="C34" s="69"/>
      <c r="D34" s="69"/>
      <c r="E34" s="69"/>
      <c r="F34" s="69"/>
      <c r="G34" s="69"/>
      <c r="H34" s="69"/>
      <c r="I34" s="69"/>
      <c r="J34" s="69"/>
      <c r="K34" s="41" t="s">
        <v>41</v>
      </c>
      <c r="L34" s="41"/>
      <c r="M34" s="41"/>
      <c r="N34" s="41"/>
      <c r="O34" s="41" t="s">
        <v>41</v>
      </c>
      <c r="P34" s="41"/>
      <c r="Q34" s="41"/>
      <c r="R34" s="57">
        <f>R33*$S$7</f>
        <v>356.77831875</v>
      </c>
      <c r="S34" s="57"/>
      <c r="T34" s="57"/>
      <c r="U34" s="57">
        <f>U33*$S$7</f>
        <v>410.2950665625</v>
      </c>
      <c r="V34" s="57"/>
      <c r="W34" s="57"/>
    </row>
    <row r="35" spans="1:23" ht="12.75">
      <c r="A35" s="4"/>
      <c r="B35" s="74" t="s">
        <v>38</v>
      </c>
      <c r="C35" s="74"/>
      <c r="D35" s="74"/>
      <c r="E35" s="74"/>
      <c r="F35" s="74"/>
      <c r="G35" s="74"/>
      <c r="H35" s="74"/>
      <c r="I35" s="74"/>
      <c r="J35" s="74"/>
      <c r="K35" s="75" t="s">
        <v>41</v>
      </c>
      <c r="L35" s="75"/>
      <c r="M35" s="75"/>
      <c r="N35" s="75"/>
      <c r="O35" s="75" t="s">
        <v>41</v>
      </c>
      <c r="P35" s="75"/>
      <c r="Q35" s="75"/>
      <c r="R35" s="76">
        <f>R33+R34</f>
        <v>4872.95956875</v>
      </c>
      <c r="S35" s="75"/>
      <c r="T35" s="75"/>
      <c r="U35" s="76">
        <f>U33+U34</f>
        <v>5603.9035040625</v>
      </c>
      <c r="V35" s="75"/>
      <c r="W35" s="75"/>
    </row>
    <row r="36" spans="1:23" ht="26.25" customHeight="1">
      <c r="A36" s="3">
        <v>3</v>
      </c>
      <c r="B36" s="69" t="s">
        <v>39</v>
      </c>
      <c r="C36" s="69"/>
      <c r="D36" s="69"/>
      <c r="E36" s="69"/>
      <c r="F36" s="69"/>
      <c r="G36" s="69"/>
      <c r="H36" s="69"/>
      <c r="I36" s="69"/>
      <c r="J36" s="69"/>
      <c r="K36" s="41" t="s">
        <v>41</v>
      </c>
      <c r="L36" s="41"/>
      <c r="M36" s="41"/>
      <c r="N36" s="41"/>
      <c r="O36" s="41" t="s">
        <v>41</v>
      </c>
      <c r="P36" s="41"/>
      <c r="Q36" s="41"/>
      <c r="R36" s="57">
        <f>R35*$S$8</f>
        <v>1802.9950404374997</v>
      </c>
      <c r="S36" s="57"/>
      <c r="T36" s="57"/>
      <c r="U36" s="57">
        <f>U35*$S$8</f>
        <v>2073.4442965031253</v>
      </c>
      <c r="V36" s="57"/>
      <c r="W36" s="57"/>
    </row>
    <row r="37" spans="1:23" ht="12.75" hidden="1">
      <c r="A37" s="3"/>
      <c r="B37" s="69"/>
      <c r="C37" s="69"/>
      <c r="D37" s="69"/>
      <c r="E37" s="69"/>
      <c r="F37" s="69"/>
      <c r="G37" s="69"/>
      <c r="H37" s="69"/>
      <c r="I37" s="69"/>
      <c r="J37" s="69"/>
      <c r="K37" s="41"/>
      <c r="L37" s="41"/>
      <c r="M37" s="41"/>
      <c r="N37" s="41"/>
      <c r="O37" s="41"/>
      <c r="P37" s="41"/>
      <c r="Q37" s="41"/>
      <c r="R37" s="57"/>
      <c r="S37" s="57"/>
      <c r="T37" s="57"/>
      <c r="U37" s="57"/>
      <c r="V37" s="57"/>
      <c r="W37" s="57"/>
    </row>
    <row r="38" spans="1:23" ht="12.75">
      <c r="A38" s="4"/>
      <c r="B38" s="74" t="s">
        <v>40</v>
      </c>
      <c r="C38" s="74"/>
      <c r="D38" s="74"/>
      <c r="E38" s="74"/>
      <c r="F38" s="74"/>
      <c r="G38" s="74"/>
      <c r="H38" s="74"/>
      <c r="I38" s="74"/>
      <c r="J38" s="74"/>
      <c r="K38" s="75" t="s">
        <v>41</v>
      </c>
      <c r="L38" s="75"/>
      <c r="M38" s="75"/>
      <c r="N38" s="75"/>
      <c r="O38" s="75" t="s">
        <v>41</v>
      </c>
      <c r="P38" s="75"/>
      <c r="Q38" s="75"/>
      <c r="R38" s="76">
        <f>R35+R36+R37</f>
        <v>6675.954609187499</v>
      </c>
      <c r="S38" s="75"/>
      <c r="T38" s="75"/>
      <c r="U38" s="76">
        <f>U35+U36+U37</f>
        <v>7677.347800565625</v>
      </c>
      <c r="V38" s="75"/>
      <c r="W38" s="75"/>
    </row>
    <row r="39" spans="1:23" ht="12.75">
      <c r="A39" s="37" t="s">
        <v>28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ht="12.75">
      <c r="A40" s="37" t="s">
        <v>46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25.5" customHeight="1">
      <c r="A41" s="37" t="s">
        <v>147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12.75">
      <c r="A42" s="37" t="s">
        <v>47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12.75">
      <c r="A43" s="41" t="s">
        <v>30</v>
      </c>
      <c r="B43" s="41" t="s">
        <v>53</v>
      </c>
      <c r="C43" s="41"/>
      <c r="D43" s="41"/>
      <c r="E43" s="41"/>
      <c r="F43" s="41"/>
      <c r="G43" s="41"/>
      <c r="H43" s="41"/>
      <c r="I43" s="41"/>
      <c r="J43" s="41"/>
      <c r="K43" s="41" t="s">
        <v>52</v>
      </c>
      <c r="L43" s="41"/>
      <c r="M43" s="41" t="s">
        <v>51</v>
      </c>
      <c r="N43" s="41"/>
      <c r="O43" s="41" t="s">
        <v>50</v>
      </c>
      <c r="P43" s="41"/>
      <c r="Q43" s="41"/>
      <c r="R43" s="41" t="s">
        <v>33</v>
      </c>
      <c r="S43" s="41"/>
      <c r="T43" s="41"/>
      <c r="U43" s="41"/>
      <c r="V43" s="41"/>
      <c r="W43" s="41"/>
    </row>
    <row r="44" spans="1:23" ht="4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 t="s">
        <v>48</v>
      </c>
      <c r="S44" s="41"/>
      <c r="T44" s="41"/>
      <c r="U44" s="41" t="s">
        <v>49</v>
      </c>
      <c r="V44" s="41"/>
      <c r="W44" s="41"/>
    </row>
    <row r="45" spans="1:23" ht="12.75">
      <c r="A45" s="6">
        <v>1</v>
      </c>
      <c r="B45" s="62">
        <v>2</v>
      </c>
      <c r="C45" s="62"/>
      <c r="D45" s="62"/>
      <c r="E45" s="62"/>
      <c r="F45" s="62"/>
      <c r="G45" s="62"/>
      <c r="H45" s="62"/>
      <c r="I45" s="62"/>
      <c r="J45" s="62"/>
      <c r="K45" s="62">
        <v>3</v>
      </c>
      <c r="L45" s="62"/>
      <c r="M45" s="62">
        <v>4</v>
      </c>
      <c r="N45" s="62"/>
      <c r="O45" s="62">
        <v>5</v>
      </c>
      <c r="P45" s="62"/>
      <c r="Q45" s="62"/>
      <c r="R45" s="62">
        <v>6</v>
      </c>
      <c r="S45" s="62"/>
      <c r="T45" s="62"/>
      <c r="U45" s="62">
        <v>7</v>
      </c>
      <c r="V45" s="62"/>
      <c r="W45" s="62"/>
    </row>
    <row r="46" spans="1:23" ht="12.75">
      <c r="A46" s="3">
        <v>1</v>
      </c>
      <c r="B46" s="69" t="s">
        <v>71</v>
      </c>
      <c r="C46" s="69"/>
      <c r="D46" s="69"/>
      <c r="E46" s="69"/>
      <c r="F46" s="69"/>
      <c r="G46" s="69"/>
      <c r="H46" s="69"/>
      <c r="I46" s="69"/>
      <c r="J46" s="69"/>
      <c r="K46" s="41" t="s">
        <v>57</v>
      </c>
      <c r="L46" s="41"/>
      <c r="M46" s="57">
        <v>0.15</v>
      </c>
      <c r="N46" s="57"/>
      <c r="O46" s="57">
        <v>5.5</v>
      </c>
      <c r="P46" s="57"/>
      <c r="Q46" s="57"/>
      <c r="R46" s="57">
        <f aca="true" t="shared" si="0" ref="R46:R51">M46*O46</f>
        <v>0.825</v>
      </c>
      <c r="S46" s="57"/>
      <c r="T46" s="57"/>
      <c r="U46" s="57">
        <f aca="true" t="shared" si="1" ref="U46:U89">R46*$S$11</f>
        <v>0.9487499999999999</v>
      </c>
      <c r="V46" s="57"/>
      <c r="W46" s="57"/>
    </row>
    <row r="47" spans="1:23" ht="12.75">
      <c r="A47" s="3">
        <v>2</v>
      </c>
      <c r="B47" s="69" t="s">
        <v>170</v>
      </c>
      <c r="C47" s="69"/>
      <c r="D47" s="69"/>
      <c r="E47" s="69"/>
      <c r="F47" s="69"/>
      <c r="G47" s="69"/>
      <c r="H47" s="69"/>
      <c r="I47" s="69"/>
      <c r="J47" s="69"/>
      <c r="K47" s="41" t="s">
        <v>70</v>
      </c>
      <c r="L47" s="41"/>
      <c r="M47" s="57">
        <v>0.1</v>
      </c>
      <c r="N47" s="57"/>
      <c r="O47" s="57">
        <v>12</v>
      </c>
      <c r="P47" s="57"/>
      <c r="Q47" s="57"/>
      <c r="R47" s="57">
        <f t="shared" si="0"/>
        <v>1.2000000000000002</v>
      </c>
      <c r="S47" s="57"/>
      <c r="T47" s="57"/>
      <c r="U47" s="57">
        <f t="shared" si="1"/>
        <v>1.3800000000000001</v>
      </c>
      <c r="V47" s="57"/>
      <c r="W47" s="57"/>
    </row>
    <row r="48" spans="1:23" ht="12.75">
      <c r="A48" s="3">
        <v>3</v>
      </c>
      <c r="B48" s="69" t="s">
        <v>59</v>
      </c>
      <c r="C48" s="69"/>
      <c r="D48" s="69"/>
      <c r="E48" s="69"/>
      <c r="F48" s="69"/>
      <c r="G48" s="69"/>
      <c r="H48" s="69"/>
      <c r="I48" s="69"/>
      <c r="J48" s="69"/>
      <c r="K48" s="41" t="s">
        <v>57</v>
      </c>
      <c r="L48" s="41"/>
      <c r="M48" s="57">
        <v>0.25</v>
      </c>
      <c r="N48" s="57"/>
      <c r="O48" s="57">
        <v>4.2</v>
      </c>
      <c r="P48" s="57"/>
      <c r="Q48" s="57"/>
      <c r="R48" s="57">
        <f t="shared" si="0"/>
        <v>1.05</v>
      </c>
      <c r="S48" s="57"/>
      <c r="T48" s="57"/>
      <c r="U48" s="57">
        <f t="shared" si="1"/>
        <v>1.2075</v>
      </c>
      <c r="V48" s="57"/>
      <c r="W48" s="57"/>
    </row>
    <row r="49" spans="1:23" ht="24.75" customHeight="1">
      <c r="A49" s="3">
        <v>4</v>
      </c>
      <c r="B49" s="69" t="s">
        <v>60</v>
      </c>
      <c r="C49" s="69"/>
      <c r="D49" s="69"/>
      <c r="E49" s="69"/>
      <c r="F49" s="69"/>
      <c r="G49" s="69"/>
      <c r="H49" s="69"/>
      <c r="I49" s="69"/>
      <c r="J49" s="69"/>
      <c r="K49" s="62" t="s">
        <v>68</v>
      </c>
      <c r="L49" s="62"/>
      <c r="M49" s="57">
        <v>0.02</v>
      </c>
      <c r="N49" s="57"/>
      <c r="O49" s="57">
        <v>15.9</v>
      </c>
      <c r="P49" s="57"/>
      <c r="Q49" s="57"/>
      <c r="R49" s="57">
        <f t="shared" si="0"/>
        <v>0.318</v>
      </c>
      <c r="S49" s="57"/>
      <c r="T49" s="57"/>
      <c r="U49" s="57">
        <f t="shared" si="1"/>
        <v>0.36569999999999997</v>
      </c>
      <c r="V49" s="57"/>
      <c r="W49" s="57"/>
    </row>
    <row r="50" spans="1:23" ht="12.75">
      <c r="A50" s="3">
        <v>5</v>
      </c>
      <c r="B50" s="69" t="s">
        <v>72</v>
      </c>
      <c r="C50" s="69"/>
      <c r="D50" s="69"/>
      <c r="E50" s="69"/>
      <c r="F50" s="69"/>
      <c r="G50" s="69"/>
      <c r="H50" s="69"/>
      <c r="I50" s="69"/>
      <c r="J50" s="69"/>
      <c r="K50" s="41" t="s">
        <v>57</v>
      </c>
      <c r="L50" s="41"/>
      <c r="M50" s="57">
        <v>1</v>
      </c>
      <c r="N50" s="57"/>
      <c r="O50" s="57">
        <v>14.8</v>
      </c>
      <c r="P50" s="57"/>
      <c r="Q50" s="57"/>
      <c r="R50" s="57">
        <f t="shared" si="0"/>
        <v>14.8</v>
      </c>
      <c r="S50" s="57"/>
      <c r="T50" s="57"/>
      <c r="U50" s="57">
        <f t="shared" si="1"/>
        <v>17.02</v>
      </c>
      <c r="V50" s="57"/>
      <c r="W50" s="57"/>
    </row>
    <row r="51" spans="1:23" ht="26.25" customHeight="1">
      <c r="A51" s="3">
        <v>6</v>
      </c>
      <c r="B51" s="69" t="s">
        <v>94</v>
      </c>
      <c r="C51" s="69"/>
      <c r="D51" s="69"/>
      <c r="E51" s="69"/>
      <c r="F51" s="69"/>
      <c r="G51" s="69"/>
      <c r="H51" s="69"/>
      <c r="I51" s="69"/>
      <c r="J51" s="69"/>
      <c r="K51" s="41" t="s">
        <v>105</v>
      </c>
      <c r="L51" s="41"/>
      <c r="M51" s="57">
        <v>0.33</v>
      </c>
      <c r="N51" s="57"/>
      <c r="O51" s="57">
        <v>67.7</v>
      </c>
      <c r="P51" s="57"/>
      <c r="Q51" s="57"/>
      <c r="R51" s="57">
        <f t="shared" si="0"/>
        <v>22.341</v>
      </c>
      <c r="S51" s="57"/>
      <c r="T51" s="57"/>
      <c r="U51" s="57">
        <f t="shared" si="1"/>
        <v>25.692149999999998</v>
      </c>
      <c r="V51" s="57"/>
      <c r="W51" s="57"/>
    </row>
    <row r="52" spans="1:23" ht="12.75" customHeight="1" hidden="1">
      <c r="A52" s="3"/>
      <c r="B52" s="69"/>
      <c r="C52" s="69"/>
      <c r="D52" s="69"/>
      <c r="E52" s="69"/>
      <c r="F52" s="69"/>
      <c r="G52" s="69"/>
      <c r="H52" s="69"/>
      <c r="I52" s="69"/>
      <c r="J52" s="69"/>
      <c r="K52" s="41"/>
      <c r="L52" s="41"/>
      <c r="M52" s="57"/>
      <c r="N52" s="57"/>
      <c r="O52" s="57"/>
      <c r="P52" s="57"/>
      <c r="Q52" s="57"/>
      <c r="R52" s="57"/>
      <c r="S52" s="57"/>
      <c r="T52" s="57"/>
      <c r="U52" s="57">
        <f t="shared" si="1"/>
        <v>0</v>
      </c>
      <c r="V52" s="57"/>
      <c r="W52" s="57"/>
    </row>
    <row r="53" spans="1:23" ht="12.75">
      <c r="A53" s="3">
        <v>7</v>
      </c>
      <c r="B53" s="69" t="s">
        <v>74</v>
      </c>
      <c r="C53" s="69"/>
      <c r="D53" s="69"/>
      <c r="E53" s="69"/>
      <c r="F53" s="69"/>
      <c r="G53" s="69"/>
      <c r="H53" s="69"/>
      <c r="I53" s="69"/>
      <c r="J53" s="69"/>
      <c r="K53" s="41" t="s">
        <v>58</v>
      </c>
      <c r="L53" s="41"/>
      <c r="M53" s="57">
        <v>0.15</v>
      </c>
      <c r="N53" s="57"/>
      <c r="O53" s="57">
        <v>10.29</v>
      </c>
      <c r="P53" s="57"/>
      <c r="Q53" s="57"/>
      <c r="R53" s="57">
        <f>M53*O53</f>
        <v>1.5434999999999999</v>
      </c>
      <c r="S53" s="57"/>
      <c r="T53" s="57"/>
      <c r="U53" s="57">
        <f t="shared" si="1"/>
        <v>1.7750249999999996</v>
      </c>
      <c r="V53" s="57"/>
      <c r="W53" s="57"/>
    </row>
    <row r="54" spans="1:23" ht="12.75">
      <c r="A54" s="3">
        <v>8</v>
      </c>
      <c r="B54" s="69" t="s">
        <v>75</v>
      </c>
      <c r="C54" s="69"/>
      <c r="D54" s="69"/>
      <c r="E54" s="69"/>
      <c r="F54" s="69"/>
      <c r="G54" s="69"/>
      <c r="H54" s="69"/>
      <c r="I54" s="69"/>
      <c r="J54" s="69"/>
      <c r="K54" s="41" t="s">
        <v>57</v>
      </c>
      <c r="L54" s="41"/>
      <c r="M54" s="57">
        <v>30</v>
      </c>
      <c r="N54" s="57"/>
      <c r="O54" s="57">
        <v>19.7</v>
      </c>
      <c r="P54" s="57"/>
      <c r="Q54" s="57"/>
      <c r="R54" s="57">
        <f>M54*O54</f>
        <v>591</v>
      </c>
      <c r="S54" s="57"/>
      <c r="T54" s="57"/>
      <c r="U54" s="57">
        <f t="shared" si="1"/>
        <v>679.65</v>
      </c>
      <c r="V54" s="57"/>
      <c r="W54" s="57"/>
    </row>
    <row r="55" spans="1:23" ht="12.75">
      <c r="A55" s="3">
        <v>9</v>
      </c>
      <c r="B55" s="69" t="s">
        <v>76</v>
      </c>
      <c r="C55" s="69"/>
      <c r="D55" s="69"/>
      <c r="E55" s="69"/>
      <c r="F55" s="69"/>
      <c r="G55" s="69"/>
      <c r="H55" s="69"/>
      <c r="I55" s="69"/>
      <c r="J55" s="69"/>
      <c r="K55" s="41" t="s">
        <v>57</v>
      </c>
      <c r="L55" s="41"/>
      <c r="M55" s="57">
        <v>5</v>
      </c>
      <c r="N55" s="57"/>
      <c r="O55" s="57">
        <v>6.9</v>
      </c>
      <c r="P55" s="57"/>
      <c r="Q55" s="57"/>
      <c r="R55" s="57">
        <f>M55*O55</f>
        <v>34.5</v>
      </c>
      <c r="S55" s="57"/>
      <c r="T55" s="57"/>
      <c r="U55" s="57">
        <f t="shared" si="1"/>
        <v>39.675</v>
      </c>
      <c r="V55" s="57"/>
      <c r="W55" s="57"/>
    </row>
    <row r="56" spans="1:23" ht="12.75" customHeight="1" hidden="1">
      <c r="A56" s="3"/>
      <c r="B56" s="69"/>
      <c r="C56" s="69"/>
      <c r="D56" s="69"/>
      <c r="E56" s="69"/>
      <c r="F56" s="69"/>
      <c r="G56" s="69"/>
      <c r="H56" s="69"/>
      <c r="I56" s="69"/>
      <c r="J56" s="69"/>
      <c r="K56" s="41"/>
      <c r="L56" s="41"/>
      <c r="M56" s="57"/>
      <c r="N56" s="57"/>
      <c r="O56" s="57"/>
      <c r="P56" s="57"/>
      <c r="Q56" s="57"/>
      <c r="R56" s="57"/>
      <c r="S56" s="57"/>
      <c r="T56" s="57"/>
      <c r="U56" s="57">
        <f t="shared" si="1"/>
        <v>0</v>
      </c>
      <c r="V56" s="57"/>
      <c r="W56" s="57"/>
    </row>
    <row r="57" spans="1:23" ht="12.75">
      <c r="A57" s="3">
        <v>10</v>
      </c>
      <c r="B57" s="69" t="s">
        <v>78</v>
      </c>
      <c r="C57" s="69"/>
      <c r="D57" s="69"/>
      <c r="E57" s="69"/>
      <c r="F57" s="69"/>
      <c r="G57" s="69"/>
      <c r="H57" s="69"/>
      <c r="I57" s="69"/>
      <c r="J57" s="69"/>
      <c r="K57" s="41" t="s">
        <v>57</v>
      </c>
      <c r="L57" s="41"/>
      <c r="M57" s="57">
        <v>0.5</v>
      </c>
      <c r="N57" s="57"/>
      <c r="O57" s="57">
        <v>15</v>
      </c>
      <c r="P57" s="57"/>
      <c r="Q57" s="57"/>
      <c r="R57" s="57">
        <f>M57*O57</f>
        <v>7.5</v>
      </c>
      <c r="S57" s="57"/>
      <c r="T57" s="57"/>
      <c r="U57" s="57">
        <f t="shared" si="1"/>
        <v>8.625</v>
      </c>
      <c r="V57" s="57"/>
      <c r="W57" s="57"/>
    </row>
    <row r="58" spans="1:23" ht="12.75">
      <c r="A58" s="3">
        <v>11</v>
      </c>
      <c r="B58" s="69" t="s">
        <v>79</v>
      </c>
      <c r="C58" s="69"/>
      <c r="D58" s="69"/>
      <c r="E58" s="69"/>
      <c r="F58" s="69"/>
      <c r="G58" s="69"/>
      <c r="H58" s="69"/>
      <c r="I58" s="69"/>
      <c r="J58" s="69"/>
      <c r="K58" s="41" t="s">
        <v>89</v>
      </c>
      <c r="L58" s="41"/>
      <c r="M58" s="57">
        <v>0.25</v>
      </c>
      <c r="N58" s="57"/>
      <c r="O58" s="57">
        <v>87.8</v>
      </c>
      <c r="P58" s="57"/>
      <c r="Q58" s="57"/>
      <c r="R58" s="57">
        <f>M58*O58</f>
        <v>21.95</v>
      </c>
      <c r="S58" s="57"/>
      <c r="T58" s="57"/>
      <c r="U58" s="57">
        <f t="shared" si="1"/>
        <v>25.242499999999996</v>
      </c>
      <c r="V58" s="57"/>
      <c r="W58" s="57"/>
    </row>
    <row r="59" spans="1:23" ht="12.75" customHeight="1" hidden="1">
      <c r="A59" s="3"/>
      <c r="B59" s="69"/>
      <c r="C59" s="69"/>
      <c r="D59" s="69"/>
      <c r="E59" s="69"/>
      <c r="F59" s="69"/>
      <c r="G59" s="69"/>
      <c r="H59" s="69"/>
      <c r="I59" s="69"/>
      <c r="J59" s="69"/>
      <c r="K59" s="41"/>
      <c r="L59" s="41"/>
      <c r="M59" s="57"/>
      <c r="N59" s="57"/>
      <c r="O59" s="57"/>
      <c r="P59" s="57"/>
      <c r="Q59" s="57"/>
      <c r="R59" s="57"/>
      <c r="S59" s="57"/>
      <c r="T59" s="57"/>
      <c r="U59" s="57">
        <f t="shared" si="1"/>
        <v>0</v>
      </c>
      <c r="V59" s="57"/>
      <c r="W59" s="57"/>
    </row>
    <row r="60" spans="1:23" ht="12.75" customHeight="1" hidden="1">
      <c r="A60" s="3"/>
      <c r="B60" s="69"/>
      <c r="C60" s="69"/>
      <c r="D60" s="69"/>
      <c r="E60" s="69"/>
      <c r="F60" s="69"/>
      <c r="G60" s="69"/>
      <c r="H60" s="69"/>
      <c r="I60" s="69"/>
      <c r="J60" s="69"/>
      <c r="K60" s="41"/>
      <c r="L60" s="41"/>
      <c r="M60" s="57"/>
      <c r="N60" s="57"/>
      <c r="O60" s="57"/>
      <c r="P60" s="57"/>
      <c r="Q60" s="57"/>
      <c r="R60" s="57"/>
      <c r="S60" s="57"/>
      <c r="T60" s="57"/>
      <c r="U60" s="57">
        <f t="shared" si="1"/>
        <v>0</v>
      </c>
      <c r="V60" s="57"/>
      <c r="W60" s="57"/>
    </row>
    <row r="61" spans="1:23" ht="12.75" customHeight="1" hidden="1">
      <c r="A61" s="3"/>
      <c r="B61" s="69"/>
      <c r="C61" s="69"/>
      <c r="D61" s="69"/>
      <c r="E61" s="69"/>
      <c r="F61" s="69"/>
      <c r="G61" s="69"/>
      <c r="H61" s="69"/>
      <c r="I61" s="69"/>
      <c r="J61" s="69"/>
      <c r="K61" s="41"/>
      <c r="L61" s="41"/>
      <c r="M61" s="57"/>
      <c r="N61" s="57"/>
      <c r="O61" s="57"/>
      <c r="P61" s="57"/>
      <c r="Q61" s="57"/>
      <c r="R61" s="57"/>
      <c r="S61" s="57"/>
      <c r="T61" s="57"/>
      <c r="U61" s="57">
        <f t="shared" si="1"/>
        <v>0</v>
      </c>
      <c r="V61" s="57"/>
      <c r="W61" s="57"/>
    </row>
    <row r="62" spans="1:23" ht="12.75">
      <c r="A62" s="3">
        <v>12</v>
      </c>
      <c r="B62" s="69" t="s">
        <v>81</v>
      </c>
      <c r="C62" s="69"/>
      <c r="D62" s="69"/>
      <c r="E62" s="69"/>
      <c r="F62" s="69"/>
      <c r="G62" s="69"/>
      <c r="H62" s="69"/>
      <c r="I62" s="69"/>
      <c r="J62" s="69"/>
      <c r="K62" s="41" t="s">
        <v>57</v>
      </c>
      <c r="L62" s="41"/>
      <c r="M62" s="57">
        <v>600</v>
      </c>
      <c r="N62" s="57"/>
      <c r="O62" s="57">
        <v>1</v>
      </c>
      <c r="P62" s="57"/>
      <c r="Q62" s="57"/>
      <c r="R62" s="57">
        <f>M62*O62</f>
        <v>600</v>
      </c>
      <c r="S62" s="57"/>
      <c r="T62" s="57"/>
      <c r="U62" s="57">
        <f t="shared" si="1"/>
        <v>690</v>
      </c>
      <c r="V62" s="57"/>
      <c r="W62" s="57"/>
    </row>
    <row r="63" spans="1:23" ht="41.25" customHeight="1">
      <c r="A63" s="3">
        <v>13</v>
      </c>
      <c r="B63" s="69" t="s">
        <v>61</v>
      </c>
      <c r="C63" s="69"/>
      <c r="D63" s="69"/>
      <c r="E63" s="69"/>
      <c r="F63" s="69"/>
      <c r="G63" s="69"/>
      <c r="H63" s="69"/>
      <c r="I63" s="69"/>
      <c r="J63" s="69"/>
      <c r="K63" s="41" t="s">
        <v>69</v>
      </c>
      <c r="L63" s="41"/>
      <c r="M63" s="57">
        <v>0.4</v>
      </c>
      <c r="N63" s="57"/>
      <c r="O63" s="57">
        <v>86.4</v>
      </c>
      <c r="P63" s="57"/>
      <c r="Q63" s="57"/>
      <c r="R63" s="57">
        <f>M63*O63</f>
        <v>34.56</v>
      </c>
      <c r="S63" s="57"/>
      <c r="T63" s="57"/>
      <c r="U63" s="57">
        <f t="shared" si="1"/>
        <v>39.744</v>
      </c>
      <c r="V63" s="57"/>
      <c r="W63" s="57"/>
    </row>
    <row r="64" spans="1:23" ht="25.5" customHeight="1">
      <c r="A64" s="3">
        <v>14</v>
      </c>
      <c r="B64" s="69" t="s">
        <v>82</v>
      </c>
      <c r="C64" s="69"/>
      <c r="D64" s="69"/>
      <c r="E64" s="69"/>
      <c r="F64" s="69"/>
      <c r="G64" s="69"/>
      <c r="H64" s="69"/>
      <c r="I64" s="69"/>
      <c r="J64" s="69"/>
      <c r="K64" s="41" t="s">
        <v>57</v>
      </c>
      <c r="L64" s="41"/>
      <c r="M64" s="57">
        <v>600</v>
      </c>
      <c r="N64" s="57"/>
      <c r="O64" s="57">
        <v>1.2</v>
      </c>
      <c r="P64" s="57"/>
      <c r="Q64" s="57"/>
      <c r="R64" s="57">
        <f>M64*O64</f>
        <v>720</v>
      </c>
      <c r="S64" s="57"/>
      <c r="T64" s="57"/>
      <c r="U64" s="57">
        <f t="shared" si="1"/>
        <v>827.9999999999999</v>
      </c>
      <c r="V64" s="57"/>
      <c r="W64" s="57"/>
    </row>
    <row r="65" spans="1:23" ht="12.75" customHeight="1" hidden="1">
      <c r="A65" s="3"/>
      <c r="B65" s="69"/>
      <c r="C65" s="69"/>
      <c r="D65" s="69"/>
      <c r="E65" s="69"/>
      <c r="F65" s="69"/>
      <c r="G65" s="69"/>
      <c r="H65" s="69"/>
      <c r="I65" s="69"/>
      <c r="J65" s="69"/>
      <c r="K65" s="41"/>
      <c r="L65" s="41"/>
      <c r="M65" s="57"/>
      <c r="N65" s="57"/>
      <c r="O65" s="57"/>
      <c r="P65" s="57"/>
      <c r="Q65" s="57"/>
      <c r="R65" s="57"/>
      <c r="S65" s="57"/>
      <c r="T65" s="57"/>
      <c r="U65" s="57">
        <f t="shared" si="1"/>
        <v>0</v>
      </c>
      <c r="V65" s="57"/>
      <c r="W65" s="57"/>
    </row>
    <row r="66" spans="1:23" ht="12.75" customHeight="1" hidden="1">
      <c r="A66" s="3"/>
      <c r="B66" s="69"/>
      <c r="C66" s="69"/>
      <c r="D66" s="69"/>
      <c r="E66" s="69"/>
      <c r="F66" s="69"/>
      <c r="G66" s="69"/>
      <c r="H66" s="69"/>
      <c r="I66" s="69"/>
      <c r="J66" s="69"/>
      <c r="K66" s="72"/>
      <c r="L66" s="72"/>
      <c r="M66" s="57"/>
      <c r="N66" s="57"/>
      <c r="O66" s="57"/>
      <c r="P66" s="57"/>
      <c r="Q66" s="57"/>
      <c r="R66" s="57"/>
      <c r="S66" s="57"/>
      <c r="T66" s="57"/>
      <c r="U66" s="57">
        <f t="shared" si="1"/>
        <v>0</v>
      </c>
      <c r="V66" s="57"/>
      <c r="W66" s="57"/>
    </row>
    <row r="67" spans="1:23" ht="12.75">
      <c r="A67" s="3">
        <v>15</v>
      </c>
      <c r="B67" s="69" t="s">
        <v>54</v>
      </c>
      <c r="C67" s="69"/>
      <c r="D67" s="69"/>
      <c r="E67" s="69"/>
      <c r="F67" s="69"/>
      <c r="G67" s="69"/>
      <c r="H67" s="69"/>
      <c r="I67" s="69"/>
      <c r="J67" s="69"/>
      <c r="K67" s="41" t="s">
        <v>57</v>
      </c>
      <c r="L67" s="41"/>
      <c r="M67" s="57">
        <v>1</v>
      </c>
      <c r="N67" s="57"/>
      <c r="O67" s="57">
        <v>24</v>
      </c>
      <c r="P67" s="57"/>
      <c r="Q67" s="57"/>
      <c r="R67" s="57">
        <f aca="true" t="shared" si="2" ref="R67:R74">M67*O67</f>
        <v>24</v>
      </c>
      <c r="S67" s="57"/>
      <c r="T67" s="57"/>
      <c r="U67" s="57">
        <f t="shared" si="1"/>
        <v>27.599999999999998</v>
      </c>
      <c r="V67" s="57"/>
      <c r="W67" s="57"/>
    </row>
    <row r="68" spans="1:23" ht="12.75">
      <c r="A68" s="3">
        <v>16</v>
      </c>
      <c r="B68" s="69" t="s">
        <v>55</v>
      </c>
      <c r="C68" s="69"/>
      <c r="D68" s="69"/>
      <c r="E68" s="69"/>
      <c r="F68" s="69"/>
      <c r="G68" s="69"/>
      <c r="H68" s="69"/>
      <c r="I68" s="69"/>
      <c r="J68" s="69"/>
      <c r="K68" s="41" t="s">
        <v>58</v>
      </c>
      <c r="L68" s="41"/>
      <c r="M68" s="57">
        <v>1</v>
      </c>
      <c r="N68" s="57"/>
      <c r="O68" s="57">
        <v>1100</v>
      </c>
      <c r="P68" s="57"/>
      <c r="Q68" s="57"/>
      <c r="R68" s="57">
        <f t="shared" si="2"/>
        <v>1100</v>
      </c>
      <c r="S68" s="57"/>
      <c r="T68" s="57"/>
      <c r="U68" s="57">
        <f t="shared" si="1"/>
        <v>1265</v>
      </c>
      <c r="V68" s="57"/>
      <c r="W68" s="57"/>
    </row>
    <row r="69" spans="1:23" ht="12.75">
      <c r="A69" s="3">
        <v>17</v>
      </c>
      <c r="B69" s="69" t="s">
        <v>96</v>
      </c>
      <c r="C69" s="69"/>
      <c r="D69" s="69"/>
      <c r="E69" s="69"/>
      <c r="F69" s="69"/>
      <c r="G69" s="69"/>
      <c r="H69" s="69"/>
      <c r="I69" s="69"/>
      <c r="J69" s="69"/>
      <c r="K69" s="41" t="s">
        <v>89</v>
      </c>
      <c r="L69" s="41"/>
      <c r="M69" s="57">
        <v>0.25</v>
      </c>
      <c r="N69" s="57"/>
      <c r="O69" s="57">
        <v>51.8</v>
      </c>
      <c r="P69" s="57"/>
      <c r="Q69" s="57"/>
      <c r="R69" s="57">
        <f t="shared" si="2"/>
        <v>12.95</v>
      </c>
      <c r="S69" s="57"/>
      <c r="T69" s="57"/>
      <c r="U69" s="57">
        <f t="shared" si="1"/>
        <v>14.892499999999998</v>
      </c>
      <c r="V69" s="57"/>
      <c r="W69" s="57"/>
    </row>
    <row r="70" spans="1:23" ht="12.75">
      <c r="A70" s="3">
        <v>18</v>
      </c>
      <c r="B70" s="69" t="s">
        <v>63</v>
      </c>
      <c r="C70" s="69"/>
      <c r="D70" s="69"/>
      <c r="E70" s="69"/>
      <c r="F70" s="69"/>
      <c r="G70" s="69"/>
      <c r="H70" s="69"/>
      <c r="I70" s="69"/>
      <c r="J70" s="69"/>
      <c r="K70" s="41" t="s">
        <v>70</v>
      </c>
      <c r="L70" s="41"/>
      <c r="M70" s="57">
        <v>0.5</v>
      </c>
      <c r="N70" s="57"/>
      <c r="O70" s="57">
        <v>8</v>
      </c>
      <c r="P70" s="57"/>
      <c r="Q70" s="57"/>
      <c r="R70" s="57">
        <f t="shared" si="2"/>
        <v>4</v>
      </c>
      <c r="S70" s="57"/>
      <c r="T70" s="57"/>
      <c r="U70" s="57">
        <f t="shared" si="1"/>
        <v>4.6</v>
      </c>
      <c r="V70" s="57"/>
      <c r="W70" s="57"/>
    </row>
    <row r="71" spans="1:23" ht="12.75">
      <c r="A71" s="3">
        <v>19</v>
      </c>
      <c r="B71" s="69" t="s">
        <v>97</v>
      </c>
      <c r="C71" s="69"/>
      <c r="D71" s="69"/>
      <c r="E71" s="69"/>
      <c r="F71" s="69"/>
      <c r="G71" s="69"/>
      <c r="H71" s="69"/>
      <c r="I71" s="69"/>
      <c r="J71" s="69"/>
      <c r="K71" s="41" t="s">
        <v>57</v>
      </c>
      <c r="L71" s="41"/>
      <c r="M71" s="57">
        <v>30</v>
      </c>
      <c r="N71" s="57"/>
      <c r="O71" s="57">
        <v>65.6</v>
      </c>
      <c r="P71" s="57"/>
      <c r="Q71" s="57"/>
      <c r="R71" s="57">
        <f t="shared" si="2"/>
        <v>1967.9999999999998</v>
      </c>
      <c r="S71" s="57"/>
      <c r="T71" s="57"/>
      <c r="U71" s="57">
        <f t="shared" si="1"/>
        <v>2263.1999999999994</v>
      </c>
      <c r="V71" s="57"/>
      <c r="W71" s="57"/>
    </row>
    <row r="72" spans="1:23" ht="12.75">
      <c r="A72" s="3">
        <v>20</v>
      </c>
      <c r="B72" s="69" t="s">
        <v>0</v>
      </c>
      <c r="C72" s="69"/>
      <c r="D72" s="69"/>
      <c r="E72" s="69"/>
      <c r="F72" s="69"/>
      <c r="G72" s="69"/>
      <c r="H72" s="69"/>
      <c r="I72" s="69"/>
      <c r="J72" s="69"/>
      <c r="K72" s="41" t="s">
        <v>57</v>
      </c>
      <c r="L72" s="41"/>
      <c r="M72" s="57">
        <v>1</v>
      </c>
      <c r="N72" s="57"/>
      <c r="O72" s="57">
        <v>6.3</v>
      </c>
      <c r="P72" s="57"/>
      <c r="Q72" s="57"/>
      <c r="R72" s="57">
        <f t="shared" si="2"/>
        <v>6.3</v>
      </c>
      <c r="S72" s="57"/>
      <c r="T72" s="57"/>
      <c r="U72" s="57">
        <f t="shared" si="1"/>
        <v>7.244999999999999</v>
      </c>
      <c r="V72" s="57"/>
      <c r="W72" s="57"/>
    </row>
    <row r="73" spans="1:23" ht="25.5" customHeight="1">
      <c r="A73" s="3">
        <v>21</v>
      </c>
      <c r="B73" s="69" t="s">
        <v>85</v>
      </c>
      <c r="C73" s="69"/>
      <c r="D73" s="69"/>
      <c r="E73" s="69"/>
      <c r="F73" s="69"/>
      <c r="G73" s="69"/>
      <c r="H73" s="69"/>
      <c r="I73" s="69"/>
      <c r="J73" s="69"/>
      <c r="K73" s="41" t="s">
        <v>57</v>
      </c>
      <c r="L73" s="41"/>
      <c r="M73" s="57">
        <v>0.5</v>
      </c>
      <c r="N73" s="57"/>
      <c r="O73" s="57">
        <v>3.5</v>
      </c>
      <c r="P73" s="57"/>
      <c r="Q73" s="57"/>
      <c r="R73" s="57">
        <f t="shared" si="2"/>
        <v>1.75</v>
      </c>
      <c r="S73" s="57"/>
      <c r="T73" s="57"/>
      <c r="U73" s="57">
        <f t="shared" si="1"/>
        <v>2.0124999999999997</v>
      </c>
      <c r="V73" s="57"/>
      <c r="W73" s="57"/>
    </row>
    <row r="74" spans="1:23" ht="27" customHeight="1">
      <c r="A74" s="3">
        <v>22</v>
      </c>
      <c r="B74" s="69" t="s">
        <v>86</v>
      </c>
      <c r="C74" s="69"/>
      <c r="D74" s="69"/>
      <c r="E74" s="69"/>
      <c r="F74" s="69"/>
      <c r="G74" s="69"/>
      <c r="H74" s="69"/>
      <c r="I74" s="69"/>
      <c r="J74" s="69"/>
      <c r="K74" s="62" t="s">
        <v>92</v>
      </c>
      <c r="L74" s="62"/>
      <c r="M74" s="57">
        <v>1.26</v>
      </c>
      <c r="N74" s="57"/>
      <c r="O74" s="57">
        <v>307</v>
      </c>
      <c r="P74" s="57"/>
      <c r="Q74" s="57"/>
      <c r="R74" s="57">
        <f t="shared" si="2"/>
        <v>386.82</v>
      </c>
      <c r="S74" s="57"/>
      <c r="T74" s="57"/>
      <c r="U74" s="57">
        <f t="shared" si="1"/>
        <v>444.84299999999996</v>
      </c>
      <c r="V74" s="57"/>
      <c r="W74" s="57"/>
    </row>
    <row r="75" spans="1:23" ht="12.75" customHeight="1" hidden="1">
      <c r="A75" s="3"/>
      <c r="B75" s="69"/>
      <c r="C75" s="69"/>
      <c r="D75" s="69"/>
      <c r="E75" s="69"/>
      <c r="F75" s="69"/>
      <c r="G75" s="69"/>
      <c r="H75" s="69"/>
      <c r="I75" s="69"/>
      <c r="J75" s="69"/>
      <c r="K75" s="41"/>
      <c r="L75" s="41"/>
      <c r="M75" s="57"/>
      <c r="N75" s="57"/>
      <c r="O75" s="57"/>
      <c r="P75" s="57"/>
      <c r="Q75" s="57"/>
      <c r="R75" s="57"/>
      <c r="S75" s="57"/>
      <c r="T75" s="57"/>
      <c r="U75" s="57">
        <f t="shared" si="1"/>
        <v>0</v>
      </c>
      <c r="V75" s="57"/>
      <c r="W75" s="57"/>
    </row>
    <row r="76" spans="1:23" ht="12.75">
      <c r="A76" s="3">
        <v>23</v>
      </c>
      <c r="B76" s="69" t="s">
        <v>64</v>
      </c>
      <c r="C76" s="69"/>
      <c r="D76" s="69"/>
      <c r="E76" s="69"/>
      <c r="F76" s="69"/>
      <c r="G76" s="69"/>
      <c r="H76" s="69"/>
      <c r="I76" s="69"/>
      <c r="J76" s="69"/>
      <c r="K76" s="41" t="s">
        <v>57</v>
      </c>
      <c r="L76" s="41"/>
      <c r="M76" s="57">
        <v>0.25</v>
      </c>
      <c r="N76" s="57"/>
      <c r="O76" s="57">
        <v>7.3</v>
      </c>
      <c r="P76" s="57"/>
      <c r="Q76" s="57"/>
      <c r="R76" s="57">
        <f aca="true" t="shared" si="3" ref="R76:R89">M76*O76</f>
        <v>1.825</v>
      </c>
      <c r="S76" s="57"/>
      <c r="T76" s="57"/>
      <c r="U76" s="57">
        <f t="shared" si="1"/>
        <v>2.09875</v>
      </c>
      <c r="V76" s="57"/>
      <c r="W76" s="57"/>
    </row>
    <row r="77" spans="1:23" ht="12.75">
      <c r="A77" s="3">
        <v>24</v>
      </c>
      <c r="B77" s="69" t="s">
        <v>88</v>
      </c>
      <c r="C77" s="69"/>
      <c r="D77" s="69"/>
      <c r="E77" s="69"/>
      <c r="F77" s="69"/>
      <c r="G77" s="69"/>
      <c r="H77" s="69"/>
      <c r="I77" s="69"/>
      <c r="J77" s="69"/>
      <c r="K77" s="41" t="s">
        <v>57</v>
      </c>
      <c r="L77" s="41"/>
      <c r="M77" s="57">
        <v>1</v>
      </c>
      <c r="N77" s="57"/>
      <c r="O77" s="57">
        <v>49.8</v>
      </c>
      <c r="P77" s="57"/>
      <c r="Q77" s="57"/>
      <c r="R77" s="57">
        <f t="shared" si="3"/>
        <v>49.8</v>
      </c>
      <c r="S77" s="57"/>
      <c r="T77" s="57"/>
      <c r="U77" s="57">
        <f t="shared" si="1"/>
        <v>57.26999999999999</v>
      </c>
      <c r="V77" s="57"/>
      <c r="W77" s="57"/>
    </row>
    <row r="78" spans="1:23" ht="12.75">
      <c r="A78" s="3">
        <v>25</v>
      </c>
      <c r="B78" s="69" t="s">
        <v>145</v>
      </c>
      <c r="C78" s="69"/>
      <c r="D78" s="69"/>
      <c r="E78" s="69"/>
      <c r="F78" s="69"/>
      <c r="G78" s="69"/>
      <c r="H78" s="69"/>
      <c r="I78" s="69"/>
      <c r="J78" s="69"/>
      <c r="K78" s="41" t="s">
        <v>57</v>
      </c>
      <c r="L78" s="41"/>
      <c r="M78" s="57">
        <v>0.25</v>
      </c>
      <c r="N78" s="57"/>
      <c r="O78" s="57">
        <v>20.36</v>
      </c>
      <c r="P78" s="57"/>
      <c r="Q78" s="57"/>
      <c r="R78" s="57">
        <f t="shared" si="3"/>
        <v>5.09</v>
      </c>
      <c r="S78" s="57"/>
      <c r="T78" s="57"/>
      <c r="U78" s="57">
        <f t="shared" si="1"/>
        <v>5.8534999999999995</v>
      </c>
      <c r="V78" s="57"/>
      <c r="W78" s="57"/>
    </row>
    <row r="79" spans="1:23" ht="26.25" customHeight="1">
      <c r="A79" s="3">
        <v>26</v>
      </c>
      <c r="B79" s="69" t="s">
        <v>141</v>
      </c>
      <c r="C79" s="69"/>
      <c r="D79" s="69"/>
      <c r="E79" s="69"/>
      <c r="F79" s="69"/>
      <c r="G79" s="69"/>
      <c r="H79" s="69"/>
      <c r="I79" s="69"/>
      <c r="J79" s="69"/>
      <c r="K79" s="41" t="s">
        <v>104</v>
      </c>
      <c r="L79" s="41"/>
      <c r="M79" s="57">
        <v>0.33</v>
      </c>
      <c r="N79" s="57"/>
      <c r="O79" s="57">
        <v>147.1</v>
      </c>
      <c r="P79" s="57"/>
      <c r="Q79" s="57"/>
      <c r="R79" s="57">
        <f t="shared" si="3"/>
        <v>48.543</v>
      </c>
      <c r="S79" s="57"/>
      <c r="T79" s="57"/>
      <c r="U79" s="57">
        <f t="shared" si="1"/>
        <v>55.82444999999999</v>
      </c>
      <c r="V79" s="57"/>
      <c r="W79" s="57"/>
    </row>
    <row r="80" spans="1:23" ht="22.5" customHeight="1">
      <c r="A80" s="3">
        <v>27</v>
      </c>
      <c r="B80" s="69" t="s">
        <v>171</v>
      </c>
      <c r="C80" s="69"/>
      <c r="D80" s="69"/>
      <c r="E80" s="69"/>
      <c r="F80" s="69"/>
      <c r="G80" s="69"/>
      <c r="H80" s="69"/>
      <c r="I80" s="69"/>
      <c r="J80" s="69"/>
      <c r="K80" s="62" t="s">
        <v>92</v>
      </c>
      <c r="L80" s="62"/>
      <c r="M80" s="70">
        <v>0.015</v>
      </c>
      <c r="N80" s="70"/>
      <c r="O80" s="57">
        <v>300</v>
      </c>
      <c r="P80" s="57"/>
      <c r="Q80" s="57"/>
      <c r="R80" s="57">
        <f t="shared" si="3"/>
        <v>4.5</v>
      </c>
      <c r="S80" s="57"/>
      <c r="T80" s="57"/>
      <c r="U80" s="57">
        <f t="shared" si="1"/>
        <v>5.175</v>
      </c>
      <c r="V80" s="57"/>
      <c r="W80" s="57"/>
    </row>
    <row r="81" spans="1:23" ht="12.75">
      <c r="A81" s="3">
        <v>28</v>
      </c>
      <c r="B81" s="69" t="s">
        <v>65</v>
      </c>
      <c r="C81" s="69"/>
      <c r="D81" s="69"/>
      <c r="E81" s="69"/>
      <c r="F81" s="69"/>
      <c r="G81" s="69"/>
      <c r="H81" s="69"/>
      <c r="I81" s="69"/>
      <c r="J81" s="69"/>
      <c r="K81" s="41" t="s">
        <v>57</v>
      </c>
      <c r="L81" s="41"/>
      <c r="M81" s="57">
        <v>0.25</v>
      </c>
      <c r="N81" s="57"/>
      <c r="O81" s="57">
        <v>5.6</v>
      </c>
      <c r="P81" s="57"/>
      <c r="Q81" s="57"/>
      <c r="R81" s="57">
        <f t="shared" si="3"/>
        <v>1.4</v>
      </c>
      <c r="S81" s="57"/>
      <c r="T81" s="57"/>
      <c r="U81" s="57">
        <f t="shared" si="1"/>
        <v>1.6099999999999999</v>
      </c>
      <c r="V81" s="57"/>
      <c r="W81" s="57"/>
    </row>
    <row r="82" spans="1:23" ht="12.75">
      <c r="A82" s="3">
        <v>29</v>
      </c>
      <c r="B82" s="69" t="s">
        <v>100</v>
      </c>
      <c r="C82" s="69"/>
      <c r="D82" s="69"/>
      <c r="E82" s="69"/>
      <c r="F82" s="69"/>
      <c r="G82" s="69"/>
      <c r="H82" s="69"/>
      <c r="I82" s="69"/>
      <c r="J82" s="69"/>
      <c r="K82" s="41" t="s">
        <v>89</v>
      </c>
      <c r="L82" s="41"/>
      <c r="M82" s="57">
        <v>0.15</v>
      </c>
      <c r="N82" s="57"/>
      <c r="O82" s="57">
        <v>50</v>
      </c>
      <c r="P82" s="57"/>
      <c r="Q82" s="57"/>
      <c r="R82" s="57">
        <f t="shared" si="3"/>
        <v>7.5</v>
      </c>
      <c r="S82" s="57"/>
      <c r="T82" s="57"/>
      <c r="U82" s="57">
        <f t="shared" si="1"/>
        <v>8.625</v>
      </c>
      <c r="V82" s="57"/>
      <c r="W82" s="57"/>
    </row>
    <row r="83" spans="1:23" ht="12.75">
      <c r="A83" s="3">
        <v>30</v>
      </c>
      <c r="B83" s="69" t="s">
        <v>3</v>
      </c>
      <c r="C83" s="69"/>
      <c r="D83" s="69"/>
      <c r="E83" s="69"/>
      <c r="F83" s="69"/>
      <c r="G83" s="69"/>
      <c r="H83" s="69"/>
      <c r="I83" s="69"/>
      <c r="J83" s="69"/>
      <c r="K83" s="41" t="s">
        <v>58</v>
      </c>
      <c r="L83" s="41"/>
      <c r="M83" s="57">
        <v>0.05</v>
      </c>
      <c r="N83" s="57"/>
      <c r="O83" s="57">
        <v>6.3</v>
      </c>
      <c r="P83" s="57"/>
      <c r="Q83" s="57"/>
      <c r="R83" s="57">
        <f t="shared" si="3"/>
        <v>0.315</v>
      </c>
      <c r="S83" s="57"/>
      <c r="T83" s="57"/>
      <c r="U83" s="57">
        <f t="shared" si="1"/>
        <v>0.36224999999999996</v>
      </c>
      <c r="V83" s="57"/>
      <c r="W83" s="57"/>
    </row>
    <row r="84" spans="1:23" ht="12.75">
      <c r="A84" s="3">
        <v>31</v>
      </c>
      <c r="B84" s="69" t="s">
        <v>101</v>
      </c>
      <c r="C84" s="69"/>
      <c r="D84" s="69"/>
      <c r="E84" s="69"/>
      <c r="F84" s="69"/>
      <c r="G84" s="69"/>
      <c r="H84" s="69"/>
      <c r="I84" s="69"/>
      <c r="J84" s="69"/>
      <c r="K84" s="41" t="s">
        <v>57</v>
      </c>
      <c r="L84" s="41"/>
      <c r="M84" s="57">
        <v>1</v>
      </c>
      <c r="N84" s="57"/>
      <c r="O84" s="57">
        <v>10.6</v>
      </c>
      <c r="P84" s="57"/>
      <c r="Q84" s="57"/>
      <c r="R84" s="57">
        <f t="shared" si="3"/>
        <v>10.6</v>
      </c>
      <c r="S84" s="57"/>
      <c r="T84" s="57"/>
      <c r="U84" s="57">
        <f t="shared" si="1"/>
        <v>12.19</v>
      </c>
      <c r="V84" s="57"/>
      <c r="W84" s="57"/>
    </row>
    <row r="85" spans="1:23" ht="12.75">
      <c r="A85" s="3">
        <v>32</v>
      </c>
      <c r="B85" s="69" t="s">
        <v>66</v>
      </c>
      <c r="C85" s="69"/>
      <c r="D85" s="69"/>
      <c r="E85" s="69"/>
      <c r="F85" s="69"/>
      <c r="G85" s="69"/>
      <c r="H85" s="69"/>
      <c r="I85" s="69"/>
      <c r="J85" s="69"/>
      <c r="K85" s="41" t="s">
        <v>57</v>
      </c>
      <c r="L85" s="41"/>
      <c r="M85" s="57">
        <v>0.25</v>
      </c>
      <c r="N85" s="57"/>
      <c r="O85" s="57">
        <v>18</v>
      </c>
      <c r="P85" s="57"/>
      <c r="Q85" s="57"/>
      <c r="R85" s="57">
        <f t="shared" si="3"/>
        <v>4.5</v>
      </c>
      <c r="S85" s="57"/>
      <c r="T85" s="57"/>
      <c r="U85" s="57">
        <f t="shared" si="1"/>
        <v>5.175</v>
      </c>
      <c r="V85" s="57"/>
      <c r="W85" s="57"/>
    </row>
    <row r="86" spans="1:23" ht="12.75">
      <c r="A86" s="3">
        <v>33</v>
      </c>
      <c r="B86" s="69" t="s">
        <v>4</v>
      </c>
      <c r="C86" s="69"/>
      <c r="D86" s="69"/>
      <c r="E86" s="69"/>
      <c r="F86" s="69"/>
      <c r="G86" s="69"/>
      <c r="H86" s="69"/>
      <c r="I86" s="69"/>
      <c r="J86" s="69"/>
      <c r="K86" s="41" t="s">
        <v>89</v>
      </c>
      <c r="L86" s="41"/>
      <c r="M86" s="57">
        <v>0.25</v>
      </c>
      <c r="N86" s="57"/>
      <c r="O86" s="57">
        <v>58</v>
      </c>
      <c r="P86" s="57"/>
      <c r="Q86" s="57"/>
      <c r="R86" s="57">
        <f t="shared" si="3"/>
        <v>14.5</v>
      </c>
      <c r="S86" s="57"/>
      <c r="T86" s="57"/>
      <c r="U86" s="57">
        <f t="shared" si="1"/>
        <v>16.674999999999997</v>
      </c>
      <c r="V86" s="57"/>
      <c r="W86" s="57"/>
    </row>
    <row r="87" spans="1:23" ht="12.75">
      <c r="A87" s="3">
        <v>34</v>
      </c>
      <c r="B87" s="69" t="s">
        <v>56</v>
      </c>
      <c r="C87" s="69"/>
      <c r="D87" s="69"/>
      <c r="E87" s="69"/>
      <c r="F87" s="69"/>
      <c r="G87" s="69"/>
      <c r="H87" s="69"/>
      <c r="I87" s="69"/>
      <c r="J87" s="69"/>
      <c r="K87" s="41" t="s">
        <v>57</v>
      </c>
      <c r="L87" s="41"/>
      <c r="M87" s="57">
        <v>2</v>
      </c>
      <c r="N87" s="57"/>
      <c r="O87" s="57">
        <v>1.7</v>
      </c>
      <c r="P87" s="57"/>
      <c r="Q87" s="57"/>
      <c r="R87" s="57">
        <f t="shared" si="3"/>
        <v>3.4</v>
      </c>
      <c r="S87" s="57"/>
      <c r="T87" s="57"/>
      <c r="U87" s="57">
        <f t="shared" si="1"/>
        <v>3.9099999999999997</v>
      </c>
      <c r="V87" s="57"/>
      <c r="W87" s="57"/>
    </row>
    <row r="88" spans="1:23" ht="12.75">
      <c r="A88" s="3">
        <v>35</v>
      </c>
      <c r="B88" s="69" t="s">
        <v>67</v>
      </c>
      <c r="C88" s="69"/>
      <c r="D88" s="69"/>
      <c r="E88" s="69"/>
      <c r="F88" s="69"/>
      <c r="G88" s="69"/>
      <c r="H88" s="69"/>
      <c r="I88" s="69"/>
      <c r="J88" s="69"/>
      <c r="K88" s="41" t="s">
        <v>57</v>
      </c>
      <c r="L88" s="41"/>
      <c r="M88" s="57">
        <v>1</v>
      </c>
      <c r="N88" s="57"/>
      <c r="O88" s="57">
        <v>1.3</v>
      </c>
      <c r="P88" s="57"/>
      <c r="Q88" s="57"/>
      <c r="R88" s="57">
        <f t="shared" si="3"/>
        <v>1.3</v>
      </c>
      <c r="S88" s="57"/>
      <c r="T88" s="57"/>
      <c r="U88" s="57">
        <f t="shared" si="1"/>
        <v>1.4949999999999999</v>
      </c>
      <c r="V88" s="57"/>
      <c r="W88" s="57"/>
    </row>
    <row r="89" spans="1:23" ht="12.75">
      <c r="A89" s="3">
        <v>36</v>
      </c>
      <c r="B89" s="69" t="s">
        <v>103</v>
      </c>
      <c r="C89" s="69"/>
      <c r="D89" s="69"/>
      <c r="E89" s="69"/>
      <c r="F89" s="69"/>
      <c r="G89" s="69"/>
      <c r="H89" s="69"/>
      <c r="I89" s="69"/>
      <c r="J89" s="69"/>
      <c r="K89" s="41" t="s">
        <v>57</v>
      </c>
      <c r="L89" s="41"/>
      <c r="M89" s="57">
        <v>0.2</v>
      </c>
      <c r="N89" s="57"/>
      <c r="O89" s="57">
        <v>7.4</v>
      </c>
      <c r="P89" s="57"/>
      <c r="Q89" s="57"/>
      <c r="R89" s="57">
        <f t="shared" si="3"/>
        <v>1.4800000000000002</v>
      </c>
      <c r="S89" s="57"/>
      <c r="T89" s="57"/>
      <c r="U89" s="57">
        <f t="shared" si="1"/>
        <v>1.7020000000000002</v>
      </c>
      <c r="V89" s="57"/>
      <c r="W89" s="57"/>
    </row>
    <row r="90" spans="1:23" ht="12.75">
      <c r="A90" s="7"/>
      <c r="B90" s="71" t="s">
        <v>40</v>
      </c>
      <c r="C90" s="71"/>
      <c r="D90" s="71"/>
      <c r="E90" s="71"/>
      <c r="F90" s="71"/>
      <c r="G90" s="71"/>
      <c r="H90" s="71"/>
      <c r="I90" s="71"/>
      <c r="J90" s="71"/>
      <c r="K90" s="51"/>
      <c r="L90" s="51"/>
      <c r="M90" s="51" t="s">
        <v>41</v>
      </c>
      <c r="N90" s="51"/>
      <c r="O90" s="51"/>
      <c r="P90" s="51"/>
      <c r="Q90" s="51"/>
      <c r="R90" s="52">
        <f>SUM(R46:T89)</f>
        <v>5710.160499999998</v>
      </c>
      <c r="S90" s="52"/>
      <c r="T90" s="52"/>
      <c r="U90" s="52">
        <f>SUM(U46:W89)</f>
        <v>6566.684574999999</v>
      </c>
      <c r="V90" s="52"/>
      <c r="W90" s="52"/>
    </row>
    <row r="91" spans="1:23" ht="12.75">
      <c r="A91" s="37" t="s">
        <v>28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12.75">
      <c r="A92" s="37" t="s">
        <v>108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ht="24.75" customHeight="1">
      <c r="A93" s="37" t="s">
        <v>204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ht="12.75">
      <c r="A94" s="37" t="s">
        <v>205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ht="12.75">
      <c r="A95" s="41" t="s">
        <v>30</v>
      </c>
      <c r="B95" s="41" t="s">
        <v>53</v>
      </c>
      <c r="C95" s="41"/>
      <c r="D95" s="41"/>
      <c r="E95" s="41"/>
      <c r="F95" s="41"/>
      <c r="G95" s="41"/>
      <c r="H95" s="41"/>
      <c r="I95" s="41"/>
      <c r="J95" s="41" t="s">
        <v>113</v>
      </c>
      <c r="K95" s="41"/>
      <c r="L95" s="41" t="s">
        <v>52</v>
      </c>
      <c r="M95" s="41"/>
      <c r="N95" s="41" t="s">
        <v>50</v>
      </c>
      <c r="O95" s="41"/>
      <c r="P95" s="41" t="s">
        <v>109</v>
      </c>
      <c r="Q95" s="41"/>
      <c r="R95" s="41" t="s">
        <v>33</v>
      </c>
      <c r="S95" s="41"/>
      <c r="T95" s="41"/>
      <c r="U95" s="41"/>
      <c r="V95" s="41"/>
      <c r="W95" s="41"/>
    </row>
    <row r="96" spans="1:23" ht="51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 t="s">
        <v>48</v>
      </c>
      <c r="S96" s="41"/>
      <c r="T96" s="41"/>
      <c r="U96" s="41" t="s">
        <v>49</v>
      </c>
      <c r="V96" s="41"/>
      <c r="W96" s="41"/>
    </row>
    <row r="97" spans="1:23" ht="12.75">
      <c r="A97" s="6">
        <v>1</v>
      </c>
      <c r="B97" s="62">
        <v>2</v>
      </c>
      <c r="C97" s="62"/>
      <c r="D97" s="62"/>
      <c r="E97" s="62"/>
      <c r="F97" s="62"/>
      <c r="G97" s="62"/>
      <c r="H97" s="62"/>
      <c r="I97" s="62"/>
      <c r="J97" s="62">
        <v>3</v>
      </c>
      <c r="K97" s="62"/>
      <c r="L97" s="62">
        <v>4</v>
      </c>
      <c r="M97" s="62"/>
      <c r="N97" s="62">
        <v>5</v>
      </c>
      <c r="O97" s="62"/>
      <c r="P97" s="62">
        <v>6</v>
      </c>
      <c r="Q97" s="62"/>
      <c r="R97" s="62">
        <v>7</v>
      </c>
      <c r="S97" s="62"/>
      <c r="T97" s="62"/>
      <c r="U97" s="62">
        <v>8</v>
      </c>
      <c r="V97" s="62"/>
      <c r="W97" s="62"/>
    </row>
    <row r="98" spans="1:23" ht="12.75">
      <c r="A98" s="3">
        <v>1</v>
      </c>
      <c r="B98" s="69" t="s">
        <v>117</v>
      </c>
      <c r="C98" s="69"/>
      <c r="D98" s="69"/>
      <c r="E98" s="69"/>
      <c r="F98" s="69"/>
      <c r="G98" s="69"/>
      <c r="H98" s="69"/>
      <c r="I98" s="69"/>
      <c r="J98" s="61">
        <v>0.0834</v>
      </c>
      <c r="K98" s="61"/>
      <c r="L98" s="41" t="s">
        <v>57</v>
      </c>
      <c r="M98" s="41"/>
      <c r="N98" s="57">
        <v>120</v>
      </c>
      <c r="O98" s="57"/>
      <c r="P98" s="41">
        <v>1</v>
      </c>
      <c r="Q98" s="41"/>
      <c r="R98" s="57">
        <f aca="true" t="shared" si="4" ref="R98:R135">N98*P98*J98</f>
        <v>10.008000000000001</v>
      </c>
      <c r="S98" s="57"/>
      <c r="T98" s="57"/>
      <c r="U98" s="57">
        <f aca="true" t="shared" si="5" ref="U98:U135">R98*$S$11</f>
        <v>11.5092</v>
      </c>
      <c r="V98" s="57"/>
      <c r="W98" s="57"/>
    </row>
    <row r="99" spans="1:23" ht="12.75">
      <c r="A99" s="3">
        <v>2</v>
      </c>
      <c r="B99" s="69" t="s">
        <v>119</v>
      </c>
      <c r="C99" s="69"/>
      <c r="D99" s="69"/>
      <c r="E99" s="69"/>
      <c r="F99" s="69"/>
      <c r="G99" s="69"/>
      <c r="H99" s="69"/>
      <c r="I99" s="69"/>
      <c r="J99" s="61">
        <v>0.0278</v>
      </c>
      <c r="K99" s="61"/>
      <c r="L99" s="41" t="s">
        <v>57</v>
      </c>
      <c r="M99" s="41"/>
      <c r="N99" s="57">
        <v>400</v>
      </c>
      <c r="O99" s="57"/>
      <c r="P99" s="41">
        <v>1</v>
      </c>
      <c r="Q99" s="41"/>
      <c r="R99" s="57">
        <f t="shared" si="4"/>
        <v>11.12</v>
      </c>
      <c r="S99" s="57"/>
      <c r="T99" s="57"/>
      <c r="U99" s="57">
        <f t="shared" si="5"/>
        <v>12.787999999999998</v>
      </c>
      <c r="V99" s="57"/>
      <c r="W99" s="57"/>
    </row>
    <row r="100" spans="1:23" ht="12.75">
      <c r="A100" s="3">
        <v>3</v>
      </c>
      <c r="B100" s="69" t="s">
        <v>120</v>
      </c>
      <c r="C100" s="69"/>
      <c r="D100" s="69"/>
      <c r="E100" s="69"/>
      <c r="F100" s="69"/>
      <c r="G100" s="69"/>
      <c r="H100" s="69"/>
      <c r="I100" s="69"/>
      <c r="J100" s="61">
        <v>0.1666</v>
      </c>
      <c r="K100" s="61"/>
      <c r="L100" s="41" t="s">
        <v>57</v>
      </c>
      <c r="M100" s="41"/>
      <c r="N100" s="57">
        <v>58.1</v>
      </c>
      <c r="O100" s="57"/>
      <c r="P100" s="41">
        <v>1</v>
      </c>
      <c r="Q100" s="41"/>
      <c r="R100" s="57">
        <f t="shared" si="4"/>
        <v>9.67946</v>
      </c>
      <c r="S100" s="57"/>
      <c r="T100" s="57"/>
      <c r="U100" s="57">
        <f t="shared" si="5"/>
        <v>11.131378999999999</v>
      </c>
      <c r="V100" s="57"/>
      <c r="W100" s="57"/>
    </row>
    <row r="101" spans="1:23" ht="12.75">
      <c r="A101" s="3">
        <v>4</v>
      </c>
      <c r="B101" s="69" t="s">
        <v>122</v>
      </c>
      <c r="C101" s="69"/>
      <c r="D101" s="69"/>
      <c r="E101" s="69"/>
      <c r="F101" s="69"/>
      <c r="G101" s="69"/>
      <c r="H101" s="69"/>
      <c r="I101" s="69"/>
      <c r="J101" s="61">
        <v>0.0834</v>
      </c>
      <c r="K101" s="61"/>
      <c r="L101" s="41" t="s">
        <v>57</v>
      </c>
      <c r="M101" s="41"/>
      <c r="N101" s="57">
        <v>50.85</v>
      </c>
      <c r="O101" s="57"/>
      <c r="P101" s="41">
        <v>1</v>
      </c>
      <c r="Q101" s="41"/>
      <c r="R101" s="57">
        <f t="shared" si="4"/>
        <v>4.24089</v>
      </c>
      <c r="S101" s="57"/>
      <c r="T101" s="57"/>
      <c r="U101" s="57">
        <f t="shared" si="5"/>
        <v>4.8770235</v>
      </c>
      <c r="V101" s="57"/>
      <c r="W101" s="57"/>
    </row>
    <row r="102" spans="1:23" ht="12.75">
      <c r="A102" s="3">
        <v>5</v>
      </c>
      <c r="B102" s="69" t="s">
        <v>125</v>
      </c>
      <c r="C102" s="69"/>
      <c r="D102" s="69"/>
      <c r="E102" s="69"/>
      <c r="F102" s="69"/>
      <c r="G102" s="69"/>
      <c r="H102" s="69"/>
      <c r="I102" s="69"/>
      <c r="J102" s="61">
        <v>0.0833</v>
      </c>
      <c r="K102" s="61"/>
      <c r="L102" s="41" t="s">
        <v>57</v>
      </c>
      <c r="M102" s="41"/>
      <c r="N102" s="57">
        <v>458.1</v>
      </c>
      <c r="O102" s="57"/>
      <c r="P102" s="41">
        <v>2</v>
      </c>
      <c r="Q102" s="41"/>
      <c r="R102" s="57">
        <f t="shared" si="4"/>
        <v>76.31946</v>
      </c>
      <c r="S102" s="57"/>
      <c r="T102" s="57"/>
      <c r="U102" s="57">
        <f t="shared" si="5"/>
        <v>87.767379</v>
      </c>
      <c r="V102" s="57"/>
      <c r="W102" s="57"/>
    </row>
    <row r="103" spans="1:23" ht="24.75" customHeight="1">
      <c r="A103" s="3">
        <v>6</v>
      </c>
      <c r="B103" s="69" t="s">
        <v>127</v>
      </c>
      <c r="C103" s="69"/>
      <c r="D103" s="69"/>
      <c r="E103" s="69"/>
      <c r="F103" s="69"/>
      <c r="G103" s="69"/>
      <c r="H103" s="69"/>
      <c r="I103" s="69"/>
      <c r="J103" s="61">
        <v>0.0833</v>
      </c>
      <c r="K103" s="61"/>
      <c r="L103" s="41" t="s">
        <v>57</v>
      </c>
      <c r="M103" s="41"/>
      <c r="N103" s="57">
        <v>45</v>
      </c>
      <c r="O103" s="57"/>
      <c r="P103" s="41">
        <v>1</v>
      </c>
      <c r="Q103" s="41"/>
      <c r="R103" s="57">
        <f t="shared" si="4"/>
        <v>3.7485</v>
      </c>
      <c r="S103" s="57"/>
      <c r="T103" s="57"/>
      <c r="U103" s="57">
        <f t="shared" si="5"/>
        <v>4.310775</v>
      </c>
      <c r="V103" s="57"/>
      <c r="W103" s="57"/>
    </row>
    <row r="104" spans="1:23" ht="12.75">
      <c r="A104" s="3">
        <v>7</v>
      </c>
      <c r="B104" s="69" t="s">
        <v>128</v>
      </c>
      <c r="C104" s="69"/>
      <c r="D104" s="69"/>
      <c r="E104" s="69"/>
      <c r="F104" s="69"/>
      <c r="G104" s="69"/>
      <c r="H104" s="69"/>
      <c r="I104" s="69"/>
      <c r="J104" s="61">
        <v>0.1666</v>
      </c>
      <c r="K104" s="61"/>
      <c r="L104" s="41" t="s">
        <v>57</v>
      </c>
      <c r="M104" s="41"/>
      <c r="N104" s="57">
        <v>80</v>
      </c>
      <c r="O104" s="57"/>
      <c r="P104" s="41">
        <v>1</v>
      </c>
      <c r="Q104" s="41"/>
      <c r="R104" s="57">
        <f t="shared" si="4"/>
        <v>13.328</v>
      </c>
      <c r="S104" s="57"/>
      <c r="T104" s="57"/>
      <c r="U104" s="57">
        <f t="shared" si="5"/>
        <v>15.327199999999998</v>
      </c>
      <c r="V104" s="57"/>
      <c r="W104" s="57"/>
    </row>
    <row r="105" spans="1:23" ht="12.75">
      <c r="A105" s="3">
        <v>8</v>
      </c>
      <c r="B105" s="69" t="s">
        <v>279</v>
      </c>
      <c r="C105" s="69"/>
      <c r="D105" s="69"/>
      <c r="E105" s="69"/>
      <c r="F105" s="69"/>
      <c r="G105" s="69"/>
      <c r="H105" s="69"/>
      <c r="I105" s="69"/>
      <c r="J105" s="61">
        <v>0.0417</v>
      </c>
      <c r="K105" s="61"/>
      <c r="L105" s="41" t="s">
        <v>57</v>
      </c>
      <c r="M105" s="41"/>
      <c r="N105" s="57">
        <v>38</v>
      </c>
      <c r="O105" s="57"/>
      <c r="P105" s="41">
        <v>1</v>
      </c>
      <c r="Q105" s="41"/>
      <c r="R105" s="57">
        <f t="shared" si="4"/>
        <v>1.5846</v>
      </c>
      <c r="S105" s="57"/>
      <c r="T105" s="57"/>
      <c r="U105" s="57">
        <f t="shared" si="5"/>
        <v>1.82229</v>
      </c>
      <c r="V105" s="57"/>
      <c r="W105" s="57"/>
    </row>
    <row r="106" spans="1:23" ht="12.75">
      <c r="A106" s="3">
        <v>9</v>
      </c>
      <c r="B106" s="69" t="s">
        <v>129</v>
      </c>
      <c r="C106" s="69"/>
      <c r="D106" s="69"/>
      <c r="E106" s="69"/>
      <c r="F106" s="69"/>
      <c r="G106" s="69"/>
      <c r="H106" s="69"/>
      <c r="I106" s="69"/>
      <c r="J106" s="61">
        <v>0.0278</v>
      </c>
      <c r="K106" s="61"/>
      <c r="L106" s="41" t="s">
        <v>57</v>
      </c>
      <c r="M106" s="41"/>
      <c r="N106" s="57">
        <v>2432.3</v>
      </c>
      <c r="O106" s="57"/>
      <c r="P106" s="41">
        <v>1</v>
      </c>
      <c r="Q106" s="41"/>
      <c r="R106" s="57">
        <f t="shared" si="4"/>
        <v>67.61794</v>
      </c>
      <c r="S106" s="57"/>
      <c r="T106" s="57"/>
      <c r="U106" s="57">
        <f t="shared" si="5"/>
        <v>77.760631</v>
      </c>
      <c r="V106" s="57"/>
      <c r="W106" s="57"/>
    </row>
    <row r="107" spans="1:23" ht="12.75">
      <c r="A107" s="3">
        <v>10</v>
      </c>
      <c r="B107" s="69" t="s">
        <v>131</v>
      </c>
      <c r="C107" s="69"/>
      <c r="D107" s="69"/>
      <c r="E107" s="69"/>
      <c r="F107" s="69"/>
      <c r="G107" s="69"/>
      <c r="H107" s="69"/>
      <c r="I107" s="69"/>
      <c r="J107" s="61">
        <v>0.0417</v>
      </c>
      <c r="K107" s="61"/>
      <c r="L107" s="41" t="s">
        <v>57</v>
      </c>
      <c r="M107" s="41"/>
      <c r="N107" s="57">
        <v>250</v>
      </c>
      <c r="O107" s="57"/>
      <c r="P107" s="41">
        <v>1</v>
      </c>
      <c r="Q107" s="41"/>
      <c r="R107" s="57">
        <f t="shared" si="4"/>
        <v>10.425</v>
      </c>
      <c r="S107" s="57"/>
      <c r="T107" s="57"/>
      <c r="U107" s="57">
        <f t="shared" si="5"/>
        <v>11.98875</v>
      </c>
      <c r="V107" s="57"/>
      <c r="W107" s="57"/>
    </row>
    <row r="108" spans="1:23" ht="12.75">
      <c r="A108" s="3">
        <v>11</v>
      </c>
      <c r="B108" s="69" t="s">
        <v>132</v>
      </c>
      <c r="C108" s="69"/>
      <c r="D108" s="69"/>
      <c r="E108" s="69"/>
      <c r="F108" s="69"/>
      <c r="G108" s="69"/>
      <c r="H108" s="69"/>
      <c r="I108" s="69"/>
      <c r="J108" s="61">
        <v>0.0417</v>
      </c>
      <c r="K108" s="61"/>
      <c r="L108" s="41" t="s">
        <v>57</v>
      </c>
      <c r="M108" s="41"/>
      <c r="N108" s="57">
        <v>35</v>
      </c>
      <c r="O108" s="57"/>
      <c r="P108" s="41">
        <v>1</v>
      </c>
      <c r="Q108" s="41"/>
      <c r="R108" s="57">
        <f t="shared" si="4"/>
        <v>1.4595</v>
      </c>
      <c r="S108" s="57"/>
      <c r="T108" s="57"/>
      <c r="U108" s="57">
        <f t="shared" si="5"/>
        <v>1.6784249999999998</v>
      </c>
      <c r="V108" s="57"/>
      <c r="W108" s="57"/>
    </row>
    <row r="109" spans="1:23" ht="12.75">
      <c r="A109" s="3">
        <v>12</v>
      </c>
      <c r="B109" s="69" t="s">
        <v>133</v>
      </c>
      <c r="C109" s="69"/>
      <c r="D109" s="69"/>
      <c r="E109" s="69"/>
      <c r="F109" s="69"/>
      <c r="G109" s="69"/>
      <c r="H109" s="69"/>
      <c r="I109" s="69"/>
      <c r="J109" s="61">
        <v>0.0278</v>
      </c>
      <c r="K109" s="61"/>
      <c r="L109" s="41" t="s">
        <v>57</v>
      </c>
      <c r="M109" s="41"/>
      <c r="N109" s="57">
        <v>356.5</v>
      </c>
      <c r="O109" s="57"/>
      <c r="P109" s="41">
        <v>1</v>
      </c>
      <c r="Q109" s="41"/>
      <c r="R109" s="57">
        <f t="shared" si="4"/>
        <v>9.9107</v>
      </c>
      <c r="S109" s="57"/>
      <c r="T109" s="57"/>
      <c r="U109" s="57">
        <f t="shared" si="5"/>
        <v>11.397305</v>
      </c>
      <c r="V109" s="57"/>
      <c r="W109" s="57"/>
    </row>
    <row r="110" spans="1:23" ht="12.75">
      <c r="A110" s="3">
        <v>13</v>
      </c>
      <c r="B110" s="69" t="s">
        <v>111</v>
      </c>
      <c r="C110" s="69"/>
      <c r="D110" s="69"/>
      <c r="E110" s="69"/>
      <c r="F110" s="69"/>
      <c r="G110" s="69"/>
      <c r="H110" s="69"/>
      <c r="I110" s="69"/>
      <c r="J110" s="61">
        <v>0.0278</v>
      </c>
      <c r="K110" s="61"/>
      <c r="L110" s="41" t="s">
        <v>57</v>
      </c>
      <c r="M110" s="41"/>
      <c r="N110" s="57">
        <v>1500</v>
      </c>
      <c r="O110" s="57"/>
      <c r="P110" s="41">
        <v>1</v>
      </c>
      <c r="Q110" s="41"/>
      <c r="R110" s="57">
        <f t="shared" si="4"/>
        <v>41.699999999999996</v>
      </c>
      <c r="S110" s="57"/>
      <c r="T110" s="57"/>
      <c r="U110" s="57">
        <f t="shared" si="5"/>
        <v>47.95499999999999</v>
      </c>
      <c r="V110" s="57"/>
      <c r="W110" s="57"/>
    </row>
    <row r="111" spans="1:23" ht="12.75">
      <c r="A111" s="3">
        <v>14</v>
      </c>
      <c r="B111" s="69" t="s">
        <v>134</v>
      </c>
      <c r="C111" s="69"/>
      <c r="D111" s="69"/>
      <c r="E111" s="69"/>
      <c r="F111" s="69"/>
      <c r="G111" s="69"/>
      <c r="H111" s="69"/>
      <c r="I111" s="69"/>
      <c r="J111" s="61">
        <v>0.0278</v>
      </c>
      <c r="K111" s="61"/>
      <c r="L111" s="41" t="s">
        <v>57</v>
      </c>
      <c r="M111" s="41"/>
      <c r="N111" s="57">
        <v>357.6</v>
      </c>
      <c r="O111" s="57"/>
      <c r="P111" s="41">
        <v>1</v>
      </c>
      <c r="Q111" s="41"/>
      <c r="R111" s="57">
        <f t="shared" si="4"/>
        <v>9.94128</v>
      </c>
      <c r="S111" s="57"/>
      <c r="T111" s="57"/>
      <c r="U111" s="57">
        <f t="shared" si="5"/>
        <v>11.432472</v>
      </c>
      <c r="V111" s="57"/>
      <c r="W111" s="57"/>
    </row>
    <row r="112" spans="1:23" ht="25.5" customHeight="1">
      <c r="A112" s="3">
        <v>15</v>
      </c>
      <c r="B112" s="69" t="s">
        <v>135</v>
      </c>
      <c r="C112" s="69"/>
      <c r="D112" s="69"/>
      <c r="E112" s="69"/>
      <c r="F112" s="69"/>
      <c r="G112" s="69"/>
      <c r="H112" s="69"/>
      <c r="I112" s="69"/>
      <c r="J112" s="61">
        <v>0.0417</v>
      </c>
      <c r="K112" s="61"/>
      <c r="L112" s="41" t="s">
        <v>57</v>
      </c>
      <c r="M112" s="41"/>
      <c r="N112" s="57">
        <v>2249.3</v>
      </c>
      <c r="O112" s="57"/>
      <c r="P112" s="41">
        <v>3</v>
      </c>
      <c r="Q112" s="41"/>
      <c r="R112" s="57">
        <f t="shared" si="4"/>
        <v>281.38743000000005</v>
      </c>
      <c r="S112" s="57"/>
      <c r="T112" s="57"/>
      <c r="U112" s="57">
        <f t="shared" si="5"/>
        <v>323.5955445</v>
      </c>
      <c r="V112" s="57"/>
      <c r="W112" s="57"/>
    </row>
    <row r="113" spans="1:23" ht="12.75">
      <c r="A113" s="3">
        <v>16</v>
      </c>
      <c r="B113" s="69" t="s">
        <v>281</v>
      </c>
      <c r="C113" s="69"/>
      <c r="D113" s="69"/>
      <c r="E113" s="69"/>
      <c r="F113" s="69"/>
      <c r="G113" s="69"/>
      <c r="H113" s="69"/>
      <c r="I113" s="69"/>
      <c r="J113" s="61">
        <v>0.0834</v>
      </c>
      <c r="K113" s="61"/>
      <c r="L113" s="41" t="s">
        <v>57</v>
      </c>
      <c r="M113" s="41"/>
      <c r="N113" s="57">
        <v>40</v>
      </c>
      <c r="O113" s="57"/>
      <c r="P113" s="41">
        <v>1</v>
      </c>
      <c r="Q113" s="41"/>
      <c r="R113" s="57">
        <f t="shared" si="4"/>
        <v>3.3360000000000003</v>
      </c>
      <c r="S113" s="57"/>
      <c r="T113" s="57"/>
      <c r="U113" s="57">
        <f t="shared" si="5"/>
        <v>3.8364000000000003</v>
      </c>
      <c r="V113" s="57"/>
      <c r="W113" s="57"/>
    </row>
    <row r="114" spans="1:23" ht="12.75">
      <c r="A114" s="3">
        <v>17</v>
      </c>
      <c r="B114" s="69" t="s">
        <v>282</v>
      </c>
      <c r="C114" s="69"/>
      <c r="D114" s="69"/>
      <c r="E114" s="69"/>
      <c r="F114" s="69"/>
      <c r="G114" s="69"/>
      <c r="H114" s="69"/>
      <c r="I114" s="69"/>
      <c r="J114" s="61">
        <v>0.0556</v>
      </c>
      <c r="K114" s="61"/>
      <c r="L114" s="41" t="s">
        <v>57</v>
      </c>
      <c r="M114" s="41"/>
      <c r="N114" s="57">
        <v>90</v>
      </c>
      <c r="O114" s="57"/>
      <c r="P114" s="41">
        <v>1</v>
      </c>
      <c r="Q114" s="41"/>
      <c r="R114" s="57">
        <f t="shared" si="4"/>
        <v>5.004</v>
      </c>
      <c r="S114" s="57"/>
      <c r="T114" s="57"/>
      <c r="U114" s="57">
        <f t="shared" si="5"/>
        <v>5.754599999999999</v>
      </c>
      <c r="V114" s="57"/>
      <c r="W114" s="57"/>
    </row>
    <row r="115" spans="1:23" ht="12.75">
      <c r="A115" s="3">
        <v>18</v>
      </c>
      <c r="B115" s="69" t="s">
        <v>283</v>
      </c>
      <c r="C115" s="69"/>
      <c r="D115" s="69"/>
      <c r="E115" s="69"/>
      <c r="F115" s="69"/>
      <c r="G115" s="69"/>
      <c r="H115" s="69"/>
      <c r="I115" s="69"/>
      <c r="J115" s="61">
        <v>0.0834</v>
      </c>
      <c r="K115" s="61"/>
      <c r="L115" s="41" t="s">
        <v>57</v>
      </c>
      <c r="M115" s="41"/>
      <c r="N115" s="57">
        <v>200</v>
      </c>
      <c r="O115" s="57"/>
      <c r="P115" s="41">
        <v>1</v>
      </c>
      <c r="Q115" s="41"/>
      <c r="R115" s="57">
        <f t="shared" si="4"/>
        <v>16.68</v>
      </c>
      <c r="S115" s="57"/>
      <c r="T115" s="57"/>
      <c r="U115" s="57">
        <f t="shared" si="5"/>
        <v>19.182</v>
      </c>
      <c r="V115" s="57"/>
      <c r="W115" s="57"/>
    </row>
    <row r="116" spans="1:23" ht="12.75">
      <c r="A116" s="3">
        <v>19</v>
      </c>
      <c r="B116" s="69" t="s">
        <v>206</v>
      </c>
      <c r="C116" s="69"/>
      <c r="D116" s="69"/>
      <c r="E116" s="69"/>
      <c r="F116" s="69"/>
      <c r="G116" s="69"/>
      <c r="H116" s="69"/>
      <c r="I116" s="69"/>
      <c r="J116" s="61">
        <v>0.0278</v>
      </c>
      <c r="K116" s="61"/>
      <c r="L116" s="41" t="s">
        <v>91</v>
      </c>
      <c r="M116" s="41"/>
      <c r="N116" s="57">
        <v>600</v>
      </c>
      <c r="O116" s="57"/>
      <c r="P116" s="41">
        <v>1</v>
      </c>
      <c r="Q116" s="41"/>
      <c r="R116" s="57">
        <f t="shared" si="4"/>
        <v>16.68</v>
      </c>
      <c r="S116" s="57"/>
      <c r="T116" s="57"/>
      <c r="U116" s="57">
        <f t="shared" si="5"/>
        <v>19.182</v>
      </c>
      <c r="V116" s="57"/>
      <c r="W116" s="57"/>
    </row>
    <row r="117" spans="1:23" ht="12.75">
      <c r="A117" s="3">
        <v>20</v>
      </c>
      <c r="B117" s="69" t="s">
        <v>207</v>
      </c>
      <c r="C117" s="69"/>
      <c r="D117" s="69"/>
      <c r="E117" s="69"/>
      <c r="F117" s="69"/>
      <c r="G117" s="69"/>
      <c r="H117" s="69"/>
      <c r="I117" s="69"/>
      <c r="J117" s="61">
        <v>0.025</v>
      </c>
      <c r="K117" s="61"/>
      <c r="L117" s="41" t="s">
        <v>57</v>
      </c>
      <c r="M117" s="41"/>
      <c r="N117" s="57">
        <v>270</v>
      </c>
      <c r="O117" s="57"/>
      <c r="P117" s="41">
        <v>1</v>
      </c>
      <c r="Q117" s="41"/>
      <c r="R117" s="57">
        <f t="shared" si="4"/>
        <v>6.75</v>
      </c>
      <c r="S117" s="57"/>
      <c r="T117" s="57"/>
      <c r="U117" s="57">
        <f t="shared" si="5"/>
        <v>7.762499999999999</v>
      </c>
      <c r="V117" s="57"/>
      <c r="W117" s="57"/>
    </row>
    <row r="118" spans="1:23" ht="12.75">
      <c r="A118" s="3">
        <v>21</v>
      </c>
      <c r="B118" s="69" t="s">
        <v>311</v>
      </c>
      <c r="C118" s="69"/>
      <c r="D118" s="69"/>
      <c r="E118" s="69"/>
      <c r="F118" s="69"/>
      <c r="G118" s="69"/>
      <c r="H118" s="69"/>
      <c r="I118" s="69"/>
      <c r="J118" s="61">
        <v>0.1666</v>
      </c>
      <c r="K118" s="61"/>
      <c r="L118" s="41" t="s">
        <v>57</v>
      </c>
      <c r="M118" s="41"/>
      <c r="N118" s="57">
        <v>80</v>
      </c>
      <c r="O118" s="57"/>
      <c r="P118" s="41">
        <v>1</v>
      </c>
      <c r="Q118" s="41"/>
      <c r="R118" s="57">
        <f t="shared" si="4"/>
        <v>13.328</v>
      </c>
      <c r="S118" s="57"/>
      <c r="T118" s="57"/>
      <c r="U118" s="57">
        <f t="shared" si="5"/>
        <v>15.327199999999998</v>
      </c>
      <c r="V118" s="57"/>
      <c r="W118" s="57"/>
    </row>
    <row r="119" spans="1:23" ht="12.75">
      <c r="A119" s="3">
        <v>22</v>
      </c>
      <c r="B119" s="69" t="s">
        <v>309</v>
      </c>
      <c r="C119" s="69"/>
      <c r="D119" s="69"/>
      <c r="E119" s="69"/>
      <c r="F119" s="69"/>
      <c r="G119" s="69"/>
      <c r="H119" s="69"/>
      <c r="I119" s="69"/>
      <c r="J119" s="61">
        <v>0.0834</v>
      </c>
      <c r="K119" s="61"/>
      <c r="L119" s="41" t="s">
        <v>57</v>
      </c>
      <c r="M119" s="41"/>
      <c r="N119" s="57">
        <v>100</v>
      </c>
      <c r="O119" s="57"/>
      <c r="P119" s="41">
        <v>1</v>
      </c>
      <c r="Q119" s="41"/>
      <c r="R119" s="57">
        <f t="shared" si="4"/>
        <v>8.34</v>
      </c>
      <c r="S119" s="57"/>
      <c r="T119" s="57"/>
      <c r="U119" s="57">
        <f t="shared" si="5"/>
        <v>9.591</v>
      </c>
      <c r="V119" s="57"/>
      <c r="W119" s="57"/>
    </row>
    <row r="120" spans="1:23" ht="12.75">
      <c r="A120" s="3">
        <v>23</v>
      </c>
      <c r="B120" s="69" t="s">
        <v>208</v>
      </c>
      <c r="C120" s="69"/>
      <c r="D120" s="69"/>
      <c r="E120" s="69"/>
      <c r="F120" s="69"/>
      <c r="G120" s="69"/>
      <c r="H120" s="69"/>
      <c r="I120" s="69"/>
      <c r="J120" s="61">
        <v>0.0834</v>
      </c>
      <c r="K120" s="61"/>
      <c r="L120" s="41" t="s">
        <v>57</v>
      </c>
      <c r="M120" s="41"/>
      <c r="N120" s="57">
        <v>42</v>
      </c>
      <c r="O120" s="57"/>
      <c r="P120" s="41">
        <v>1</v>
      </c>
      <c r="Q120" s="41"/>
      <c r="R120" s="57">
        <f t="shared" si="4"/>
        <v>3.5028</v>
      </c>
      <c r="S120" s="57"/>
      <c r="T120" s="57"/>
      <c r="U120" s="57">
        <f t="shared" si="5"/>
        <v>4.02822</v>
      </c>
      <c r="V120" s="57"/>
      <c r="W120" s="57"/>
    </row>
    <row r="121" spans="1:23" ht="12.75">
      <c r="A121" s="3">
        <v>24</v>
      </c>
      <c r="B121" s="69" t="s">
        <v>209</v>
      </c>
      <c r="C121" s="69"/>
      <c r="D121" s="69"/>
      <c r="E121" s="69"/>
      <c r="F121" s="69"/>
      <c r="G121" s="69"/>
      <c r="H121" s="69"/>
      <c r="I121" s="69"/>
      <c r="J121" s="61">
        <v>0.0834</v>
      </c>
      <c r="K121" s="61"/>
      <c r="L121" s="41" t="s">
        <v>57</v>
      </c>
      <c r="M121" s="41"/>
      <c r="N121" s="57">
        <v>60</v>
      </c>
      <c r="O121" s="57"/>
      <c r="P121" s="41">
        <v>2</v>
      </c>
      <c r="Q121" s="41"/>
      <c r="R121" s="57">
        <f t="shared" si="4"/>
        <v>10.008000000000001</v>
      </c>
      <c r="S121" s="57"/>
      <c r="T121" s="57"/>
      <c r="U121" s="57">
        <f t="shared" si="5"/>
        <v>11.5092</v>
      </c>
      <c r="V121" s="57"/>
      <c r="W121" s="57"/>
    </row>
    <row r="122" spans="1:23" ht="12.75">
      <c r="A122" s="3">
        <v>25</v>
      </c>
      <c r="B122" s="69" t="s">
        <v>115</v>
      </c>
      <c r="C122" s="69"/>
      <c r="D122" s="69"/>
      <c r="E122" s="69"/>
      <c r="F122" s="69"/>
      <c r="G122" s="69"/>
      <c r="H122" s="69"/>
      <c r="I122" s="69"/>
      <c r="J122" s="61">
        <v>0.0833</v>
      </c>
      <c r="K122" s="61"/>
      <c r="L122" s="41" t="s">
        <v>57</v>
      </c>
      <c r="M122" s="41"/>
      <c r="N122" s="57">
        <v>300.5</v>
      </c>
      <c r="O122" s="57"/>
      <c r="P122" s="41">
        <v>2</v>
      </c>
      <c r="Q122" s="41"/>
      <c r="R122" s="57">
        <f t="shared" si="4"/>
        <v>50.0633</v>
      </c>
      <c r="S122" s="57"/>
      <c r="T122" s="57"/>
      <c r="U122" s="57">
        <f t="shared" si="5"/>
        <v>57.57279499999999</v>
      </c>
      <c r="V122" s="57"/>
      <c r="W122" s="57"/>
    </row>
    <row r="123" spans="1:23" ht="12.75">
      <c r="A123" s="3">
        <v>26</v>
      </c>
      <c r="B123" s="69" t="s">
        <v>210</v>
      </c>
      <c r="C123" s="69"/>
      <c r="D123" s="69"/>
      <c r="E123" s="69"/>
      <c r="F123" s="69"/>
      <c r="G123" s="69"/>
      <c r="H123" s="69"/>
      <c r="I123" s="69"/>
      <c r="J123" s="61">
        <v>0.0833</v>
      </c>
      <c r="K123" s="61"/>
      <c r="L123" s="41" t="s">
        <v>57</v>
      </c>
      <c r="M123" s="41"/>
      <c r="N123" s="57">
        <v>317.4</v>
      </c>
      <c r="O123" s="57"/>
      <c r="P123" s="41">
        <v>2</v>
      </c>
      <c r="Q123" s="41"/>
      <c r="R123" s="57">
        <f t="shared" si="4"/>
        <v>52.87884</v>
      </c>
      <c r="S123" s="57"/>
      <c r="T123" s="57"/>
      <c r="U123" s="57">
        <f t="shared" si="5"/>
        <v>60.81066599999999</v>
      </c>
      <c r="V123" s="57"/>
      <c r="W123" s="57"/>
    </row>
    <row r="124" spans="1:23" ht="12.75">
      <c r="A124" s="3">
        <v>27</v>
      </c>
      <c r="B124" s="69" t="s">
        <v>211</v>
      </c>
      <c r="C124" s="69"/>
      <c r="D124" s="69"/>
      <c r="E124" s="69"/>
      <c r="F124" s="69"/>
      <c r="G124" s="69"/>
      <c r="H124" s="69"/>
      <c r="I124" s="69"/>
      <c r="J124" s="61">
        <v>0.0417</v>
      </c>
      <c r="K124" s="61"/>
      <c r="L124" s="41" t="s">
        <v>57</v>
      </c>
      <c r="M124" s="41"/>
      <c r="N124" s="57">
        <v>90</v>
      </c>
      <c r="O124" s="57"/>
      <c r="P124" s="41">
        <v>1</v>
      </c>
      <c r="Q124" s="41"/>
      <c r="R124" s="57">
        <f t="shared" si="4"/>
        <v>3.753</v>
      </c>
      <c r="S124" s="57"/>
      <c r="T124" s="57"/>
      <c r="U124" s="57">
        <f t="shared" si="5"/>
        <v>4.31595</v>
      </c>
      <c r="V124" s="57"/>
      <c r="W124" s="57"/>
    </row>
    <row r="125" spans="1:23" ht="12.75">
      <c r="A125" s="3">
        <v>28</v>
      </c>
      <c r="B125" s="69" t="s">
        <v>212</v>
      </c>
      <c r="C125" s="69"/>
      <c r="D125" s="69"/>
      <c r="E125" s="69"/>
      <c r="F125" s="69"/>
      <c r="G125" s="69"/>
      <c r="H125" s="69"/>
      <c r="I125" s="69"/>
      <c r="J125" s="61">
        <v>0.0834</v>
      </c>
      <c r="K125" s="61"/>
      <c r="L125" s="41" t="s">
        <v>57</v>
      </c>
      <c r="M125" s="41"/>
      <c r="N125" s="57">
        <v>120.6</v>
      </c>
      <c r="O125" s="57"/>
      <c r="P125" s="41">
        <v>1</v>
      </c>
      <c r="Q125" s="41"/>
      <c r="R125" s="57">
        <f t="shared" si="4"/>
        <v>10.05804</v>
      </c>
      <c r="S125" s="57"/>
      <c r="T125" s="57"/>
      <c r="U125" s="57">
        <f t="shared" si="5"/>
        <v>11.566745999999998</v>
      </c>
      <c r="V125" s="57"/>
      <c r="W125" s="57"/>
    </row>
    <row r="126" spans="1:23" ht="12.75">
      <c r="A126" s="3">
        <v>29</v>
      </c>
      <c r="B126" s="69" t="s">
        <v>213</v>
      </c>
      <c r="C126" s="69"/>
      <c r="D126" s="69"/>
      <c r="E126" s="69"/>
      <c r="F126" s="69"/>
      <c r="G126" s="69"/>
      <c r="H126" s="69"/>
      <c r="I126" s="69"/>
      <c r="J126" s="61">
        <v>0.0417</v>
      </c>
      <c r="K126" s="61"/>
      <c r="L126" s="41" t="s">
        <v>57</v>
      </c>
      <c r="M126" s="41"/>
      <c r="N126" s="57">
        <v>4100</v>
      </c>
      <c r="O126" s="57"/>
      <c r="P126" s="41">
        <v>1</v>
      </c>
      <c r="Q126" s="41"/>
      <c r="R126" s="57">
        <f t="shared" si="4"/>
        <v>170.97</v>
      </c>
      <c r="S126" s="57"/>
      <c r="T126" s="57"/>
      <c r="U126" s="57">
        <f t="shared" si="5"/>
        <v>196.6155</v>
      </c>
      <c r="V126" s="57"/>
      <c r="W126" s="57"/>
    </row>
    <row r="127" spans="1:23" ht="12.75">
      <c r="A127" s="3">
        <v>30</v>
      </c>
      <c r="B127" s="69" t="s">
        <v>214</v>
      </c>
      <c r="C127" s="69"/>
      <c r="D127" s="69"/>
      <c r="E127" s="69"/>
      <c r="F127" s="69"/>
      <c r="G127" s="69"/>
      <c r="H127" s="69"/>
      <c r="I127" s="69"/>
      <c r="J127" s="61">
        <v>0.0278</v>
      </c>
      <c r="K127" s="61"/>
      <c r="L127" s="41" t="s">
        <v>57</v>
      </c>
      <c r="M127" s="41"/>
      <c r="N127" s="57">
        <v>2650</v>
      </c>
      <c r="O127" s="57"/>
      <c r="P127" s="41">
        <v>1</v>
      </c>
      <c r="Q127" s="41"/>
      <c r="R127" s="57">
        <f t="shared" si="4"/>
        <v>73.67</v>
      </c>
      <c r="S127" s="57"/>
      <c r="T127" s="57"/>
      <c r="U127" s="57">
        <f t="shared" si="5"/>
        <v>84.7205</v>
      </c>
      <c r="V127" s="57"/>
      <c r="W127" s="57"/>
    </row>
    <row r="128" spans="1:23" ht="12.75">
      <c r="A128" s="3">
        <v>31</v>
      </c>
      <c r="B128" s="69" t="s">
        <v>215</v>
      </c>
      <c r="C128" s="69"/>
      <c r="D128" s="69"/>
      <c r="E128" s="69"/>
      <c r="F128" s="69"/>
      <c r="G128" s="69"/>
      <c r="H128" s="69"/>
      <c r="I128" s="69"/>
      <c r="J128" s="61">
        <v>0.0278</v>
      </c>
      <c r="K128" s="61"/>
      <c r="L128" s="41" t="s">
        <v>57</v>
      </c>
      <c r="M128" s="41"/>
      <c r="N128" s="57">
        <v>357.6</v>
      </c>
      <c r="O128" s="57"/>
      <c r="P128" s="41">
        <v>1</v>
      </c>
      <c r="Q128" s="41"/>
      <c r="R128" s="57">
        <f t="shared" si="4"/>
        <v>9.94128</v>
      </c>
      <c r="S128" s="57"/>
      <c r="T128" s="57"/>
      <c r="U128" s="57">
        <f t="shared" si="5"/>
        <v>11.432472</v>
      </c>
      <c r="V128" s="57"/>
      <c r="W128" s="57"/>
    </row>
    <row r="129" spans="1:23" ht="25.5" customHeight="1">
      <c r="A129" s="3">
        <v>32</v>
      </c>
      <c r="B129" s="69" t="s">
        <v>116</v>
      </c>
      <c r="C129" s="69"/>
      <c r="D129" s="69"/>
      <c r="E129" s="69"/>
      <c r="F129" s="69"/>
      <c r="G129" s="69"/>
      <c r="H129" s="69"/>
      <c r="I129" s="69"/>
      <c r="J129" s="61">
        <v>0.0417</v>
      </c>
      <c r="K129" s="61"/>
      <c r="L129" s="41" t="s">
        <v>57</v>
      </c>
      <c r="M129" s="41"/>
      <c r="N129" s="57">
        <v>568.1</v>
      </c>
      <c r="O129" s="57"/>
      <c r="P129" s="41">
        <v>3</v>
      </c>
      <c r="Q129" s="41"/>
      <c r="R129" s="57">
        <f t="shared" si="4"/>
        <v>71.06931000000002</v>
      </c>
      <c r="S129" s="57"/>
      <c r="T129" s="57"/>
      <c r="U129" s="57">
        <f t="shared" si="5"/>
        <v>81.7297065</v>
      </c>
      <c r="V129" s="57"/>
      <c r="W129" s="57"/>
    </row>
    <row r="130" spans="1:23" ht="12.75">
      <c r="A130" s="3">
        <v>33</v>
      </c>
      <c r="B130" s="69" t="s">
        <v>11</v>
      </c>
      <c r="C130" s="69"/>
      <c r="D130" s="69"/>
      <c r="E130" s="69"/>
      <c r="F130" s="69"/>
      <c r="G130" s="69"/>
      <c r="H130" s="69"/>
      <c r="I130" s="69"/>
      <c r="J130" s="61">
        <v>0.04</v>
      </c>
      <c r="K130" s="61"/>
      <c r="L130" s="41" t="s">
        <v>57</v>
      </c>
      <c r="M130" s="41"/>
      <c r="N130" s="57">
        <v>648.9</v>
      </c>
      <c r="O130" s="57"/>
      <c r="P130" s="41">
        <v>2</v>
      </c>
      <c r="Q130" s="41"/>
      <c r="R130" s="57">
        <f t="shared" si="4"/>
        <v>51.912</v>
      </c>
      <c r="S130" s="57"/>
      <c r="T130" s="57"/>
      <c r="U130" s="57">
        <f t="shared" si="5"/>
        <v>59.69879999999999</v>
      </c>
      <c r="V130" s="57"/>
      <c r="W130" s="57"/>
    </row>
    <row r="131" spans="1:23" ht="12.75">
      <c r="A131" s="3">
        <v>34</v>
      </c>
      <c r="B131" s="69" t="s">
        <v>142</v>
      </c>
      <c r="C131" s="69"/>
      <c r="D131" s="69"/>
      <c r="E131" s="69"/>
      <c r="F131" s="69"/>
      <c r="G131" s="69"/>
      <c r="H131" s="69"/>
      <c r="I131" s="69"/>
      <c r="J131" s="61">
        <v>0.0417</v>
      </c>
      <c r="K131" s="61"/>
      <c r="L131" s="41" t="s">
        <v>57</v>
      </c>
      <c r="M131" s="41"/>
      <c r="N131" s="57">
        <v>140</v>
      </c>
      <c r="O131" s="57"/>
      <c r="P131" s="41">
        <v>1</v>
      </c>
      <c r="Q131" s="41"/>
      <c r="R131" s="57">
        <f t="shared" si="4"/>
        <v>5.838</v>
      </c>
      <c r="S131" s="57"/>
      <c r="T131" s="57"/>
      <c r="U131" s="57">
        <f t="shared" si="5"/>
        <v>6.713699999999999</v>
      </c>
      <c r="V131" s="57"/>
      <c r="W131" s="57"/>
    </row>
    <row r="132" spans="1:23" ht="12.75">
      <c r="A132" s="3">
        <v>35</v>
      </c>
      <c r="B132" s="69" t="s">
        <v>284</v>
      </c>
      <c r="C132" s="69"/>
      <c r="D132" s="69"/>
      <c r="E132" s="69"/>
      <c r="F132" s="69"/>
      <c r="G132" s="69"/>
      <c r="H132" s="69"/>
      <c r="I132" s="69"/>
      <c r="J132" s="61">
        <v>0.0556</v>
      </c>
      <c r="K132" s="61"/>
      <c r="L132" s="41" t="s">
        <v>57</v>
      </c>
      <c r="M132" s="41"/>
      <c r="N132" s="57">
        <v>30</v>
      </c>
      <c r="O132" s="57"/>
      <c r="P132" s="41">
        <v>1</v>
      </c>
      <c r="Q132" s="41"/>
      <c r="R132" s="57">
        <f t="shared" si="4"/>
        <v>1.668</v>
      </c>
      <c r="S132" s="57"/>
      <c r="T132" s="57"/>
      <c r="U132" s="57">
        <f t="shared" si="5"/>
        <v>1.9181999999999997</v>
      </c>
      <c r="V132" s="57"/>
      <c r="W132" s="57"/>
    </row>
    <row r="133" spans="1:23" ht="12.75">
      <c r="A133" s="3">
        <v>36</v>
      </c>
      <c r="B133" s="69" t="s">
        <v>312</v>
      </c>
      <c r="C133" s="69"/>
      <c r="D133" s="69"/>
      <c r="E133" s="69"/>
      <c r="F133" s="69"/>
      <c r="G133" s="69"/>
      <c r="H133" s="69"/>
      <c r="I133" s="69"/>
      <c r="J133" s="61">
        <v>0.0833</v>
      </c>
      <c r="K133" s="61"/>
      <c r="L133" s="41" t="s">
        <v>57</v>
      </c>
      <c r="M133" s="41"/>
      <c r="N133" s="57">
        <v>570.3</v>
      </c>
      <c r="O133" s="57"/>
      <c r="P133" s="41">
        <v>1</v>
      </c>
      <c r="Q133" s="41"/>
      <c r="R133" s="57">
        <f t="shared" si="4"/>
        <v>47.50599</v>
      </c>
      <c r="S133" s="57"/>
      <c r="T133" s="57"/>
      <c r="U133" s="57">
        <f t="shared" si="5"/>
        <v>54.631888499999995</v>
      </c>
      <c r="V133" s="57"/>
      <c r="W133" s="57"/>
    </row>
    <row r="134" spans="1:23" ht="12.75">
      <c r="A134" s="3">
        <v>37</v>
      </c>
      <c r="B134" s="69" t="s">
        <v>285</v>
      </c>
      <c r="C134" s="69"/>
      <c r="D134" s="69"/>
      <c r="E134" s="69"/>
      <c r="F134" s="69"/>
      <c r="G134" s="69"/>
      <c r="H134" s="69"/>
      <c r="I134" s="69"/>
      <c r="J134" s="61">
        <v>0.0278</v>
      </c>
      <c r="K134" s="61"/>
      <c r="L134" s="41" t="s">
        <v>57</v>
      </c>
      <c r="M134" s="41"/>
      <c r="N134" s="57">
        <v>35</v>
      </c>
      <c r="O134" s="57"/>
      <c r="P134" s="41">
        <v>1</v>
      </c>
      <c r="Q134" s="41"/>
      <c r="R134" s="57">
        <f t="shared" si="4"/>
        <v>0.973</v>
      </c>
      <c r="S134" s="57"/>
      <c r="T134" s="57"/>
      <c r="U134" s="57">
        <f t="shared" si="5"/>
        <v>1.11895</v>
      </c>
      <c r="V134" s="57"/>
      <c r="W134" s="57"/>
    </row>
    <row r="135" spans="1:23" ht="12.75">
      <c r="A135" s="3">
        <v>38</v>
      </c>
      <c r="B135" s="69" t="s">
        <v>15</v>
      </c>
      <c r="C135" s="69"/>
      <c r="D135" s="69"/>
      <c r="E135" s="69"/>
      <c r="F135" s="69"/>
      <c r="G135" s="69"/>
      <c r="H135" s="69"/>
      <c r="I135" s="69"/>
      <c r="J135" s="61">
        <v>0.02</v>
      </c>
      <c r="K135" s="61"/>
      <c r="L135" s="41" t="s">
        <v>57</v>
      </c>
      <c r="M135" s="41"/>
      <c r="N135" s="57">
        <v>2793.1</v>
      </c>
      <c r="O135" s="57"/>
      <c r="P135" s="41">
        <v>2</v>
      </c>
      <c r="Q135" s="41"/>
      <c r="R135" s="57">
        <f t="shared" si="4"/>
        <v>111.724</v>
      </c>
      <c r="S135" s="57"/>
      <c r="T135" s="57"/>
      <c r="U135" s="57">
        <f t="shared" si="5"/>
        <v>128.4826</v>
      </c>
      <c r="V135" s="57"/>
      <c r="W135" s="57"/>
    </row>
    <row r="136" spans="1:23" ht="12.75" hidden="1">
      <c r="A136" s="3">
        <v>39</v>
      </c>
      <c r="B136" s="69"/>
      <c r="C136" s="69"/>
      <c r="D136" s="69"/>
      <c r="E136" s="69"/>
      <c r="F136" s="69"/>
      <c r="G136" s="69"/>
      <c r="H136" s="69"/>
      <c r="I136" s="69"/>
      <c r="J136" s="61"/>
      <c r="K136" s="61"/>
      <c r="L136" s="41"/>
      <c r="M136" s="41"/>
      <c r="N136" s="57"/>
      <c r="O136" s="57"/>
      <c r="P136" s="41"/>
      <c r="Q136" s="41"/>
      <c r="R136" s="57"/>
      <c r="S136" s="57"/>
      <c r="T136" s="57"/>
      <c r="U136" s="57"/>
      <c r="V136" s="57"/>
      <c r="W136" s="57"/>
    </row>
    <row r="137" spans="1:23" ht="12.75">
      <c r="A137" s="7"/>
      <c r="B137" s="71" t="s">
        <v>40</v>
      </c>
      <c r="C137" s="71"/>
      <c r="D137" s="71"/>
      <c r="E137" s="71"/>
      <c r="F137" s="71"/>
      <c r="G137" s="71"/>
      <c r="H137" s="71"/>
      <c r="I137" s="71"/>
      <c r="J137" s="51"/>
      <c r="K137" s="51"/>
      <c r="L137" s="51"/>
      <c r="M137" s="51"/>
      <c r="N137" s="51"/>
      <c r="O137" s="51"/>
      <c r="P137" s="51"/>
      <c r="Q137" s="51"/>
      <c r="R137" s="52">
        <f>SUM(R98:T136)</f>
        <v>1298.1243199999997</v>
      </c>
      <c r="S137" s="52"/>
      <c r="T137" s="52"/>
      <c r="U137" s="52">
        <f>SUM(U98:W136)</f>
        <v>1492.8429680000002</v>
      </c>
      <c r="V137" s="52"/>
      <c r="W137" s="52"/>
    </row>
    <row r="138" spans="1:26" ht="12.75">
      <c r="A138" s="36" t="s">
        <v>28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22"/>
      <c r="Z138" s="22"/>
    </row>
    <row r="139" spans="1:26" ht="12.75">
      <c r="A139" s="36" t="s">
        <v>286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22"/>
      <c r="Z139" s="22"/>
    </row>
    <row r="140" spans="1:26" ht="25.5" customHeight="1">
      <c r="A140" s="37" t="s">
        <v>204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22"/>
      <c r="Z140" s="22"/>
    </row>
    <row r="141" spans="1:26" ht="12.75">
      <c r="A141" s="53" t="s">
        <v>205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23"/>
      <c r="Z141" s="23"/>
    </row>
    <row r="142" spans="1:26" ht="12.75">
      <c r="A142" s="41" t="s">
        <v>30</v>
      </c>
      <c r="B142" s="43" t="s">
        <v>287</v>
      </c>
      <c r="C142" s="44"/>
      <c r="D142" s="44"/>
      <c r="E142" s="44"/>
      <c r="F142" s="45"/>
      <c r="G142" s="41" t="s">
        <v>288</v>
      </c>
      <c r="H142" s="41"/>
      <c r="I142" s="41" t="s">
        <v>52</v>
      </c>
      <c r="J142" s="41"/>
      <c r="K142" s="43" t="s">
        <v>266</v>
      </c>
      <c r="L142" s="44"/>
      <c r="M142" s="45"/>
      <c r="N142" s="41" t="s">
        <v>50</v>
      </c>
      <c r="O142" s="41"/>
      <c r="P142" s="41"/>
      <c r="Q142" s="41" t="s">
        <v>109</v>
      </c>
      <c r="R142" s="41"/>
      <c r="S142" s="41" t="s">
        <v>33</v>
      </c>
      <c r="T142" s="41"/>
      <c r="U142" s="41"/>
      <c r="V142" s="41"/>
      <c r="W142" s="41"/>
      <c r="X142" s="41"/>
      <c r="Y142" s="16"/>
      <c r="Z142" s="16"/>
    </row>
    <row r="143" spans="1:26" ht="39" customHeight="1">
      <c r="A143" s="41"/>
      <c r="B143" s="46"/>
      <c r="C143" s="47"/>
      <c r="D143" s="47"/>
      <c r="E143" s="47"/>
      <c r="F143" s="48"/>
      <c r="G143" s="41"/>
      <c r="H143" s="41"/>
      <c r="I143" s="41"/>
      <c r="J143" s="41"/>
      <c r="K143" s="46"/>
      <c r="L143" s="47"/>
      <c r="M143" s="48"/>
      <c r="N143" s="41"/>
      <c r="O143" s="41"/>
      <c r="P143" s="41"/>
      <c r="Q143" s="41"/>
      <c r="R143" s="41"/>
      <c r="S143" s="41" t="s">
        <v>290</v>
      </c>
      <c r="T143" s="41"/>
      <c r="U143" s="41"/>
      <c r="V143" s="41" t="s">
        <v>49</v>
      </c>
      <c r="W143" s="41"/>
      <c r="X143" s="41"/>
      <c r="Y143" s="16"/>
      <c r="Z143" s="16"/>
    </row>
    <row r="144" spans="1:26" ht="12.75">
      <c r="A144" s="6">
        <v>1</v>
      </c>
      <c r="B144" s="63">
        <v>2</v>
      </c>
      <c r="C144" s="64"/>
      <c r="D144" s="64"/>
      <c r="E144" s="64"/>
      <c r="F144" s="65"/>
      <c r="G144" s="62">
        <v>3</v>
      </c>
      <c r="H144" s="62"/>
      <c r="I144" s="62">
        <v>4</v>
      </c>
      <c r="J144" s="62"/>
      <c r="K144" s="66"/>
      <c r="L144" s="67"/>
      <c r="M144" s="68"/>
      <c r="N144" s="62">
        <v>5</v>
      </c>
      <c r="O144" s="62"/>
      <c r="P144" s="62"/>
      <c r="Q144" s="62">
        <v>6</v>
      </c>
      <c r="R144" s="62"/>
      <c r="S144" s="62">
        <v>7</v>
      </c>
      <c r="T144" s="62"/>
      <c r="U144" s="62"/>
      <c r="V144" s="62">
        <v>8</v>
      </c>
      <c r="W144" s="62"/>
      <c r="X144" s="62"/>
      <c r="Y144" s="16"/>
      <c r="Z144" s="16"/>
    </row>
    <row r="145" spans="1:26" ht="12.75">
      <c r="A145" s="3">
        <v>1</v>
      </c>
      <c r="B145" s="58" t="s">
        <v>289</v>
      </c>
      <c r="C145" s="59"/>
      <c r="D145" s="59"/>
      <c r="E145" s="59"/>
      <c r="F145" s="60"/>
      <c r="G145" s="61">
        <v>0.25</v>
      </c>
      <c r="H145" s="61"/>
      <c r="I145" s="41" t="s">
        <v>57</v>
      </c>
      <c r="J145" s="41"/>
      <c r="K145" s="42">
        <v>1.15</v>
      </c>
      <c r="L145" s="34"/>
      <c r="M145" s="35"/>
      <c r="N145" s="57">
        <v>7366.9</v>
      </c>
      <c r="O145" s="57"/>
      <c r="P145" s="57"/>
      <c r="Q145" s="41">
        <v>1</v>
      </c>
      <c r="R145" s="41"/>
      <c r="S145" s="57">
        <f>G145*K145*N145*Q145/305*25.4*2</f>
        <v>352.76581803278685</v>
      </c>
      <c r="T145" s="57"/>
      <c r="U145" s="57"/>
      <c r="V145" s="57">
        <f>S145*S12</f>
        <v>388.04239983606556</v>
      </c>
      <c r="W145" s="57"/>
      <c r="X145" s="57"/>
      <c r="Y145" s="16"/>
      <c r="Z145" s="16"/>
    </row>
    <row r="146" spans="1:26" ht="12.75">
      <c r="A146" s="7"/>
      <c r="B146" s="21" t="s">
        <v>40</v>
      </c>
      <c r="C146" s="21"/>
      <c r="D146" s="21"/>
      <c r="E146" s="21"/>
      <c r="F146" s="21"/>
      <c r="G146" s="51"/>
      <c r="H146" s="51"/>
      <c r="I146" s="51"/>
      <c r="J146" s="51"/>
      <c r="K146" s="54"/>
      <c r="L146" s="55"/>
      <c r="M146" s="56"/>
      <c r="N146" s="51"/>
      <c r="O146" s="51"/>
      <c r="P146" s="51"/>
      <c r="Q146" s="51"/>
      <c r="R146" s="51"/>
      <c r="S146" s="52">
        <f>S145</f>
        <v>352.76581803278685</v>
      </c>
      <c r="T146" s="52"/>
      <c r="U146" s="52"/>
      <c r="V146" s="52">
        <f>V145</f>
        <v>388.04239983606556</v>
      </c>
      <c r="W146" s="52"/>
      <c r="X146" s="52"/>
      <c r="Y146" s="16"/>
      <c r="Z146" s="16"/>
    </row>
    <row r="147" spans="1:33" ht="12.75">
      <c r="A147" s="36" t="s">
        <v>301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1:33" ht="27.75" customHeight="1">
      <c r="A148" s="37" t="s">
        <v>264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1:33" ht="12.75">
      <c r="A149" s="36" t="s">
        <v>148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1:33" ht="12.75">
      <c r="A150" s="94" t="s">
        <v>306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5">
        <v>11.85</v>
      </c>
      <c r="R150" s="95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24" ht="12.75">
      <c r="A151" s="41" t="s">
        <v>30</v>
      </c>
      <c r="B151" s="41" t="s">
        <v>293</v>
      </c>
      <c r="C151" s="41"/>
      <c r="D151" s="41"/>
      <c r="E151" s="41"/>
      <c r="F151" s="42" t="s">
        <v>300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43" t="s">
        <v>40</v>
      </c>
      <c r="W151" s="44"/>
      <c r="X151" s="45"/>
    </row>
    <row r="152" spans="1:24" ht="77.25" customHeight="1">
      <c r="A152" s="41"/>
      <c r="B152" s="41"/>
      <c r="C152" s="41"/>
      <c r="D152" s="41"/>
      <c r="E152" s="41"/>
      <c r="F152" s="40" t="s">
        <v>294</v>
      </c>
      <c r="G152" s="40"/>
      <c r="H152" s="40" t="s">
        <v>295</v>
      </c>
      <c r="I152" s="40"/>
      <c r="J152" s="49" t="s">
        <v>296</v>
      </c>
      <c r="K152" s="50"/>
      <c r="L152" s="49" t="s">
        <v>313</v>
      </c>
      <c r="M152" s="50"/>
      <c r="N152" s="40" t="s">
        <v>314</v>
      </c>
      <c r="O152" s="40"/>
      <c r="P152" s="40" t="s">
        <v>297</v>
      </c>
      <c r="Q152" s="40"/>
      <c r="R152" s="40" t="s">
        <v>298</v>
      </c>
      <c r="S152" s="40"/>
      <c r="T152" s="40" t="s">
        <v>299</v>
      </c>
      <c r="U152" s="40"/>
      <c r="V152" s="46"/>
      <c r="W152" s="47"/>
      <c r="X152" s="48"/>
    </row>
    <row r="153" spans="1:24" ht="12.75">
      <c r="A153" s="5">
        <v>1</v>
      </c>
      <c r="B153" s="17">
        <v>2</v>
      </c>
      <c r="C153" s="18"/>
      <c r="D153" s="18"/>
      <c r="E153" s="18"/>
      <c r="F153" s="17">
        <v>3</v>
      </c>
      <c r="G153" s="19"/>
      <c r="H153" s="17">
        <v>4</v>
      </c>
      <c r="I153" s="19"/>
      <c r="J153" s="17">
        <v>5</v>
      </c>
      <c r="K153" s="19"/>
      <c r="L153" s="17">
        <v>6</v>
      </c>
      <c r="M153" s="19"/>
      <c r="N153" s="17">
        <v>7</v>
      </c>
      <c r="O153" s="19"/>
      <c r="P153" s="17">
        <v>8</v>
      </c>
      <c r="Q153" s="19"/>
      <c r="R153" s="17">
        <v>9</v>
      </c>
      <c r="S153" s="19"/>
      <c r="T153" s="17">
        <v>10</v>
      </c>
      <c r="U153" s="18"/>
      <c r="V153" s="17">
        <v>11</v>
      </c>
      <c r="W153" s="18"/>
      <c r="X153" s="19"/>
    </row>
    <row r="154" spans="1:24" ht="48" customHeight="1">
      <c r="A154" s="3">
        <v>1</v>
      </c>
      <c r="B154" s="20" t="s">
        <v>262</v>
      </c>
      <c r="C154" s="11"/>
      <c r="D154" s="11"/>
      <c r="E154" s="12"/>
      <c r="F154" s="32">
        <f>U38</f>
        <v>7677.347800565625</v>
      </c>
      <c r="G154" s="13"/>
      <c r="H154" s="32">
        <f>U90/25.4*Q150</f>
        <v>3063.5910320374014</v>
      </c>
      <c r="I154" s="13"/>
      <c r="J154" s="38">
        <f>U137/25.4*Q150</f>
        <v>696.4641405826773</v>
      </c>
      <c r="K154" s="39"/>
      <c r="L154" s="38">
        <f>V146/25.4*Q150</f>
        <v>181.03552905737703</v>
      </c>
      <c r="M154" s="39"/>
      <c r="N154" s="38">
        <f>L154*0.3</f>
        <v>54.31065871721311</v>
      </c>
      <c r="O154" s="39"/>
      <c r="P154" s="38">
        <f>F154+H154+J154+L154+N154</f>
        <v>11672.749160960295</v>
      </c>
      <c r="Q154" s="39"/>
      <c r="R154" s="32">
        <f>P154*S13</f>
        <v>2731.4233036647092</v>
      </c>
      <c r="S154" s="13"/>
      <c r="T154" s="32">
        <f>(P154+R154)*S14</f>
        <v>2016.5841450475007</v>
      </c>
      <c r="U154" s="33"/>
      <c r="V154" s="32">
        <f>P154+R154+T154</f>
        <v>16420.756609672506</v>
      </c>
      <c r="W154" s="34"/>
      <c r="X154" s="35"/>
    </row>
  </sheetData>
  <mergeCells count="769">
    <mergeCell ref="A150:P150"/>
    <mergeCell ref="Q150:R150"/>
    <mergeCell ref="P137:Q137"/>
    <mergeCell ref="R137:T137"/>
    <mergeCell ref="U137:W137"/>
    <mergeCell ref="B137:I137"/>
    <mergeCell ref="J137:K137"/>
    <mergeCell ref="L137:M137"/>
    <mergeCell ref="N137:O137"/>
    <mergeCell ref="P135:Q135"/>
    <mergeCell ref="R135:T135"/>
    <mergeCell ref="U135:W135"/>
    <mergeCell ref="B136:I136"/>
    <mergeCell ref="J136:K136"/>
    <mergeCell ref="L136:M136"/>
    <mergeCell ref="N136:O136"/>
    <mergeCell ref="P136:Q136"/>
    <mergeCell ref="R136:T136"/>
    <mergeCell ref="U136:W136"/>
    <mergeCell ref="B135:I135"/>
    <mergeCell ref="J135:K135"/>
    <mergeCell ref="L135:M135"/>
    <mergeCell ref="N135:O135"/>
    <mergeCell ref="P133:Q133"/>
    <mergeCell ref="R133:T133"/>
    <mergeCell ref="U133:W133"/>
    <mergeCell ref="B134:I134"/>
    <mergeCell ref="J134:K134"/>
    <mergeCell ref="L134:M134"/>
    <mergeCell ref="N134:O134"/>
    <mergeCell ref="P134:Q134"/>
    <mergeCell ref="R134:T134"/>
    <mergeCell ref="U134:W134"/>
    <mergeCell ref="B133:I133"/>
    <mergeCell ref="J133:K133"/>
    <mergeCell ref="L133:M133"/>
    <mergeCell ref="N133:O133"/>
    <mergeCell ref="P131:Q131"/>
    <mergeCell ref="R131:T131"/>
    <mergeCell ref="U131:W131"/>
    <mergeCell ref="B132:I132"/>
    <mergeCell ref="J132:K132"/>
    <mergeCell ref="L132:M132"/>
    <mergeCell ref="N132:O132"/>
    <mergeCell ref="P132:Q132"/>
    <mergeCell ref="R132:T132"/>
    <mergeCell ref="U132:W132"/>
    <mergeCell ref="B131:I131"/>
    <mergeCell ref="J131:K131"/>
    <mergeCell ref="L131:M131"/>
    <mergeCell ref="N131:O131"/>
    <mergeCell ref="P129:Q129"/>
    <mergeCell ref="R129:T129"/>
    <mergeCell ref="U129:W129"/>
    <mergeCell ref="B130:I130"/>
    <mergeCell ref="J130:K130"/>
    <mergeCell ref="L130:M130"/>
    <mergeCell ref="N130:O130"/>
    <mergeCell ref="P130:Q130"/>
    <mergeCell ref="R130:T130"/>
    <mergeCell ref="U130:W130"/>
    <mergeCell ref="B129:I129"/>
    <mergeCell ref="J129:K129"/>
    <mergeCell ref="L129:M129"/>
    <mergeCell ref="N129:O129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7:I127"/>
    <mergeCell ref="J127:K127"/>
    <mergeCell ref="L127:M127"/>
    <mergeCell ref="N127:O127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5:I125"/>
    <mergeCell ref="J125:K125"/>
    <mergeCell ref="L125:M125"/>
    <mergeCell ref="N125:O125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3:I123"/>
    <mergeCell ref="J123:K123"/>
    <mergeCell ref="L123:M123"/>
    <mergeCell ref="N123:O123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1:I121"/>
    <mergeCell ref="J121:K121"/>
    <mergeCell ref="L121:M121"/>
    <mergeCell ref="N121:O121"/>
    <mergeCell ref="P119:Q119"/>
    <mergeCell ref="R119:T119"/>
    <mergeCell ref="U119:W119"/>
    <mergeCell ref="B120:I120"/>
    <mergeCell ref="J120:K120"/>
    <mergeCell ref="L120:M120"/>
    <mergeCell ref="N120:O120"/>
    <mergeCell ref="P120:Q120"/>
    <mergeCell ref="R120:T120"/>
    <mergeCell ref="U120:W120"/>
    <mergeCell ref="B119:I119"/>
    <mergeCell ref="J119:K119"/>
    <mergeCell ref="L119:M119"/>
    <mergeCell ref="N119:O119"/>
    <mergeCell ref="P117:Q117"/>
    <mergeCell ref="R117:T117"/>
    <mergeCell ref="U117:W117"/>
    <mergeCell ref="B118:I118"/>
    <mergeCell ref="J118:K118"/>
    <mergeCell ref="L118:M118"/>
    <mergeCell ref="N118:O118"/>
    <mergeCell ref="P118:Q118"/>
    <mergeCell ref="R118:T118"/>
    <mergeCell ref="U118:W118"/>
    <mergeCell ref="B117:I117"/>
    <mergeCell ref="J117:K117"/>
    <mergeCell ref="L117:M117"/>
    <mergeCell ref="N117:O117"/>
    <mergeCell ref="P115:Q115"/>
    <mergeCell ref="R115:T115"/>
    <mergeCell ref="U115:W115"/>
    <mergeCell ref="B116:I116"/>
    <mergeCell ref="J116:K116"/>
    <mergeCell ref="L116:M116"/>
    <mergeCell ref="N116:O116"/>
    <mergeCell ref="P116:Q116"/>
    <mergeCell ref="R116:T116"/>
    <mergeCell ref="U116:W116"/>
    <mergeCell ref="B115:I115"/>
    <mergeCell ref="J115:K115"/>
    <mergeCell ref="L115:M115"/>
    <mergeCell ref="N115:O115"/>
    <mergeCell ref="P113:Q113"/>
    <mergeCell ref="R113:T113"/>
    <mergeCell ref="U113:W113"/>
    <mergeCell ref="B114:I114"/>
    <mergeCell ref="J114:K114"/>
    <mergeCell ref="L114:M114"/>
    <mergeCell ref="N114:O114"/>
    <mergeCell ref="P114:Q114"/>
    <mergeCell ref="R114:T114"/>
    <mergeCell ref="U114:W114"/>
    <mergeCell ref="B113:I113"/>
    <mergeCell ref="J113:K113"/>
    <mergeCell ref="L113:M113"/>
    <mergeCell ref="N113:O113"/>
    <mergeCell ref="P111:Q111"/>
    <mergeCell ref="R111:T111"/>
    <mergeCell ref="U111:W111"/>
    <mergeCell ref="B112:I112"/>
    <mergeCell ref="J112:K112"/>
    <mergeCell ref="L112:M112"/>
    <mergeCell ref="N112:O112"/>
    <mergeCell ref="P112:Q112"/>
    <mergeCell ref="R112:T112"/>
    <mergeCell ref="U112:W112"/>
    <mergeCell ref="B111:I111"/>
    <mergeCell ref="J111:K111"/>
    <mergeCell ref="L111:M111"/>
    <mergeCell ref="N111:O111"/>
    <mergeCell ref="P109:Q109"/>
    <mergeCell ref="R109:T109"/>
    <mergeCell ref="U109:W109"/>
    <mergeCell ref="B110:I110"/>
    <mergeCell ref="J110:K110"/>
    <mergeCell ref="L110:M110"/>
    <mergeCell ref="N110:O110"/>
    <mergeCell ref="P110:Q110"/>
    <mergeCell ref="R110:T110"/>
    <mergeCell ref="U110:W110"/>
    <mergeCell ref="B109:I109"/>
    <mergeCell ref="J109:K109"/>
    <mergeCell ref="L109:M109"/>
    <mergeCell ref="N109:O109"/>
    <mergeCell ref="P107:Q107"/>
    <mergeCell ref="R107:T107"/>
    <mergeCell ref="U107:W107"/>
    <mergeCell ref="B108:I108"/>
    <mergeCell ref="J108:K108"/>
    <mergeCell ref="L108:M108"/>
    <mergeCell ref="N108:O108"/>
    <mergeCell ref="P108:Q108"/>
    <mergeCell ref="R108:T108"/>
    <mergeCell ref="U108:W108"/>
    <mergeCell ref="B107:I107"/>
    <mergeCell ref="J107:K107"/>
    <mergeCell ref="L107:M107"/>
    <mergeCell ref="N107:O107"/>
    <mergeCell ref="P105:Q105"/>
    <mergeCell ref="R105:T105"/>
    <mergeCell ref="U105:W105"/>
    <mergeCell ref="B106:I106"/>
    <mergeCell ref="J106:K106"/>
    <mergeCell ref="L106:M106"/>
    <mergeCell ref="N106:O106"/>
    <mergeCell ref="P106:Q106"/>
    <mergeCell ref="R106:T106"/>
    <mergeCell ref="U106:W106"/>
    <mergeCell ref="B105:I105"/>
    <mergeCell ref="J105:K105"/>
    <mergeCell ref="L105:M105"/>
    <mergeCell ref="N105:O105"/>
    <mergeCell ref="P103:Q103"/>
    <mergeCell ref="R103:T103"/>
    <mergeCell ref="U103:W103"/>
    <mergeCell ref="B104:I104"/>
    <mergeCell ref="J104:K104"/>
    <mergeCell ref="L104:M104"/>
    <mergeCell ref="N104:O104"/>
    <mergeCell ref="P104:Q104"/>
    <mergeCell ref="R104:T104"/>
    <mergeCell ref="U104:W104"/>
    <mergeCell ref="B103:I103"/>
    <mergeCell ref="J103:K103"/>
    <mergeCell ref="L103:M103"/>
    <mergeCell ref="N103:O103"/>
    <mergeCell ref="P101:Q101"/>
    <mergeCell ref="R101:T101"/>
    <mergeCell ref="U101:W101"/>
    <mergeCell ref="B102:I102"/>
    <mergeCell ref="J102:K102"/>
    <mergeCell ref="L102:M102"/>
    <mergeCell ref="N102:O102"/>
    <mergeCell ref="P102:Q102"/>
    <mergeCell ref="R102:T102"/>
    <mergeCell ref="U102:W102"/>
    <mergeCell ref="B101:I101"/>
    <mergeCell ref="J101:K101"/>
    <mergeCell ref="L101:M101"/>
    <mergeCell ref="N101:O101"/>
    <mergeCell ref="P99:Q99"/>
    <mergeCell ref="R99:T99"/>
    <mergeCell ref="U99:W99"/>
    <mergeCell ref="B100:I100"/>
    <mergeCell ref="J100:K100"/>
    <mergeCell ref="L100:M100"/>
    <mergeCell ref="N100:O100"/>
    <mergeCell ref="P100:Q100"/>
    <mergeCell ref="R100:T100"/>
    <mergeCell ref="U100:W100"/>
    <mergeCell ref="B99:I99"/>
    <mergeCell ref="J99:K99"/>
    <mergeCell ref="L99:M99"/>
    <mergeCell ref="N99:O99"/>
    <mergeCell ref="P97:Q97"/>
    <mergeCell ref="R97:T97"/>
    <mergeCell ref="U97:W97"/>
    <mergeCell ref="B98:I98"/>
    <mergeCell ref="J98:K98"/>
    <mergeCell ref="L98:M98"/>
    <mergeCell ref="N98:O98"/>
    <mergeCell ref="P98:Q98"/>
    <mergeCell ref="R98:T98"/>
    <mergeCell ref="U98:W98"/>
    <mergeCell ref="B97:I97"/>
    <mergeCell ref="J97:K97"/>
    <mergeCell ref="L97:M97"/>
    <mergeCell ref="N97:O97"/>
    <mergeCell ref="N95:O96"/>
    <mergeCell ref="P95:Q96"/>
    <mergeCell ref="R95:W95"/>
    <mergeCell ref="R96:T96"/>
    <mergeCell ref="U96:W96"/>
    <mergeCell ref="A95:A96"/>
    <mergeCell ref="B95:I96"/>
    <mergeCell ref="J95:K96"/>
    <mergeCell ref="L95:M96"/>
    <mergeCell ref="A91:W91"/>
    <mergeCell ref="A92:W92"/>
    <mergeCell ref="A93:W93"/>
    <mergeCell ref="A94:W94"/>
    <mergeCell ref="A1:W1"/>
    <mergeCell ref="A2:W2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7:W17"/>
    <mergeCell ref="A18:W18"/>
    <mergeCell ref="A19:W19"/>
    <mergeCell ref="A20:W20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32"/>
    <mergeCell ref="B26:J26"/>
    <mergeCell ref="K26:N26"/>
    <mergeCell ref="O26:Q26"/>
    <mergeCell ref="B29:J29"/>
    <mergeCell ref="K29:N29"/>
    <mergeCell ref="O29:Q29"/>
    <mergeCell ref="B31:J31"/>
    <mergeCell ref="K31:N31"/>
    <mergeCell ref="O31:Q31"/>
    <mergeCell ref="R26:T26"/>
    <mergeCell ref="U26:W26"/>
    <mergeCell ref="B27:J27"/>
    <mergeCell ref="K27:N27"/>
    <mergeCell ref="O27:Q27"/>
    <mergeCell ref="R27:T27"/>
    <mergeCell ref="U27:W27"/>
    <mergeCell ref="R29:T29"/>
    <mergeCell ref="U29:W29"/>
    <mergeCell ref="B30:J30"/>
    <mergeCell ref="K30:N30"/>
    <mergeCell ref="O30:Q30"/>
    <mergeCell ref="R30:T30"/>
    <mergeCell ref="U30:W30"/>
    <mergeCell ref="R31:T31"/>
    <mergeCell ref="U31:W31"/>
    <mergeCell ref="B32:J32"/>
    <mergeCell ref="K32:N32"/>
    <mergeCell ref="O32:Q32"/>
    <mergeCell ref="R32:T32"/>
    <mergeCell ref="U32:W32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B37:J37"/>
    <mergeCell ref="K37:N37"/>
    <mergeCell ref="O37:Q37"/>
    <mergeCell ref="R37:T37"/>
    <mergeCell ref="K38:N38"/>
    <mergeCell ref="O38:Q38"/>
    <mergeCell ref="R38:T38"/>
    <mergeCell ref="U38:W38"/>
    <mergeCell ref="A39:W39"/>
    <mergeCell ref="A40:W40"/>
    <mergeCell ref="A41:W41"/>
    <mergeCell ref="U28:W28"/>
    <mergeCell ref="B28:J28"/>
    <mergeCell ref="K28:N28"/>
    <mergeCell ref="O28:Q28"/>
    <mergeCell ref="R28:T28"/>
    <mergeCell ref="U37:W37"/>
    <mergeCell ref="B38:J38"/>
    <mergeCell ref="A42:W42"/>
    <mergeCell ref="A43:A44"/>
    <mergeCell ref="B43:J44"/>
    <mergeCell ref="K43:L44"/>
    <mergeCell ref="M43:N44"/>
    <mergeCell ref="O43:Q44"/>
    <mergeCell ref="R43:W43"/>
    <mergeCell ref="R44:T44"/>
    <mergeCell ref="U44:W44"/>
    <mergeCell ref="B45:J45"/>
    <mergeCell ref="K45:L45"/>
    <mergeCell ref="M45:N45"/>
    <mergeCell ref="O45:Q45"/>
    <mergeCell ref="B46:J46"/>
    <mergeCell ref="K46:L46"/>
    <mergeCell ref="M46:N46"/>
    <mergeCell ref="O46:Q46"/>
    <mergeCell ref="R48:T48"/>
    <mergeCell ref="U48:W48"/>
    <mergeCell ref="M47:N47"/>
    <mergeCell ref="O47:Q47"/>
    <mergeCell ref="R45:T45"/>
    <mergeCell ref="U45:W45"/>
    <mergeCell ref="R46:T46"/>
    <mergeCell ref="U46:W46"/>
    <mergeCell ref="R49:T49"/>
    <mergeCell ref="U49:W49"/>
    <mergeCell ref="B48:J48"/>
    <mergeCell ref="K48:L48"/>
    <mergeCell ref="B49:J49"/>
    <mergeCell ref="K49:L49"/>
    <mergeCell ref="M49:N49"/>
    <mergeCell ref="O49:Q49"/>
    <mergeCell ref="M48:N48"/>
    <mergeCell ref="O48:Q48"/>
    <mergeCell ref="B50:J50"/>
    <mergeCell ref="K50:L50"/>
    <mergeCell ref="M50:N50"/>
    <mergeCell ref="O50:Q50"/>
    <mergeCell ref="R52:T52"/>
    <mergeCell ref="U52:W52"/>
    <mergeCell ref="B51:J51"/>
    <mergeCell ref="K51:L51"/>
    <mergeCell ref="M51:N51"/>
    <mergeCell ref="O51:Q51"/>
    <mergeCell ref="R50:T50"/>
    <mergeCell ref="U50:W50"/>
    <mergeCell ref="R51:T51"/>
    <mergeCell ref="U51:W51"/>
    <mergeCell ref="R53:T53"/>
    <mergeCell ref="U53:W53"/>
    <mergeCell ref="B52:J52"/>
    <mergeCell ref="K52:L52"/>
    <mergeCell ref="B53:J53"/>
    <mergeCell ref="K53:L53"/>
    <mergeCell ref="M53:N53"/>
    <mergeCell ref="O53:Q53"/>
    <mergeCell ref="M52:N52"/>
    <mergeCell ref="O52:Q52"/>
    <mergeCell ref="B54:J54"/>
    <mergeCell ref="K54:L54"/>
    <mergeCell ref="M54:N54"/>
    <mergeCell ref="O54:Q54"/>
    <mergeCell ref="R56:T56"/>
    <mergeCell ref="U56:W56"/>
    <mergeCell ref="B55:J55"/>
    <mergeCell ref="K55:L55"/>
    <mergeCell ref="M55:N55"/>
    <mergeCell ref="O55:Q55"/>
    <mergeCell ref="R54:T54"/>
    <mergeCell ref="U54:W54"/>
    <mergeCell ref="R55:T55"/>
    <mergeCell ref="U55:W55"/>
    <mergeCell ref="R57:T57"/>
    <mergeCell ref="U57:W57"/>
    <mergeCell ref="B56:J56"/>
    <mergeCell ref="K56:L56"/>
    <mergeCell ref="B57:J57"/>
    <mergeCell ref="K57:L57"/>
    <mergeCell ref="M57:N57"/>
    <mergeCell ref="O57:Q57"/>
    <mergeCell ref="M56:N56"/>
    <mergeCell ref="O56:Q56"/>
    <mergeCell ref="B58:J58"/>
    <mergeCell ref="K58:L58"/>
    <mergeCell ref="M58:N58"/>
    <mergeCell ref="O58:Q58"/>
    <mergeCell ref="R60:T60"/>
    <mergeCell ref="U60:W60"/>
    <mergeCell ref="B59:J59"/>
    <mergeCell ref="K59:L59"/>
    <mergeCell ref="M59:N59"/>
    <mergeCell ref="O59:Q59"/>
    <mergeCell ref="R58:T58"/>
    <mergeCell ref="U58:W58"/>
    <mergeCell ref="R59:T59"/>
    <mergeCell ref="U59:W59"/>
    <mergeCell ref="R61:T61"/>
    <mergeCell ref="U61:W61"/>
    <mergeCell ref="B60:J60"/>
    <mergeCell ref="K60:L60"/>
    <mergeCell ref="B61:J61"/>
    <mergeCell ref="K61:L61"/>
    <mergeCell ref="M61:N61"/>
    <mergeCell ref="O61:Q61"/>
    <mergeCell ref="M60:N60"/>
    <mergeCell ref="O60:Q60"/>
    <mergeCell ref="B62:J62"/>
    <mergeCell ref="K62:L62"/>
    <mergeCell ref="M62:N62"/>
    <mergeCell ref="O62:Q62"/>
    <mergeCell ref="R64:T64"/>
    <mergeCell ref="U64:W64"/>
    <mergeCell ref="B63:J63"/>
    <mergeCell ref="K63:L63"/>
    <mergeCell ref="M63:N63"/>
    <mergeCell ref="O63:Q63"/>
    <mergeCell ref="R62:T62"/>
    <mergeCell ref="U62:W62"/>
    <mergeCell ref="R63:T63"/>
    <mergeCell ref="U63:W63"/>
    <mergeCell ref="R65:T65"/>
    <mergeCell ref="U65:W65"/>
    <mergeCell ref="B64:J64"/>
    <mergeCell ref="K64:L64"/>
    <mergeCell ref="B65:J65"/>
    <mergeCell ref="K65:L65"/>
    <mergeCell ref="M65:N65"/>
    <mergeCell ref="O65:Q65"/>
    <mergeCell ref="M64:N64"/>
    <mergeCell ref="O64:Q64"/>
    <mergeCell ref="B66:J66"/>
    <mergeCell ref="K66:L66"/>
    <mergeCell ref="M66:N66"/>
    <mergeCell ref="O66:Q66"/>
    <mergeCell ref="B67:J67"/>
    <mergeCell ref="K67:L67"/>
    <mergeCell ref="M67:N67"/>
    <mergeCell ref="O67:Q67"/>
    <mergeCell ref="M68:N68"/>
    <mergeCell ref="O68:Q68"/>
    <mergeCell ref="R66:T66"/>
    <mergeCell ref="U66:W66"/>
    <mergeCell ref="R67:T67"/>
    <mergeCell ref="U67:W67"/>
    <mergeCell ref="R68:T68"/>
    <mergeCell ref="U68:W68"/>
    <mergeCell ref="B68:J68"/>
    <mergeCell ref="K68:L68"/>
    <mergeCell ref="B69:J69"/>
    <mergeCell ref="K69:L69"/>
    <mergeCell ref="M70:N70"/>
    <mergeCell ref="O70:Q70"/>
    <mergeCell ref="R69:T69"/>
    <mergeCell ref="U69:W69"/>
    <mergeCell ref="M69:N69"/>
    <mergeCell ref="O69:Q69"/>
    <mergeCell ref="R70:T70"/>
    <mergeCell ref="U70:W70"/>
    <mergeCell ref="R73:T73"/>
    <mergeCell ref="U73:W73"/>
    <mergeCell ref="B72:J72"/>
    <mergeCell ref="K72:L72"/>
    <mergeCell ref="B73:J73"/>
    <mergeCell ref="K73:L73"/>
    <mergeCell ref="M73:N73"/>
    <mergeCell ref="O73:Q73"/>
    <mergeCell ref="B74:J74"/>
    <mergeCell ref="K74:L74"/>
    <mergeCell ref="M74:N74"/>
    <mergeCell ref="O74:Q74"/>
    <mergeCell ref="R76:T76"/>
    <mergeCell ref="U76:W76"/>
    <mergeCell ref="B75:J75"/>
    <mergeCell ref="K75:L75"/>
    <mergeCell ref="M75:N75"/>
    <mergeCell ref="O75:Q75"/>
    <mergeCell ref="R74:T74"/>
    <mergeCell ref="U74:W74"/>
    <mergeCell ref="R75:T75"/>
    <mergeCell ref="U75:W75"/>
    <mergeCell ref="R77:T77"/>
    <mergeCell ref="U77:W77"/>
    <mergeCell ref="B76:J76"/>
    <mergeCell ref="K76:L76"/>
    <mergeCell ref="B77:J77"/>
    <mergeCell ref="K77:L77"/>
    <mergeCell ref="M77:N77"/>
    <mergeCell ref="O77:Q77"/>
    <mergeCell ref="M76:N76"/>
    <mergeCell ref="O76:Q76"/>
    <mergeCell ref="B78:J78"/>
    <mergeCell ref="K78:L78"/>
    <mergeCell ref="M78:N78"/>
    <mergeCell ref="O78:Q78"/>
    <mergeCell ref="R78:T78"/>
    <mergeCell ref="U78:W78"/>
    <mergeCell ref="B81:J81"/>
    <mergeCell ref="K81:L81"/>
    <mergeCell ref="M81:N81"/>
    <mergeCell ref="O81:Q81"/>
    <mergeCell ref="R81:T81"/>
    <mergeCell ref="U81:W81"/>
    <mergeCell ref="B79:J79"/>
    <mergeCell ref="K79:L79"/>
    <mergeCell ref="B86:J86"/>
    <mergeCell ref="K86:L86"/>
    <mergeCell ref="B85:J85"/>
    <mergeCell ref="K85:L85"/>
    <mergeCell ref="B87:J87"/>
    <mergeCell ref="K87:L87"/>
    <mergeCell ref="M87:N87"/>
    <mergeCell ref="O87:Q87"/>
    <mergeCell ref="B88:J88"/>
    <mergeCell ref="K88:L88"/>
    <mergeCell ref="M88:N88"/>
    <mergeCell ref="O88:Q88"/>
    <mergeCell ref="R90:T90"/>
    <mergeCell ref="U90:W90"/>
    <mergeCell ref="B89:J89"/>
    <mergeCell ref="K89:L89"/>
    <mergeCell ref="B90:J90"/>
    <mergeCell ref="K90:L90"/>
    <mergeCell ref="M90:N90"/>
    <mergeCell ref="O90:Q90"/>
    <mergeCell ref="M89:N89"/>
    <mergeCell ref="O89:Q89"/>
    <mergeCell ref="R85:T85"/>
    <mergeCell ref="U85:W85"/>
    <mergeCell ref="R87:T87"/>
    <mergeCell ref="U87:W87"/>
    <mergeCell ref="M85:N85"/>
    <mergeCell ref="O85:Q85"/>
    <mergeCell ref="R47:T47"/>
    <mergeCell ref="U47:W47"/>
    <mergeCell ref="R71:T71"/>
    <mergeCell ref="U71:W71"/>
    <mergeCell ref="R72:T72"/>
    <mergeCell ref="U72:W72"/>
    <mergeCell ref="M79:N79"/>
    <mergeCell ref="O79:Q79"/>
    <mergeCell ref="B47:J47"/>
    <mergeCell ref="K47:L47"/>
    <mergeCell ref="M72:N72"/>
    <mergeCell ref="O72:Q72"/>
    <mergeCell ref="B71:J71"/>
    <mergeCell ref="K71:L71"/>
    <mergeCell ref="M71:N71"/>
    <mergeCell ref="O71:Q71"/>
    <mergeCell ref="B70:J70"/>
    <mergeCell ref="K70:L70"/>
    <mergeCell ref="R79:T79"/>
    <mergeCell ref="U79:W79"/>
    <mergeCell ref="B80:J80"/>
    <mergeCell ref="K80:L80"/>
    <mergeCell ref="M80:N80"/>
    <mergeCell ref="O80:Q80"/>
    <mergeCell ref="R80:T80"/>
    <mergeCell ref="U80:W80"/>
    <mergeCell ref="R83:T83"/>
    <mergeCell ref="U83:W83"/>
    <mergeCell ref="B82:J82"/>
    <mergeCell ref="K82:L82"/>
    <mergeCell ref="M82:N82"/>
    <mergeCell ref="O82:Q82"/>
    <mergeCell ref="R82:T82"/>
    <mergeCell ref="U82:W82"/>
    <mergeCell ref="R84:T84"/>
    <mergeCell ref="U84:W84"/>
    <mergeCell ref="B83:J83"/>
    <mergeCell ref="K83:L83"/>
    <mergeCell ref="B84:J84"/>
    <mergeCell ref="K84:L84"/>
    <mergeCell ref="M84:N84"/>
    <mergeCell ref="O84:Q84"/>
    <mergeCell ref="M83:N83"/>
    <mergeCell ref="O83:Q83"/>
    <mergeCell ref="R89:T89"/>
    <mergeCell ref="U89:W89"/>
    <mergeCell ref="M86:N86"/>
    <mergeCell ref="O86:Q86"/>
    <mergeCell ref="R86:T86"/>
    <mergeCell ref="U86:W86"/>
    <mergeCell ref="R88:T88"/>
    <mergeCell ref="U88:W88"/>
    <mergeCell ref="A142:A143"/>
    <mergeCell ref="B142:F143"/>
    <mergeCell ref="G142:H143"/>
    <mergeCell ref="I142:J143"/>
    <mergeCell ref="K142:M143"/>
    <mergeCell ref="N142:P143"/>
    <mergeCell ref="Q142:R143"/>
    <mergeCell ref="S142:X142"/>
    <mergeCell ref="S143:U143"/>
    <mergeCell ref="V143:X143"/>
    <mergeCell ref="B144:F144"/>
    <mergeCell ref="G144:H144"/>
    <mergeCell ref="I144:J144"/>
    <mergeCell ref="K144:M144"/>
    <mergeCell ref="N144:P144"/>
    <mergeCell ref="Q144:R144"/>
    <mergeCell ref="S144:U144"/>
    <mergeCell ref="V144:X144"/>
    <mergeCell ref="V145:X145"/>
    <mergeCell ref="B145:F145"/>
    <mergeCell ref="G145:H145"/>
    <mergeCell ref="I145:J145"/>
    <mergeCell ref="K145:M145"/>
    <mergeCell ref="N146:P146"/>
    <mergeCell ref="N145:P145"/>
    <mergeCell ref="Q145:R145"/>
    <mergeCell ref="S145:U145"/>
    <mergeCell ref="Q146:R146"/>
    <mergeCell ref="S146:U146"/>
    <mergeCell ref="V146:X146"/>
    <mergeCell ref="A138:X138"/>
    <mergeCell ref="A139:X139"/>
    <mergeCell ref="A140:X140"/>
    <mergeCell ref="A141:X141"/>
    <mergeCell ref="G146:H146"/>
    <mergeCell ref="I146:J146"/>
    <mergeCell ref="K146:M146"/>
    <mergeCell ref="V151:X152"/>
    <mergeCell ref="F152:G152"/>
    <mergeCell ref="H152:I152"/>
    <mergeCell ref="J152:K152"/>
    <mergeCell ref="L152:M152"/>
    <mergeCell ref="N152:O152"/>
    <mergeCell ref="P152:Q152"/>
    <mergeCell ref="R153:S153"/>
    <mergeCell ref="A151:A152"/>
    <mergeCell ref="B151:E152"/>
    <mergeCell ref="F151:U151"/>
    <mergeCell ref="R154:S154"/>
    <mergeCell ref="R152:S152"/>
    <mergeCell ref="T152:U152"/>
    <mergeCell ref="B153:E153"/>
    <mergeCell ref="F153:G153"/>
    <mergeCell ref="H153:I153"/>
    <mergeCell ref="J153:K153"/>
    <mergeCell ref="L153:M153"/>
    <mergeCell ref="N153:O153"/>
    <mergeCell ref="P153:Q153"/>
    <mergeCell ref="J154:K154"/>
    <mergeCell ref="L154:M154"/>
    <mergeCell ref="N154:O154"/>
    <mergeCell ref="P154:Q154"/>
    <mergeCell ref="T154:U154"/>
    <mergeCell ref="V154:X154"/>
    <mergeCell ref="A147:X147"/>
    <mergeCell ref="A148:X148"/>
    <mergeCell ref="A149:X149"/>
    <mergeCell ref="T153:U153"/>
    <mergeCell ref="V153:X153"/>
    <mergeCell ref="B154:E154"/>
    <mergeCell ref="F154:G154"/>
    <mergeCell ref="H154:I15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4"/>
  <sheetViews>
    <sheetView workbookViewId="0" topLeftCell="A142">
      <selection activeCell="D146" sqref="D146"/>
    </sheetView>
  </sheetViews>
  <sheetFormatPr defaultColWidth="9.00390625" defaultRowHeight="12.75"/>
  <cols>
    <col min="1" max="116" width="3.75390625" style="0" customWidth="1"/>
  </cols>
  <sheetData>
    <row r="1" spans="1:23" ht="15.75">
      <c r="A1" s="92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24.75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75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18</v>
      </c>
      <c r="T5" s="75"/>
      <c r="U5" s="75"/>
      <c r="V5" s="75"/>
      <c r="W5" s="75"/>
    </row>
    <row r="6" spans="1:23" ht="12.75">
      <c r="A6" s="2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57">
        <v>1.15</v>
      </c>
      <c r="T6" s="57"/>
      <c r="U6" s="57"/>
      <c r="V6" s="57"/>
      <c r="W6" s="57"/>
    </row>
    <row r="7" spans="1:23" ht="12.75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91">
        <v>0.079</v>
      </c>
      <c r="T7" s="91"/>
      <c r="U7" s="91"/>
      <c r="V7" s="91"/>
      <c r="W7" s="91"/>
    </row>
    <row r="8" spans="1:23" ht="12.75">
      <c r="A8" s="69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91">
        <v>0.37</v>
      </c>
      <c r="T8" s="91"/>
      <c r="U8" s="91"/>
      <c r="V8" s="91"/>
      <c r="W8" s="91"/>
    </row>
    <row r="9" spans="1:23" ht="12.75">
      <c r="A9" s="69" t="s">
        <v>307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91">
        <v>0</v>
      </c>
      <c r="T9" s="91"/>
      <c r="U9" s="91"/>
      <c r="V9" s="91"/>
      <c r="W9" s="91"/>
    </row>
    <row r="10" spans="1:23" ht="12.75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41"/>
      <c r="T10" s="41"/>
      <c r="U10" s="41"/>
      <c r="V10" s="41"/>
      <c r="W10" s="41"/>
    </row>
    <row r="11" spans="1:23" ht="12.75">
      <c r="A11" s="69" t="s">
        <v>24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57">
        <v>1.15</v>
      </c>
      <c r="T11" s="57"/>
      <c r="U11" s="57"/>
      <c r="V11" s="57"/>
      <c r="W11" s="57"/>
    </row>
    <row r="12" spans="1:23" ht="12.75">
      <c r="A12" s="69" t="s">
        <v>25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57">
        <v>1.1</v>
      </c>
      <c r="T12" s="57"/>
      <c r="U12" s="57"/>
      <c r="V12" s="57"/>
      <c r="W12" s="57"/>
    </row>
    <row r="13" spans="1:23" ht="12.75">
      <c r="A13" s="69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91">
        <v>0.234</v>
      </c>
      <c r="T13" s="91"/>
      <c r="U13" s="91"/>
      <c r="V13" s="91"/>
      <c r="W13" s="91"/>
    </row>
    <row r="14" spans="1:23" ht="12.75">
      <c r="A14" s="69" t="s">
        <v>27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91">
        <v>0.14</v>
      </c>
      <c r="T14" s="91"/>
      <c r="U14" s="91"/>
      <c r="V14" s="91"/>
      <c r="W14" s="91"/>
    </row>
    <row r="15" spans="1:23" ht="12.75">
      <c r="A15" s="69" t="s">
        <v>302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41">
        <v>25.4</v>
      </c>
      <c r="T15" s="41"/>
      <c r="U15" s="41"/>
      <c r="V15" s="41"/>
      <c r="W15" s="41"/>
    </row>
    <row r="17" spans="1:23" ht="12.75">
      <c r="A17" s="37" t="s">
        <v>28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2.75">
      <c r="A18" s="37" t="s">
        <v>29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27.75" customHeight="1">
      <c r="A19" s="37" t="s">
        <v>151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2.75">
      <c r="A20" s="37" t="s">
        <v>152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85" t="s">
        <v>30</v>
      </c>
      <c r="B22" s="43" t="s">
        <v>36</v>
      </c>
      <c r="C22" s="44"/>
      <c r="D22" s="44"/>
      <c r="E22" s="44"/>
      <c r="F22" s="44"/>
      <c r="G22" s="44"/>
      <c r="H22" s="44"/>
      <c r="I22" s="44"/>
      <c r="J22" s="45"/>
      <c r="K22" s="43" t="s">
        <v>35</v>
      </c>
      <c r="L22" s="44"/>
      <c r="M22" s="44"/>
      <c r="N22" s="45"/>
      <c r="O22" s="43" t="s">
        <v>34</v>
      </c>
      <c r="P22" s="44"/>
      <c r="Q22" s="45"/>
      <c r="R22" s="42" t="s">
        <v>33</v>
      </c>
      <c r="S22" s="34"/>
      <c r="T22" s="34"/>
      <c r="U22" s="34"/>
      <c r="V22" s="34"/>
      <c r="W22" s="35"/>
    </row>
    <row r="23" spans="1:23" ht="12.75">
      <c r="A23" s="86"/>
      <c r="B23" s="88"/>
      <c r="C23" s="89"/>
      <c r="D23" s="89"/>
      <c r="E23" s="89"/>
      <c r="F23" s="89"/>
      <c r="G23" s="89"/>
      <c r="H23" s="89"/>
      <c r="I23" s="89"/>
      <c r="J23" s="90"/>
      <c r="K23" s="88"/>
      <c r="L23" s="89"/>
      <c r="M23" s="89"/>
      <c r="N23" s="90"/>
      <c r="O23" s="88"/>
      <c r="P23" s="89"/>
      <c r="Q23" s="90"/>
      <c r="R23" s="43" t="s">
        <v>31</v>
      </c>
      <c r="S23" s="44"/>
      <c r="T23" s="45"/>
      <c r="U23" s="43" t="s">
        <v>32</v>
      </c>
      <c r="V23" s="44"/>
      <c r="W23" s="45"/>
    </row>
    <row r="24" spans="1:23" ht="27.75" customHeight="1">
      <c r="A24" s="87"/>
      <c r="B24" s="46"/>
      <c r="C24" s="47"/>
      <c r="D24" s="47"/>
      <c r="E24" s="47"/>
      <c r="F24" s="47"/>
      <c r="G24" s="47"/>
      <c r="H24" s="47"/>
      <c r="I24" s="47"/>
      <c r="J24" s="48"/>
      <c r="K24" s="46"/>
      <c r="L24" s="47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</row>
    <row r="25" spans="1:23" ht="12.75">
      <c r="A25" s="5">
        <v>1</v>
      </c>
      <c r="B25" s="84">
        <v>2</v>
      </c>
      <c r="C25" s="84"/>
      <c r="D25" s="84"/>
      <c r="E25" s="84"/>
      <c r="F25" s="84"/>
      <c r="G25" s="84"/>
      <c r="H25" s="84"/>
      <c r="I25" s="84"/>
      <c r="J25" s="84"/>
      <c r="K25" s="84">
        <v>3</v>
      </c>
      <c r="L25" s="84"/>
      <c r="M25" s="84"/>
      <c r="N25" s="84"/>
      <c r="O25" s="84">
        <v>4</v>
      </c>
      <c r="P25" s="84"/>
      <c r="Q25" s="84"/>
      <c r="R25" s="84">
        <v>5</v>
      </c>
      <c r="S25" s="84"/>
      <c r="T25" s="84"/>
      <c r="U25" s="84">
        <v>6</v>
      </c>
      <c r="V25" s="84"/>
      <c r="W25" s="84"/>
    </row>
    <row r="26" spans="1:23" ht="26.25" customHeight="1">
      <c r="A26" s="80">
        <v>1</v>
      </c>
      <c r="B26" s="83" t="s">
        <v>303</v>
      </c>
      <c r="C26" s="11"/>
      <c r="D26" s="11"/>
      <c r="E26" s="11"/>
      <c r="F26" s="11"/>
      <c r="G26" s="11"/>
      <c r="H26" s="11"/>
      <c r="I26" s="11"/>
      <c r="J26" s="12"/>
      <c r="K26" s="73">
        <v>0.01</v>
      </c>
      <c r="L26" s="73"/>
      <c r="M26" s="73"/>
      <c r="N26" s="73"/>
      <c r="O26" s="73">
        <f>37.53*6.65</f>
        <v>249.57450000000003</v>
      </c>
      <c r="P26" s="73"/>
      <c r="Q26" s="73"/>
      <c r="R26" s="73">
        <f>K26*O26</f>
        <v>2.4957450000000003</v>
      </c>
      <c r="S26" s="73"/>
      <c r="T26" s="73"/>
      <c r="U26" s="73">
        <f>R26*$S$6</f>
        <v>2.87010675</v>
      </c>
      <c r="V26" s="73"/>
      <c r="W26" s="73"/>
    </row>
    <row r="27" spans="1:23" ht="12.75">
      <c r="A27" s="81"/>
      <c r="B27" s="69" t="s">
        <v>153</v>
      </c>
      <c r="C27" s="69"/>
      <c r="D27" s="69"/>
      <c r="E27" s="69"/>
      <c r="F27" s="69"/>
      <c r="G27" s="69"/>
      <c r="H27" s="69"/>
      <c r="I27" s="69"/>
      <c r="J27" s="69"/>
      <c r="K27" s="57">
        <v>1.16</v>
      </c>
      <c r="L27" s="57"/>
      <c r="M27" s="57"/>
      <c r="N27" s="57"/>
      <c r="O27" s="57">
        <f>25.94*6.65</f>
        <v>172.501</v>
      </c>
      <c r="P27" s="57"/>
      <c r="Q27" s="57"/>
      <c r="R27" s="73">
        <f>K27*O27</f>
        <v>200.10116</v>
      </c>
      <c r="S27" s="73"/>
      <c r="T27" s="73"/>
      <c r="U27" s="73">
        <f>R27*$S$6</f>
        <v>230.11633399999997</v>
      </c>
      <c r="V27" s="73"/>
      <c r="W27" s="73"/>
    </row>
    <row r="28" spans="1:23" ht="12.75" hidden="1">
      <c r="A28" s="81"/>
      <c r="B28" s="69"/>
      <c r="C28" s="69"/>
      <c r="D28" s="69"/>
      <c r="E28" s="69"/>
      <c r="F28" s="69"/>
      <c r="G28" s="69"/>
      <c r="H28" s="69"/>
      <c r="I28" s="69"/>
      <c r="J28" s="69"/>
      <c r="K28" s="57"/>
      <c r="L28" s="57"/>
      <c r="M28" s="57"/>
      <c r="N28" s="57"/>
      <c r="O28" s="57"/>
      <c r="P28" s="57"/>
      <c r="Q28" s="57"/>
      <c r="R28" s="73"/>
      <c r="S28" s="73"/>
      <c r="T28" s="73"/>
      <c r="U28" s="73"/>
      <c r="V28" s="73"/>
      <c r="W28" s="73"/>
    </row>
    <row r="29" spans="1:23" ht="12.75">
      <c r="A29" s="81"/>
      <c r="B29" s="77" t="s">
        <v>43</v>
      </c>
      <c r="C29" s="77"/>
      <c r="D29" s="77"/>
      <c r="E29" s="77"/>
      <c r="F29" s="77"/>
      <c r="G29" s="77"/>
      <c r="H29" s="77"/>
      <c r="I29" s="77"/>
      <c r="J29" s="77"/>
      <c r="K29" s="78">
        <f>SUM(K26:N28)</f>
        <v>1.17</v>
      </c>
      <c r="L29" s="78"/>
      <c r="M29" s="78"/>
      <c r="N29" s="78"/>
      <c r="O29" s="78" t="s">
        <v>41</v>
      </c>
      <c r="P29" s="78"/>
      <c r="Q29" s="78"/>
      <c r="R29" s="79">
        <f>SUM(R26:T28)</f>
        <v>202.596905</v>
      </c>
      <c r="S29" s="79"/>
      <c r="T29" s="79"/>
      <c r="U29" s="79">
        <f>SUM(U26:W28)</f>
        <v>232.98644074999996</v>
      </c>
      <c r="V29" s="79"/>
      <c r="W29" s="79"/>
    </row>
    <row r="30" spans="1:23" ht="12.75" hidden="1">
      <c r="A30" s="81"/>
      <c r="B30" s="69"/>
      <c r="C30" s="69"/>
      <c r="D30" s="69"/>
      <c r="E30" s="69"/>
      <c r="F30" s="69"/>
      <c r="G30" s="69"/>
      <c r="H30" s="69"/>
      <c r="I30" s="69"/>
      <c r="J30" s="69"/>
      <c r="K30" s="57"/>
      <c r="L30" s="57"/>
      <c r="M30" s="57"/>
      <c r="N30" s="57"/>
      <c r="O30" s="57"/>
      <c r="P30" s="57"/>
      <c r="Q30" s="57"/>
      <c r="R30" s="73"/>
      <c r="S30" s="73"/>
      <c r="T30" s="73"/>
      <c r="U30" s="73"/>
      <c r="V30" s="73"/>
      <c r="W30" s="73"/>
    </row>
    <row r="31" spans="1:23" ht="12.75">
      <c r="A31" s="81"/>
      <c r="B31" s="69" t="s">
        <v>44</v>
      </c>
      <c r="C31" s="69"/>
      <c r="D31" s="69"/>
      <c r="E31" s="69"/>
      <c r="F31" s="69"/>
      <c r="G31" s="69"/>
      <c r="H31" s="69"/>
      <c r="I31" s="69"/>
      <c r="J31" s="69"/>
      <c r="K31" s="57">
        <v>1.16</v>
      </c>
      <c r="L31" s="57"/>
      <c r="M31" s="57"/>
      <c r="N31" s="57"/>
      <c r="O31" s="57">
        <f>12.42*6.65</f>
        <v>82.593</v>
      </c>
      <c r="P31" s="57"/>
      <c r="Q31" s="57"/>
      <c r="R31" s="73">
        <f>K31*O31</f>
        <v>95.80788</v>
      </c>
      <c r="S31" s="73"/>
      <c r="T31" s="73"/>
      <c r="U31" s="73">
        <f>R31*$S$6</f>
        <v>110.17906199999999</v>
      </c>
      <c r="V31" s="73"/>
      <c r="W31" s="73"/>
    </row>
    <row r="32" spans="1:23" ht="12.75">
      <c r="A32" s="82"/>
      <c r="B32" s="77" t="s">
        <v>45</v>
      </c>
      <c r="C32" s="77"/>
      <c r="D32" s="77"/>
      <c r="E32" s="77"/>
      <c r="F32" s="77"/>
      <c r="G32" s="77"/>
      <c r="H32" s="77"/>
      <c r="I32" s="77"/>
      <c r="J32" s="77"/>
      <c r="K32" s="78">
        <f>SUM(K30:N31)</f>
        <v>1.16</v>
      </c>
      <c r="L32" s="78"/>
      <c r="M32" s="78"/>
      <c r="N32" s="78"/>
      <c r="O32" s="78" t="s">
        <v>41</v>
      </c>
      <c r="P32" s="78"/>
      <c r="Q32" s="78"/>
      <c r="R32" s="79">
        <f>SUM(R30:T31)</f>
        <v>95.80788</v>
      </c>
      <c r="S32" s="79"/>
      <c r="T32" s="79"/>
      <c r="U32" s="79">
        <f>R32*$S$6</f>
        <v>110.17906199999999</v>
      </c>
      <c r="V32" s="79"/>
      <c r="W32" s="79"/>
    </row>
    <row r="33" spans="1:23" ht="12.75">
      <c r="A33" s="4"/>
      <c r="B33" s="74" t="s">
        <v>37</v>
      </c>
      <c r="C33" s="74"/>
      <c r="D33" s="74"/>
      <c r="E33" s="74"/>
      <c r="F33" s="74"/>
      <c r="G33" s="74"/>
      <c r="H33" s="74"/>
      <c r="I33" s="74"/>
      <c r="J33" s="74"/>
      <c r="K33" s="76">
        <f>K29+K32</f>
        <v>2.33</v>
      </c>
      <c r="L33" s="75"/>
      <c r="M33" s="75"/>
      <c r="N33" s="75"/>
      <c r="O33" s="75" t="s">
        <v>41</v>
      </c>
      <c r="P33" s="75"/>
      <c r="Q33" s="75"/>
      <c r="R33" s="76">
        <f>R29+R32</f>
        <v>298.404785</v>
      </c>
      <c r="S33" s="75"/>
      <c r="T33" s="75"/>
      <c r="U33" s="76">
        <f>U29+U32</f>
        <v>343.16550275</v>
      </c>
      <c r="V33" s="75"/>
      <c r="W33" s="75"/>
    </row>
    <row r="34" spans="1:23" ht="12.75">
      <c r="A34" s="3">
        <v>2</v>
      </c>
      <c r="B34" s="69" t="s">
        <v>20</v>
      </c>
      <c r="C34" s="69"/>
      <c r="D34" s="69"/>
      <c r="E34" s="69"/>
      <c r="F34" s="69"/>
      <c r="G34" s="69"/>
      <c r="H34" s="69"/>
      <c r="I34" s="69"/>
      <c r="J34" s="69"/>
      <c r="K34" s="41" t="s">
        <v>41</v>
      </c>
      <c r="L34" s="41"/>
      <c r="M34" s="41"/>
      <c r="N34" s="41"/>
      <c r="O34" s="41" t="s">
        <v>41</v>
      </c>
      <c r="P34" s="41"/>
      <c r="Q34" s="41"/>
      <c r="R34" s="57">
        <f>R33*$S$7</f>
        <v>23.573978015</v>
      </c>
      <c r="S34" s="57"/>
      <c r="T34" s="57"/>
      <c r="U34" s="57">
        <f>U33*$S$7</f>
        <v>27.110074717249997</v>
      </c>
      <c r="V34" s="57"/>
      <c r="W34" s="57"/>
    </row>
    <row r="35" spans="1:23" ht="12.75">
      <c r="A35" s="4"/>
      <c r="B35" s="74" t="s">
        <v>38</v>
      </c>
      <c r="C35" s="74"/>
      <c r="D35" s="74"/>
      <c r="E35" s="74"/>
      <c r="F35" s="74"/>
      <c r="G35" s="74"/>
      <c r="H35" s="74"/>
      <c r="I35" s="74"/>
      <c r="J35" s="74"/>
      <c r="K35" s="75" t="s">
        <v>41</v>
      </c>
      <c r="L35" s="75"/>
      <c r="M35" s="75"/>
      <c r="N35" s="75"/>
      <c r="O35" s="75" t="s">
        <v>41</v>
      </c>
      <c r="P35" s="75"/>
      <c r="Q35" s="75"/>
      <c r="R35" s="76">
        <f>R33+R34</f>
        <v>321.978763015</v>
      </c>
      <c r="S35" s="75"/>
      <c r="T35" s="75"/>
      <c r="U35" s="76">
        <f>U33+U34</f>
        <v>370.27557746724995</v>
      </c>
      <c r="V35" s="75"/>
      <c r="W35" s="75"/>
    </row>
    <row r="36" spans="1:23" ht="25.5" customHeight="1">
      <c r="A36" s="3">
        <v>3</v>
      </c>
      <c r="B36" s="69" t="s">
        <v>39</v>
      </c>
      <c r="C36" s="69"/>
      <c r="D36" s="69"/>
      <c r="E36" s="69"/>
      <c r="F36" s="69"/>
      <c r="G36" s="69"/>
      <c r="H36" s="69"/>
      <c r="I36" s="69"/>
      <c r="J36" s="69"/>
      <c r="K36" s="41" t="s">
        <v>41</v>
      </c>
      <c r="L36" s="41"/>
      <c r="M36" s="41"/>
      <c r="N36" s="41"/>
      <c r="O36" s="41" t="s">
        <v>41</v>
      </c>
      <c r="P36" s="41"/>
      <c r="Q36" s="41"/>
      <c r="R36" s="57">
        <f>R35*$S$8</f>
        <v>119.13214231555001</v>
      </c>
      <c r="S36" s="57"/>
      <c r="T36" s="57"/>
      <c r="U36" s="57">
        <f>U35*$S$8</f>
        <v>137.00196366288247</v>
      </c>
      <c r="V36" s="57"/>
      <c r="W36" s="57"/>
    </row>
    <row r="37" spans="1:23" ht="12.75" hidden="1">
      <c r="A37" s="3"/>
      <c r="B37" s="69"/>
      <c r="C37" s="69"/>
      <c r="D37" s="69"/>
      <c r="E37" s="69"/>
      <c r="F37" s="69"/>
      <c r="G37" s="69"/>
      <c r="H37" s="69"/>
      <c r="I37" s="69"/>
      <c r="J37" s="69"/>
      <c r="K37" s="41"/>
      <c r="L37" s="41"/>
      <c r="M37" s="41"/>
      <c r="N37" s="41"/>
      <c r="O37" s="41"/>
      <c r="P37" s="41"/>
      <c r="Q37" s="41"/>
      <c r="R37" s="57"/>
      <c r="S37" s="57"/>
      <c r="T37" s="57"/>
      <c r="U37" s="57"/>
      <c r="V37" s="57"/>
      <c r="W37" s="57"/>
    </row>
    <row r="38" spans="1:23" ht="12.75">
      <c r="A38" s="4"/>
      <c r="B38" s="74" t="s">
        <v>40</v>
      </c>
      <c r="C38" s="74"/>
      <c r="D38" s="74"/>
      <c r="E38" s="74"/>
      <c r="F38" s="74"/>
      <c r="G38" s="74"/>
      <c r="H38" s="74"/>
      <c r="I38" s="74"/>
      <c r="J38" s="74"/>
      <c r="K38" s="75" t="s">
        <v>41</v>
      </c>
      <c r="L38" s="75"/>
      <c r="M38" s="75"/>
      <c r="N38" s="75"/>
      <c r="O38" s="75" t="s">
        <v>41</v>
      </c>
      <c r="P38" s="75"/>
      <c r="Q38" s="75"/>
      <c r="R38" s="76">
        <f>R35+R36+R37</f>
        <v>441.11090533055005</v>
      </c>
      <c r="S38" s="75"/>
      <c r="T38" s="75"/>
      <c r="U38" s="76">
        <f>U35+U36+U37</f>
        <v>507.2775411301324</v>
      </c>
      <c r="V38" s="75"/>
      <c r="W38" s="75"/>
    </row>
    <row r="40" spans="1:23" ht="12.75">
      <c r="A40" s="37" t="s">
        <v>28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2.75">
      <c r="A41" s="37" t="s">
        <v>46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27" customHeight="1">
      <c r="A42" s="37" t="s">
        <v>151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12.75">
      <c r="A43" s="37" t="s">
        <v>47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41" t="s">
        <v>30</v>
      </c>
      <c r="B45" s="41" t="s">
        <v>53</v>
      </c>
      <c r="C45" s="41"/>
      <c r="D45" s="41"/>
      <c r="E45" s="41"/>
      <c r="F45" s="41"/>
      <c r="G45" s="41"/>
      <c r="H45" s="41"/>
      <c r="I45" s="41"/>
      <c r="J45" s="41"/>
      <c r="K45" s="41" t="s">
        <v>52</v>
      </c>
      <c r="L45" s="41"/>
      <c r="M45" s="41" t="s">
        <v>51</v>
      </c>
      <c r="N45" s="41"/>
      <c r="O45" s="41" t="s">
        <v>50</v>
      </c>
      <c r="P45" s="41"/>
      <c r="Q45" s="41"/>
      <c r="R45" s="41" t="s">
        <v>33</v>
      </c>
      <c r="S45" s="41"/>
      <c r="T45" s="41"/>
      <c r="U45" s="41"/>
      <c r="V45" s="41"/>
      <c r="W45" s="41"/>
    </row>
    <row r="46" spans="1:23" ht="39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 t="s">
        <v>48</v>
      </c>
      <c r="S46" s="41"/>
      <c r="T46" s="41"/>
      <c r="U46" s="41" t="s">
        <v>49</v>
      </c>
      <c r="V46" s="41"/>
      <c r="W46" s="41"/>
    </row>
    <row r="47" spans="1:23" ht="12.75">
      <c r="A47" s="6">
        <v>1</v>
      </c>
      <c r="B47" s="62">
        <v>2</v>
      </c>
      <c r="C47" s="62"/>
      <c r="D47" s="62"/>
      <c r="E47" s="62"/>
      <c r="F47" s="62"/>
      <c r="G47" s="62"/>
      <c r="H47" s="62"/>
      <c r="I47" s="62"/>
      <c r="J47" s="62"/>
      <c r="K47" s="62">
        <v>3</v>
      </c>
      <c r="L47" s="62"/>
      <c r="M47" s="62">
        <v>4</v>
      </c>
      <c r="N47" s="62"/>
      <c r="O47" s="62">
        <v>5</v>
      </c>
      <c r="P47" s="62"/>
      <c r="Q47" s="62"/>
      <c r="R47" s="62">
        <v>6</v>
      </c>
      <c r="S47" s="62"/>
      <c r="T47" s="62"/>
      <c r="U47" s="62">
        <v>7</v>
      </c>
      <c r="V47" s="62"/>
      <c r="W47" s="62"/>
    </row>
    <row r="48" spans="1:23" ht="12.75">
      <c r="A48" s="3">
        <v>1</v>
      </c>
      <c r="B48" s="69" t="s">
        <v>71</v>
      </c>
      <c r="C48" s="69"/>
      <c r="D48" s="69"/>
      <c r="E48" s="69"/>
      <c r="F48" s="69"/>
      <c r="G48" s="69"/>
      <c r="H48" s="69"/>
      <c r="I48" s="69"/>
      <c r="J48" s="69"/>
      <c r="K48" s="41" t="s">
        <v>57</v>
      </c>
      <c r="L48" s="41"/>
      <c r="M48" s="57">
        <v>0.25</v>
      </c>
      <c r="N48" s="57"/>
      <c r="O48" s="57">
        <v>5.5</v>
      </c>
      <c r="P48" s="57"/>
      <c r="Q48" s="57"/>
      <c r="R48" s="57">
        <f>M48*O48</f>
        <v>1.375</v>
      </c>
      <c r="S48" s="57"/>
      <c r="T48" s="57"/>
      <c r="U48" s="57">
        <f>R48*$S$11</f>
        <v>1.5812499999999998</v>
      </c>
      <c r="V48" s="57"/>
      <c r="W48" s="57"/>
    </row>
    <row r="49" spans="1:23" ht="12.75" hidden="1">
      <c r="A49" s="3"/>
      <c r="B49" s="69"/>
      <c r="C49" s="69"/>
      <c r="D49" s="69"/>
      <c r="E49" s="69"/>
      <c r="F49" s="69"/>
      <c r="G49" s="69"/>
      <c r="H49" s="69"/>
      <c r="I49" s="69"/>
      <c r="J49" s="69"/>
      <c r="K49" s="41"/>
      <c r="L49" s="41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12.75">
      <c r="A50" s="3">
        <v>2</v>
      </c>
      <c r="B50" s="69" t="s">
        <v>59</v>
      </c>
      <c r="C50" s="69"/>
      <c r="D50" s="69"/>
      <c r="E50" s="69"/>
      <c r="F50" s="69"/>
      <c r="G50" s="69"/>
      <c r="H50" s="69"/>
      <c r="I50" s="69"/>
      <c r="J50" s="69"/>
      <c r="K50" s="41" t="s">
        <v>57</v>
      </c>
      <c r="L50" s="41"/>
      <c r="M50" s="57">
        <v>0.25</v>
      </c>
      <c r="N50" s="57"/>
      <c r="O50" s="57">
        <v>4.2</v>
      </c>
      <c r="P50" s="57"/>
      <c r="Q50" s="57"/>
      <c r="R50" s="57">
        <f>M50*O50</f>
        <v>1.05</v>
      </c>
      <c r="S50" s="57"/>
      <c r="T50" s="57"/>
      <c r="U50" s="57">
        <f aca="true" t="shared" si="0" ref="U50:U73">R50*$S$11</f>
        <v>1.2075</v>
      </c>
      <c r="V50" s="57"/>
      <c r="W50" s="57"/>
    </row>
    <row r="51" spans="1:23" ht="25.5" customHeight="1">
      <c r="A51" s="3">
        <v>3</v>
      </c>
      <c r="B51" s="69" t="s">
        <v>60</v>
      </c>
      <c r="C51" s="69"/>
      <c r="D51" s="69"/>
      <c r="E51" s="69"/>
      <c r="F51" s="69"/>
      <c r="G51" s="69"/>
      <c r="H51" s="69"/>
      <c r="I51" s="69"/>
      <c r="J51" s="69"/>
      <c r="K51" s="62" t="s">
        <v>68</v>
      </c>
      <c r="L51" s="62"/>
      <c r="M51" s="57">
        <v>0.2</v>
      </c>
      <c r="N51" s="57"/>
      <c r="O51" s="57">
        <v>15.9</v>
      </c>
      <c r="P51" s="57"/>
      <c r="Q51" s="57"/>
      <c r="R51" s="57">
        <f>M51*O51</f>
        <v>3.18</v>
      </c>
      <c r="S51" s="57"/>
      <c r="T51" s="57"/>
      <c r="U51" s="57">
        <f t="shared" si="0"/>
        <v>3.657</v>
      </c>
      <c r="V51" s="57"/>
      <c r="W51" s="57"/>
    </row>
    <row r="52" spans="1:23" ht="12.75">
      <c r="A52" s="3">
        <v>4</v>
      </c>
      <c r="B52" s="69" t="s">
        <v>72</v>
      </c>
      <c r="C52" s="69"/>
      <c r="D52" s="69"/>
      <c r="E52" s="69"/>
      <c r="F52" s="69"/>
      <c r="G52" s="69"/>
      <c r="H52" s="69"/>
      <c r="I52" s="69"/>
      <c r="J52" s="69"/>
      <c r="K52" s="41" t="s">
        <v>57</v>
      </c>
      <c r="L52" s="41"/>
      <c r="M52" s="57">
        <v>1</v>
      </c>
      <c r="N52" s="57"/>
      <c r="O52" s="57">
        <v>14.8</v>
      </c>
      <c r="P52" s="57"/>
      <c r="Q52" s="57"/>
      <c r="R52" s="57">
        <f>M52*O52</f>
        <v>14.8</v>
      </c>
      <c r="S52" s="57"/>
      <c r="T52" s="57"/>
      <c r="U52" s="57">
        <f t="shared" si="0"/>
        <v>17.02</v>
      </c>
      <c r="V52" s="57"/>
      <c r="W52" s="57"/>
    </row>
    <row r="53" spans="1:23" ht="27.75" customHeight="1">
      <c r="A53" s="3">
        <v>5</v>
      </c>
      <c r="B53" s="69" t="s">
        <v>73</v>
      </c>
      <c r="C53" s="69"/>
      <c r="D53" s="69"/>
      <c r="E53" s="69"/>
      <c r="F53" s="69"/>
      <c r="G53" s="69"/>
      <c r="H53" s="69"/>
      <c r="I53" s="69"/>
      <c r="J53" s="69"/>
      <c r="K53" s="41" t="s">
        <v>90</v>
      </c>
      <c r="L53" s="41"/>
      <c r="M53" s="57">
        <v>0.4</v>
      </c>
      <c r="N53" s="57"/>
      <c r="O53" s="57">
        <v>40</v>
      </c>
      <c r="P53" s="57"/>
      <c r="Q53" s="57"/>
      <c r="R53" s="57">
        <f>M53*O53</f>
        <v>16</v>
      </c>
      <c r="S53" s="57"/>
      <c r="T53" s="57"/>
      <c r="U53" s="57">
        <f t="shared" si="0"/>
        <v>18.4</v>
      </c>
      <c r="V53" s="57"/>
      <c r="W53" s="57"/>
    </row>
    <row r="54" spans="1:23" ht="12.75" hidden="1">
      <c r="A54" s="3"/>
      <c r="B54" s="69"/>
      <c r="C54" s="69"/>
      <c r="D54" s="69"/>
      <c r="E54" s="69"/>
      <c r="F54" s="69"/>
      <c r="G54" s="69"/>
      <c r="H54" s="69"/>
      <c r="I54" s="69"/>
      <c r="J54" s="69"/>
      <c r="K54" s="41"/>
      <c r="L54" s="41"/>
      <c r="M54" s="57"/>
      <c r="N54" s="57"/>
      <c r="O54" s="57"/>
      <c r="P54" s="57"/>
      <c r="Q54" s="57"/>
      <c r="R54" s="57"/>
      <c r="S54" s="57"/>
      <c r="T54" s="57"/>
      <c r="U54" s="57">
        <f t="shared" si="0"/>
        <v>0</v>
      </c>
      <c r="V54" s="57"/>
      <c r="W54" s="57"/>
    </row>
    <row r="55" spans="1:23" ht="12.75">
      <c r="A55" s="3">
        <v>6</v>
      </c>
      <c r="B55" s="69" t="s">
        <v>74</v>
      </c>
      <c r="C55" s="69"/>
      <c r="D55" s="69"/>
      <c r="E55" s="69"/>
      <c r="F55" s="69"/>
      <c r="G55" s="69"/>
      <c r="H55" s="69"/>
      <c r="I55" s="69"/>
      <c r="J55" s="69"/>
      <c r="K55" s="41" t="s">
        <v>58</v>
      </c>
      <c r="L55" s="41"/>
      <c r="M55" s="57">
        <v>0.5</v>
      </c>
      <c r="N55" s="57"/>
      <c r="O55" s="57">
        <v>10.29</v>
      </c>
      <c r="P55" s="57"/>
      <c r="Q55" s="57"/>
      <c r="R55" s="57">
        <f aca="true" t="shared" si="1" ref="R55:R61">M55*O55</f>
        <v>5.145</v>
      </c>
      <c r="S55" s="57"/>
      <c r="T55" s="57"/>
      <c r="U55" s="57">
        <f t="shared" si="0"/>
        <v>5.916749999999999</v>
      </c>
      <c r="V55" s="57"/>
      <c r="W55" s="57"/>
    </row>
    <row r="56" spans="1:23" ht="12.75">
      <c r="A56" s="3">
        <v>7</v>
      </c>
      <c r="B56" s="69" t="s">
        <v>75</v>
      </c>
      <c r="C56" s="69"/>
      <c r="D56" s="69"/>
      <c r="E56" s="69"/>
      <c r="F56" s="69"/>
      <c r="G56" s="69"/>
      <c r="H56" s="69"/>
      <c r="I56" s="69"/>
      <c r="J56" s="69"/>
      <c r="K56" s="41" t="s">
        <v>57</v>
      </c>
      <c r="L56" s="41"/>
      <c r="M56" s="57">
        <v>10</v>
      </c>
      <c r="N56" s="57"/>
      <c r="O56" s="57">
        <v>19.7</v>
      </c>
      <c r="P56" s="57"/>
      <c r="Q56" s="57"/>
      <c r="R56" s="57">
        <f t="shared" si="1"/>
        <v>197</v>
      </c>
      <c r="S56" s="57"/>
      <c r="T56" s="57"/>
      <c r="U56" s="57">
        <f t="shared" si="0"/>
        <v>226.54999999999998</v>
      </c>
      <c r="V56" s="57"/>
      <c r="W56" s="57"/>
    </row>
    <row r="57" spans="1:23" ht="12.75">
      <c r="A57" s="3">
        <v>8</v>
      </c>
      <c r="B57" s="69" t="s">
        <v>76</v>
      </c>
      <c r="C57" s="69"/>
      <c r="D57" s="69"/>
      <c r="E57" s="69"/>
      <c r="F57" s="69"/>
      <c r="G57" s="69"/>
      <c r="H57" s="69"/>
      <c r="I57" s="69"/>
      <c r="J57" s="69"/>
      <c r="K57" s="41" t="s">
        <v>57</v>
      </c>
      <c r="L57" s="41"/>
      <c r="M57" s="57">
        <v>40</v>
      </c>
      <c r="N57" s="57"/>
      <c r="O57" s="57">
        <v>6.9</v>
      </c>
      <c r="P57" s="57"/>
      <c r="Q57" s="57"/>
      <c r="R57" s="57">
        <f t="shared" si="1"/>
        <v>276</v>
      </c>
      <c r="S57" s="57"/>
      <c r="T57" s="57"/>
      <c r="U57" s="57">
        <f t="shared" si="0"/>
        <v>317.4</v>
      </c>
      <c r="V57" s="57"/>
      <c r="W57" s="57"/>
    </row>
    <row r="58" spans="1:23" ht="12.75">
      <c r="A58" s="3">
        <v>9</v>
      </c>
      <c r="B58" s="69" t="s">
        <v>77</v>
      </c>
      <c r="C58" s="69"/>
      <c r="D58" s="69"/>
      <c r="E58" s="69"/>
      <c r="F58" s="69"/>
      <c r="G58" s="69"/>
      <c r="H58" s="69"/>
      <c r="I58" s="69"/>
      <c r="J58" s="69"/>
      <c r="K58" s="41" t="s">
        <v>89</v>
      </c>
      <c r="L58" s="41"/>
      <c r="M58" s="57">
        <v>0.5</v>
      </c>
      <c r="N58" s="57"/>
      <c r="O58" s="57">
        <v>6.7</v>
      </c>
      <c r="P58" s="57"/>
      <c r="Q58" s="57"/>
      <c r="R58" s="57">
        <f t="shared" si="1"/>
        <v>3.35</v>
      </c>
      <c r="S58" s="57"/>
      <c r="T58" s="57"/>
      <c r="U58" s="57">
        <f t="shared" si="0"/>
        <v>3.8524999999999996</v>
      </c>
      <c r="V58" s="57"/>
      <c r="W58" s="57"/>
    </row>
    <row r="59" spans="1:23" ht="12.75">
      <c r="A59" s="3">
        <v>10</v>
      </c>
      <c r="B59" s="69" t="s">
        <v>78</v>
      </c>
      <c r="C59" s="69"/>
      <c r="D59" s="69"/>
      <c r="E59" s="69"/>
      <c r="F59" s="69"/>
      <c r="G59" s="69"/>
      <c r="H59" s="69"/>
      <c r="I59" s="69"/>
      <c r="J59" s="69"/>
      <c r="K59" s="41" t="s">
        <v>57</v>
      </c>
      <c r="L59" s="41"/>
      <c r="M59" s="57">
        <v>0.25</v>
      </c>
      <c r="N59" s="57"/>
      <c r="O59" s="57">
        <v>15</v>
      </c>
      <c r="P59" s="57"/>
      <c r="Q59" s="57"/>
      <c r="R59" s="57">
        <f t="shared" si="1"/>
        <v>3.75</v>
      </c>
      <c r="S59" s="57"/>
      <c r="T59" s="57"/>
      <c r="U59" s="57">
        <f t="shared" si="0"/>
        <v>4.3125</v>
      </c>
      <c r="V59" s="57"/>
      <c r="W59" s="57"/>
    </row>
    <row r="60" spans="1:23" ht="12.75">
      <c r="A60" s="3">
        <v>11</v>
      </c>
      <c r="B60" s="69" t="s">
        <v>79</v>
      </c>
      <c r="C60" s="69"/>
      <c r="D60" s="69"/>
      <c r="E60" s="69"/>
      <c r="F60" s="69"/>
      <c r="G60" s="69"/>
      <c r="H60" s="69"/>
      <c r="I60" s="69"/>
      <c r="J60" s="69"/>
      <c r="K60" s="41" t="s">
        <v>89</v>
      </c>
      <c r="L60" s="41"/>
      <c r="M60" s="57">
        <v>0.25</v>
      </c>
      <c r="N60" s="57"/>
      <c r="O60" s="57">
        <v>87.8</v>
      </c>
      <c r="P60" s="57"/>
      <c r="Q60" s="57"/>
      <c r="R60" s="57">
        <f t="shared" si="1"/>
        <v>21.95</v>
      </c>
      <c r="S60" s="57"/>
      <c r="T60" s="57"/>
      <c r="U60" s="57">
        <f t="shared" si="0"/>
        <v>25.242499999999996</v>
      </c>
      <c r="V60" s="57"/>
      <c r="W60" s="57"/>
    </row>
    <row r="61" spans="1:23" ht="12.75">
      <c r="A61" s="3">
        <v>12</v>
      </c>
      <c r="B61" s="69" t="s">
        <v>80</v>
      </c>
      <c r="C61" s="69"/>
      <c r="D61" s="69"/>
      <c r="E61" s="69"/>
      <c r="F61" s="69"/>
      <c r="G61" s="69"/>
      <c r="H61" s="69"/>
      <c r="I61" s="69"/>
      <c r="J61" s="69"/>
      <c r="K61" s="41" t="s">
        <v>89</v>
      </c>
      <c r="L61" s="41"/>
      <c r="M61" s="57">
        <v>0.5</v>
      </c>
      <c r="N61" s="57"/>
      <c r="O61" s="57">
        <v>28.05</v>
      </c>
      <c r="P61" s="57"/>
      <c r="Q61" s="57"/>
      <c r="R61" s="57">
        <f t="shared" si="1"/>
        <v>14.025</v>
      </c>
      <c r="S61" s="57"/>
      <c r="T61" s="57"/>
      <c r="U61" s="57">
        <f t="shared" si="0"/>
        <v>16.12875</v>
      </c>
      <c r="V61" s="57"/>
      <c r="W61" s="57"/>
    </row>
    <row r="62" spans="1:23" ht="12.75" hidden="1">
      <c r="A62" s="3"/>
      <c r="B62" s="69"/>
      <c r="C62" s="69"/>
      <c r="D62" s="69"/>
      <c r="E62" s="69"/>
      <c r="F62" s="69"/>
      <c r="G62" s="69"/>
      <c r="H62" s="69"/>
      <c r="I62" s="69"/>
      <c r="J62" s="69"/>
      <c r="K62" s="41"/>
      <c r="L62" s="41"/>
      <c r="M62" s="57"/>
      <c r="N62" s="57"/>
      <c r="O62" s="57"/>
      <c r="P62" s="57"/>
      <c r="Q62" s="57"/>
      <c r="R62" s="57"/>
      <c r="S62" s="57"/>
      <c r="T62" s="57"/>
      <c r="U62" s="57">
        <f t="shared" si="0"/>
        <v>0</v>
      </c>
      <c r="V62" s="57"/>
      <c r="W62" s="57"/>
    </row>
    <row r="63" spans="1:23" ht="12.75" hidden="1">
      <c r="A63" s="3"/>
      <c r="B63" s="69"/>
      <c r="C63" s="69"/>
      <c r="D63" s="69"/>
      <c r="E63" s="69"/>
      <c r="F63" s="69"/>
      <c r="G63" s="69"/>
      <c r="H63" s="69"/>
      <c r="I63" s="69"/>
      <c r="J63" s="69"/>
      <c r="K63" s="41"/>
      <c r="L63" s="41"/>
      <c r="M63" s="57"/>
      <c r="N63" s="57"/>
      <c r="O63" s="57"/>
      <c r="P63" s="57"/>
      <c r="Q63" s="57"/>
      <c r="R63" s="57"/>
      <c r="S63" s="57"/>
      <c r="T63" s="57"/>
      <c r="U63" s="57">
        <f t="shared" si="0"/>
        <v>0</v>
      </c>
      <c r="V63" s="57"/>
      <c r="W63" s="57"/>
    </row>
    <row r="64" spans="1:23" ht="12.75">
      <c r="A64" s="3">
        <v>13</v>
      </c>
      <c r="B64" s="69" t="s">
        <v>81</v>
      </c>
      <c r="C64" s="69"/>
      <c r="D64" s="69"/>
      <c r="E64" s="69"/>
      <c r="F64" s="69"/>
      <c r="G64" s="69"/>
      <c r="H64" s="69"/>
      <c r="I64" s="69"/>
      <c r="J64" s="69"/>
      <c r="K64" s="41" t="s">
        <v>57</v>
      </c>
      <c r="L64" s="41"/>
      <c r="M64" s="57">
        <v>30</v>
      </c>
      <c r="N64" s="57"/>
      <c r="O64" s="57">
        <v>1</v>
      </c>
      <c r="P64" s="57"/>
      <c r="Q64" s="57"/>
      <c r="R64" s="57">
        <f>M64*O64</f>
        <v>30</v>
      </c>
      <c r="S64" s="57"/>
      <c r="T64" s="57"/>
      <c r="U64" s="57">
        <f t="shared" si="0"/>
        <v>34.5</v>
      </c>
      <c r="V64" s="57"/>
      <c r="W64" s="57"/>
    </row>
    <row r="65" spans="1:23" ht="39" customHeight="1">
      <c r="A65" s="3">
        <v>14</v>
      </c>
      <c r="B65" s="69" t="s">
        <v>61</v>
      </c>
      <c r="C65" s="69"/>
      <c r="D65" s="69"/>
      <c r="E65" s="69"/>
      <c r="F65" s="69"/>
      <c r="G65" s="69"/>
      <c r="H65" s="69"/>
      <c r="I65" s="69"/>
      <c r="J65" s="69"/>
      <c r="K65" s="41" t="s">
        <v>69</v>
      </c>
      <c r="L65" s="41"/>
      <c r="M65" s="57">
        <v>0.2</v>
      </c>
      <c r="N65" s="57"/>
      <c r="O65" s="57">
        <v>86.4</v>
      </c>
      <c r="P65" s="57"/>
      <c r="Q65" s="57"/>
      <c r="R65" s="57">
        <f>M65*O65</f>
        <v>17.28</v>
      </c>
      <c r="S65" s="57"/>
      <c r="T65" s="57"/>
      <c r="U65" s="57">
        <f t="shared" si="0"/>
        <v>19.872</v>
      </c>
      <c r="V65" s="57"/>
      <c r="W65" s="57"/>
    </row>
    <row r="66" spans="1:23" ht="25.5" customHeight="1">
      <c r="A66" s="3">
        <v>15</v>
      </c>
      <c r="B66" s="69" t="s">
        <v>82</v>
      </c>
      <c r="C66" s="69"/>
      <c r="D66" s="69"/>
      <c r="E66" s="69"/>
      <c r="F66" s="69"/>
      <c r="G66" s="69"/>
      <c r="H66" s="69"/>
      <c r="I66" s="69"/>
      <c r="J66" s="69"/>
      <c r="K66" s="41" t="s">
        <v>57</v>
      </c>
      <c r="L66" s="41"/>
      <c r="M66" s="57">
        <v>30</v>
      </c>
      <c r="N66" s="57"/>
      <c r="O66" s="57">
        <v>1.2</v>
      </c>
      <c r="P66" s="57"/>
      <c r="Q66" s="57"/>
      <c r="R66" s="57">
        <f>M66*O66</f>
        <v>36</v>
      </c>
      <c r="S66" s="57"/>
      <c r="T66" s="57"/>
      <c r="U66" s="57">
        <f t="shared" si="0"/>
        <v>41.4</v>
      </c>
      <c r="V66" s="57"/>
      <c r="W66" s="57"/>
    </row>
    <row r="67" spans="1:23" ht="12.75">
      <c r="A67" s="3">
        <v>16</v>
      </c>
      <c r="B67" s="69" t="s">
        <v>83</v>
      </c>
      <c r="C67" s="69"/>
      <c r="D67" s="69"/>
      <c r="E67" s="69"/>
      <c r="F67" s="69"/>
      <c r="G67" s="69"/>
      <c r="H67" s="69"/>
      <c r="I67" s="69"/>
      <c r="J67" s="69"/>
      <c r="K67" s="41" t="s">
        <v>90</v>
      </c>
      <c r="L67" s="41"/>
      <c r="M67" s="57">
        <v>1</v>
      </c>
      <c r="N67" s="57"/>
      <c r="O67" s="57">
        <v>10</v>
      </c>
      <c r="P67" s="57"/>
      <c r="Q67" s="57"/>
      <c r="R67" s="57">
        <f>M67*O67</f>
        <v>10</v>
      </c>
      <c r="S67" s="57"/>
      <c r="T67" s="57"/>
      <c r="U67" s="57">
        <f t="shared" si="0"/>
        <v>11.5</v>
      </c>
      <c r="V67" s="57"/>
      <c r="W67" s="57"/>
    </row>
    <row r="68" spans="1:23" ht="12.75" hidden="1">
      <c r="A68" s="3"/>
      <c r="B68" s="69"/>
      <c r="C68" s="69"/>
      <c r="D68" s="69"/>
      <c r="E68" s="69"/>
      <c r="F68" s="69"/>
      <c r="G68" s="69"/>
      <c r="H68" s="69"/>
      <c r="I68" s="69"/>
      <c r="J68" s="69"/>
      <c r="K68" s="72"/>
      <c r="L68" s="72"/>
      <c r="M68" s="57"/>
      <c r="N68" s="57"/>
      <c r="O68" s="57"/>
      <c r="P68" s="57"/>
      <c r="Q68" s="57"/>
      <c r="R68" s="57"/>
      <c r="S68" s="57"/>
      <c r="T68" s="57"/>
      <c r="U68" s="57">
        <f t="shared" si="0"/>
        <v>0</v>
      </c>
      <c r="V68" s="57"/>
      <c r="W68" s="57"/>
    </row>
    <row r="69" spans="1:23" ht="12.75">
      <c r="A69" s="3">
        <v>17</v>
      </c>
      <c r="B69" s="69" t="s">
        <v>54</v>
      </c>
      <c r="C69" s="69"/>
      <c r="D69" s="69"/>
      <c r="E69" s="69"/>
      <c r="F69" s="69"/>
      <c r="G69" s="69"/>
      <c r="H69" s="69"/>
      <c r="I69" s="69"/>
      <c r="J69" s="69"/>
      <c r="K69" s="41" t="s">
        <v>57</v>
      </c>
      <c r="L69" s="41"/>
      <c r="M69" s="57">
        <v>0.3</v>
      </c>
      <c r="N69" s="57"/>
      <c r="O69" s="57">
        <v>24</v>
      </c>
      <c r="P69" s="57"/>
      <c r="Q69" s="57"/>
      <c r="R69" s="57">
        <f>M69*O69</f>
        <v>7.199999999999999</v>
      </c>
      <c r="S69" s="57"/>
      <c r="T69" s="57"/>
      <c r="U69" s="57">
        <f t="shared" si="0"/>
        <v>8.28</v>
      </c>
      <c r="V69" s="57"/>
      <c r="W69" s="57"/>
    </row>
    <row r="70" spans="1:23" ht="12.75">
      <c r="A70" s="3">
        <v>18</v>
      </c>
      <c r="B70" s="69" t="s">
        <v>55</v>
      </c>
      <c r="C70" s="69"/>
      <c r="D70" s="69"/>
      <c r="E70" s="69"/>
      <c r="F70" s="69"/>
      <c r="G70" s="69"/>
      <c r="H70" s="69"/>
      <c r="I70" s="69"/>
      <c r="J70" s="69"/>
      <c r="K70" s="41" t="s">
        <v>58</v>
      </c>
      <c r="L70" s="41"/>
      <c r="M70" s="57">
        <v>1</v>
      </c>
      <c r="N70" s="57"/>
      <c r="O70" s="57">
        <v>1100</v>
      </c>
      <c r="P70" s="57"/>
      <c r="Q70" s="57"/>
      <c r="R70" s="57">
        <f>M70*O70</f>
        <v>1100</v>
      </c>
      <c r="S70" s="57"/>
      <c r="T70" s="57"/>
      <c r="U70" s="57">
        <f t="shared" si="0"/>
        <v>1265</v>
      </c>
      <c r="V70" s="57"/>
      <c r="W70" s="57"/>
    </row>
    <row r="71" spans="1:23" ht="12.75">
      <c r="A71" s="3">
        <v>19</v>
      </c>
      <c r="B71" s="69" t="s">
        <v>84</v>
      </c>
      <c r="C71" s="69"/>
      <c r="D71" s="69"/>
      <c r="E71" s="69"/>
      <c r="F71" s="69"/>
      <c r="G71" s="69"/>
      <c r="H71" s="69"/>
      <c r="I71" s="69"/>
      <c r="J71" s="69"/>
      <c r="K71" s="41" t="s">
        <v>57</v>
      </c>
      <c r="L71" s="41"/>
      <c r="M71" s="57">
        <v>0.25</v>
      </c>
      <c r="N71" s="57"/>
      <c r="O71" s="57">
        <v>7.4</v>
      </c>
      <c r="P71" s="57"/>
      <c r="Q71" s="57"/>
      <c r="R71" s="57">
        <f>M71*O71</f>
        <v>1.85</v>
      </c>
      <c r="S71" s="57"/>
      <c r="T71" s="57"/>
      <c r="U71" s="57">
        <f t="shared" si="0"/>
        <v>2.1275</v>
      </c>
      <c r="V71" s="57"/>
      <c r="W71" s="57"/>
    </row>
    <row r="72" spans="1:23" ht="12.75">
      <c r="A72" s="3">
        <v>20</v>
      </c>
      <c r="B72" s="69" t="s">
        <v>172</v>
      </c>
      <c r="C72" s="69"/>
      <c r="D72" s="69"/>
      <c r="E72" s="69"/>
      <c r="F72" s="69"/>
      <c r="G72" s="69"/>
      <c r="H72" s="69"/>
      <c r="I72" s="69"/>
      <c r="J72" s="69"/>
      <c r="K72" s="41" t="s">
        <v>89</v>
      </c>
      <c r="L72" s="41"/>
      <c r="M72" s="57">
        <v>0.3</v>
      </c>
      <c r="N72" s="57"/>
      <c r="O72" s="57">
        <v>10.9</v>
      </c>
      <c r="P72" s="57"/>
      <c r="Q72" s="57"/>
      <c r="R72" s="57">
        <f>M72*O72</f>
        <v>3.27</v>
      </c>
      <c r="S72" s="57"/>
      <c r="T72" s="57"/>
      <c r="U72" s="57">
        <f t="shared" si="0"/>
        <v>3.7604999999999995</v>
      </c>
      <c r="V72" s="57"/>
      <c r="W72" s="57"/>
    </row>
    <row r="73" spans="1:23" ht="12.75">
      <c r="A73" s="3">
        <v>21</v>
      </c>
      <c r="B73" s="69" t="s">
        <v>63</v>
      </c>
      <c r="C73" s="69"/>
      <c r="D73" s="69"/>
      <c r="E73" s="69"/>
      <c r="F73" s="69"/>
      <c r="G73" s="69"/>
      <c r="H73" s="69"/>
      <c r="I73" s="69"/>
      <c r="J73" s="69"/>
      <c r="K73" s="41" t="s">
        <v>70</v>
      </c>
      <c r="L73" s="41"/>
      <c r="M73" s="57">
        <v>0.5</v>
      </c>
      <c r="N73" s="57"/>
      <c r="O73" s="57">
        <v>8</v>
      </c>
      <c r="P73" s="57"/>
      <c r="Q73" s="57"/>
      <c r="R73" s="57">
        <f>M73*O73</f>
        <v>4</v>
      </c>
      <c r="S73" s="57"/>
      <c r="T73" s="57"/>
      <c r="U73" s="57">
        <f t="shared" si="0"/>
        <v>4.6</v>
      </c>
      <c r="V73" s="57"/>
      <c r="W73" s="57"/>
    </row>
    <row r="74" spans="1:23" ht="12.75" hidden="1">
      <c r="A74" s="3"/>
      <c r="B74" s="69"/>
      <c r="C74" s="69"/>
      <c r="D74" s="69"/>
      <c r="E74" s="69"/>
      <c r="F74" s="69"/>
      <c r="G74" s="69"/>
      <c r="H74" s="69"/>
      <c r="I74" s="69"/>
      <c r="J74" s="69"/>
      <c r="K74" s="41"/>
      <c r="L74" s="41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</row>
    <row r="75" spans="1:23" ht="12.75" hidden="1">
      <c r="A75" s="3"/>
      <c r="B75" s="69"/>
      <c r="C75" s="69"/>
      <c r="D75" s="69"/>
      <c r="E75" s="69"/>
      <c r="F75" s="69"/>
      <c r="G75" s="69"/>
      <c r="H75" s="69"/>
      <c r="I75" s="69"/>
      <c r="J75" s="69"/>
      <c r="K75" s="41"/>
      <c r="L75" s="41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</row>
    <row r="76" spans="1:23" ht="25.5" customHeight="1">
      <c r="A76" s="3">
        <v>22</v>
      </c>
      <c r="B76" s="69" t="s">
        <v>85</v>
      </c>
      <c r="C76" s="69"/>
      <c r="D76" s="69"/>
      <c r="E76" s="69"/>
      <c r="F76" s="69"/>
      <c r="G76" s="69"/>
      <c r="H76" s="69"/>
      <c r="I76" s="69"/>
      <c r="J76" s="69"/>
      <c r="K76" s="41" t="s">
        <v>57</v>
      </c>
      <c r="L76" s="41"/>
      <c r="M76" s="57">
        <v>0.5</v>
      </c>
      <c r="N76" s="57"/>
      <c r="O76" s="57">
        <v>3.5</v>
      </c>
      <c r="P76" s="57"/>
      <c r="Q76" s="57"/>
      <c r="R76" s="57">
        <f aca="true" t="shared" si="2" ref="R76:R81">M76*O76</f>
        <v>1.75</v>
      </c>
      <c r="S76" s="57"/>
      <c r="T76" s="57"/>
      <c r="U76" s="57">
        <f aca="true" t="shared" si="3" ref="U76:U81">R76*$S$11</f>
        <v>2.0124999999999997</v>
      </c>
      <c r="V76" s="57"/>
      <c r="W76" s="57"/>
    </row>
    <row r="77" spans="1:23" ht="25.5" customHeight="1">
      <c r="A77" s="3">
        <v>23</v>
      </c>
      <c r="B77" s="69" t="s">
        <v>86</v>
      </c>
      <c r="C77" s="69"/>
      <c r="D77" s="69"/>
      <c r="E77" s="69"/>
      <c r="F77" s="69"/>
      <c r="G77" s="69"/>
      <c r="H77" s="69"/>
      <c r="I77" s="69"/>
      <c r="J77" s="69"/>
      <c r="K77" s="62" t="s">
        <v>92</v>
      </c>
      <c r="L77" s="62"/>
      <c r="M77" s="57">
        <v>0.15</v>
      </c>
      <c r="N77" s="57"/>
      <c r="O77" s="57">
        <v>307</v>
      </c>
      <c r="P77" s="57"/>
      <c r="Q77" s="57"/>
      <c r="R77" s="57">
        <f t="shared" si="2"/>
        <v>46.05</v>
      </c>
      <c r="S77" s="57"/>
      <c r="T77" s="57"/>
      <c r="U77" s="57">
        <f t="shared" si="3"/>
        <v>52.957499999999996</v>
      </c>
      <c r="V77" s="57"/>
      <c r="W77" s="57"/>
    </row>
    <row r="78" spans="1:23" ht="12.75">
      <c r="A78" s="3">
        <v>24</v>
      </c>
      <c r="B78" s="69" t="s">
        <v>87</v>
      </c>
      <c r="C78" s="69"/>
      <c r="D78" s="69"/>
      <c r="E78" s="69"/>
      <c r="F78" s="69"/>
      <c r="G78" s="69"/>
      <c r="H78" s="69"/>
      <c r="I78" s="69"/>
      <c r="J78" s="69"/>
      <c r="K78" s="41" t="s">
        <v>57</v>
      </c>
      <c r="L78" s="41"/>
      <c r="M78" s="57">
        <v>0.5</v>
      </c>
      <c r="N78" s="57"/>
      <c r="O78" s="57">
        <v>38</v>
      </c>
      <c r="P78" s="57"/>
      <c r="Q78" s="57"/>
      <c r="R78" s="57">
        <f t="shared" si="2"/>
        <v>19</v>
      </c>
      <c r="S78" s="57"/>
      <c r="T78" s="57"/>
      <c r="U78" s="57">
        <f t="shared" si="3"/>
        <v>21.849999999999998</v>
      </c>
      <c r="V78" s="57"/>
      <c r="W78" s="57"/>
    </row>
    <row r="79" spans="1:23" ht="12.75">
      <c r="A79" s="3">
        <v>25</v>
      </c>
      <c r="B79" s="69" t="s">
        <v>64</v>
      </c>
      <c r="C79" s="69"/>
      <c r="D79" s="69"/>
      <c r="E79" s="69"/>
      <c r="F79" s="69"/>
      <c r="G79" s="69"/>
      <c r="H79" s="69"/>
      <c r="I79" s="69"/>
      <c r="J79" s="69"/>
      <c r="K79" s="41" t="s">
        <v>57</v>
      </c>
      <c r="L79" s="41"/>
      <c r="M79" s="57">
        <v>0.25</v>
      </c>
      <c r="N79" s="57"/>
      <c r="O79" s="57">
        <v>7.3</v>
      </c>
      <c r="P79" s="57"/>
      <c r="Q79" s="57"/>
      <c r="R79" s="57">
        <f t="shared" si="2"/>
        <v>1.825</v>
      </c>
      <c r="S79" s="57"/>
      <c r="T79" s="57"/>
      <c r="U79" s="57">
        <f t="shared" si="3"/>
        <v>2.09875</v>
      </c>
      <c r="V79" s="57"/>
      <c r="W79" s="57"/>
    </row>
    <row r="80" spans="1:23" ht="12.75">
      <c r="A80" s="3">
        <v>26</v>
      </c>
      <c r="B80" s="69" t="s">
        <v>88</v>
      </c>
      <c r="C80" s="69"/>
      <c r="D80" s="69"/>
      <c r="E80" s="69"/>
      <c r="F80" s="69"/>
      <c r="G80" s="69"/>
      <c r="H80" s="69"/>
      <c r="I80" s="69"/>
      <c r="J80" s="69"/>
      <c r="K80" s="41" t="s">
        <v>57</v>
      </c>
      <c r="L80" s="41"/>
      <c r="M80" s="57">
        <v>1</v>
      </c>
      <c r="N80" s="57"/>
      <c r="O80" s="57">
        <v>49.8</v>
      </c>
      <c r="P80" s="57"/>
      <c r="Q80" s="57"/>
      <c r="R80" s="57">
        <f t="shared" si="2"/>
        <v>49.8</v>
      </c>
      <c r="S80" s="57"/>
      <c r="T80" s="57"/>
      <c r="U80" s="57">
        <f t="shared" si="3"/>
        <v>57.26999999999999</v>
      </c>
      <c r="V80" s="57"/>
      <c r="W80" s="57"/>
    </row>
    <row r="81" spans="1:23" ht="12.75">
      <c r="A81" s="3">
        <v>27</v>
      </c>
      <c r="B81" s="69" t="s">
        <v>145</v>
      </c>
      <c r="C81" s="69"/>
      <c r="D81" s="69"/>
      <c r="E81" s="69"/>
      <c r="F81" s="69"/>
      <c r="G81" s="69"/>
      <c r="H81" s="69"/>
      <c r="I81" s="69"/>
      <c r="J81" s="69"/>
      <c r="K81" s="41" t="s">
        <v>57</v>
      </c>
      <c r="L81" s="41"/>
      <c r="M81" s="57">
        <v>0.25</v>
      </c>
      <c r="N81" s="57"/>
      <c r="O81" s="57">
        <v>20.36</v>
      </c>
      <c r="P81" s="57"/>
      <c r="Q81" s="57"/>
      <c r="R81" s="57">
        <f t="shared" si="2"/>
        <v>5.09</v>
      </c>
      <c r="S81" s="57"/>
      <c r="T81" s="57"/>
      <c r="U81" s="57">
        <f t="shared" si="3"/>
        <v>5.8534999999999995</v>
      </c>
      <c r="V81" s="57"/>
      <c r="W81" s="57"/>
    </row>
    <row r="82" spans="1:23" ht="12.75" hidden="1">
      <c r="A82" s="3"/>
      <c r="B82" s="69"/>
      <c r="C82" s="69"/>
      <c r="D82" s="69"/>
      <c r="E82" s="69"/>
      <c r="F82" s="69"/>
      <c r="G82" s="69"/>
      <c r="H82" s="69"/>
      <c r="I82" s="69"/>
      <c r="J82" s="69"/>
      <c r="K82" s="41"/>
      <c r="L82" s="41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1:23" ht="12.75" hidden="1">
      <c r="A83" s="3"/>
      <c r="B83" s="69"/>
      <c r="C83" s="69"/>
      <c r="D83" s="69"/>
      <c r="E83" s="69"/>
      <c r="F83" s="69"/>
      <c r="G83" s="69"/>
      <c r="H83" s="69"/>
      <c r="I83" s="69"/>
      <c r="J83" s="69"/>
      <c r="K83" s="62"/>
      <c r="L83" s="62"/>
      <c r="M83" s="70"/>
      <c r="N83" s="70"/>
      <c r="O83" s="57"/>
      <c r="P83" s="57"/>
      <c r="Q83" s="57"/>
      <c r="R83" s="57"/>
      <c r="S83" s="57"/>
      <c r="T83" s="57"/>
      <c r="U83" s="57"/>
      <c r="V83" s="57"/>
      <c r="W83" s="57"/>
    </row>
    <row r="84" spans="1:23" ht="12.75">
      <c r="A84" s="3">
        <v>28</v>
      </c>
      <c r="B84" s="69" t="s">
        <v>65</v>
      </c>
      <c r="C84" s="69"/>
      <c r="D84" s="69"/>
      <c r="E84" s="69"/>
      <c r="F84" s="69"/>
      <c r="G84" s="69"/>
      <c r="H84" s="69"/>
      <c r="I84" s="69"/>
      <c r="J84" s="69"/>
      <c r="K84" s="41" t="s">
        <v>57</v>
      </c>
      <c r="L84" s="41"/>
      <c r="M84" s="57">
        <v>0.25</v>
      </c>
      <c r="N84" s="57"/>
      <c r="O84" s="57">
        <v>5.6</v>
      </c>
      <c r="P84" s="57"/>
      <c r="Q84" s="57"/>
      <c r="R84" s="57">
        <f>M84*O84</f>
        <v>1.4</v>
      </c>
      <c r="S84" s="57"/>
      <c r="T84" s="57"/>
      <c r="U84" s="57">
        <f>R84*$S$11</f>
        <v>1.6099999999999999</v>
      </c>
      <c r="V84" s="57"/>
      <c r="W84" s="57"/>
    </row>
    <row r="85" spans="1:23" ht="12.75" hidden="1">
      <c r="A85" s="3"/>
      <c r="B85" s="69"/>
      <c r="C85" s="69"/>
      <c r="D85" s="69"/>
      <c r="E85" s="69"/>
      <c r="F85" s="69"/>
      <c r="G85" s="69"/>
      <c r="H85" s="69"/>
      <c r="I85" s="69"/>
      <c r="J85" s="69"/>
      <c r="K85" s="41"/>
      <c r="L85" s="41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</row>
    <row r="86" spans="1:23" ht="12.75" hidden="1">
      <c r="A86" s="3"/>
      <c r="B86" s="69"/>
      <c r="C86" s="69"/>
      <c r="D86" s="69"/>
      <c r="E86" s="69"/>
      <c r="F86" s="69"/>
      <c r="G86" s="69"/>
      <c r="H86" s="69"/>
      <c r="I86" s="69"/>
      <c r="J86" s="69"/>
      <c r="K86" s="41"/>
      <c r="L86" s="41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 ht="12.75" hidden="1">
      <c r="A87" s="3"/>
      <c r="B87" s="69"/>
      <c r="C87" s="69"/>
      <c r="D87" s="69"/>
      <c r="E87" s="69"/>
      <c r="F87" s="69"/>
      <c r="G87" s="69"/>
      <c r="H87" s="69"/>
      <c r="I87" s="69"/>
      <c r="J87" s="69"/>
      <c r="K87" s="41"/>
      <c r="L87" s="41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 ht="12.75">
      <c r="A88" s="3">
        <v>29</v>
      </c>
      <c r="B88" s="69" t="s">
        <v>66</v>
      </c>
      <c r="C88" s="69"/>
      <c r="D88" s="69"/>
      <c r="E88" s="69"/>
      <c r="F88" s="69"/>
      <c r="G88" s="69"/>
      <c r="H88" s="69"/>
      <c r="I88" s="69"/>
      <c r="J88" s="69"/>
      <c r="K88" s="41" t="s">
        <v>57</v>
      </c>
      <c r="L88" s="41"/>
      <c r="M88" s="57">
        <v>0.25</v>
      </c>
      <c r="N88" s="57"/>
      <c r="O88" s="57">
        <v>18</v>
      </c>
      <c r="P88" s="57"/>
      <c r="Q88" s="57"/>
      <c r="R88" s="57">
        <f>M88*O88</f>
        <v>4.5</v>
      </c>
      <c r="S88" s="57"/>
      <c r="T88" s="57"/>
      <c r="U88" s="57">
        <f>R88*$S$11</f>
        <v>5.175</v>
      </c>
      <c r="V88" s="57"/>
      <c r="W88" s="57"/>
    </row>
    <row r="89" spans="1:23" ht="12.75" hidden="1">
      <c r="A89" s="3"/>
      <c r="B89" s="69"/>
      <c r="C89" s="69"/>
      <c r="D89" s="69"/>
      <c r="E89" s="69"/>
      <c r="F89" s="69"/>
      <c r="G89" s="69"/>
      <c r="H89" s="69"/>
      <c r="I89" s="69"/>
      <c r="J89" s="69"/>
      <c r="K89" s="41"/>
      <c r="L89" s="41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 ht="12.75">
      <c r="A90" s="3">
        <v>30</v>
      </c>
      <c r="B90" s="69" t="s">
        <v>56</v>
      </c>
      <c r="C90" s="69"/>
      <c r="D90" s="69"/>
      <c r="E90" s="69"/>
      <c r="F90" s="69"/>
      <c r="G90" s="69"/>
      <c r="H90" s="69"/>
      <c r="I90" s="69"/>
      <c r="J90" s="69"/>
      <c r="K90" s="41" t="s">
        <v>57</v>
      </c>
      <c r="L90" s="41"/>
      <c r="M90" s="57">
        <v>2</v>
      </c>
      <c r="N90" s="57"/>
      <c r="O90" s="57">
        <v>1.7</v>
      </c>
      <c r="P90" s="57"/>
      <c r="Q90" s="57"/>
      <c r="R90" s="57">
        <f>M90*O90</f>
        <v>3.4</v>
      </c>
      <c r="S90" s="57"/>
      <c r="T90" s="57"/>
      <c r="U90" s="57">
        <f>R90*$S$11</f>
        <v>3.9099999999999997</v>
      </c>
      <c r="V90" s="57"/>
      <c r="W90" s="57"/>
    </row>
    <row r="91" spans="1:23" ht="12.75">
      <c r="A91" s="3">
        <v>31</v>
      </c>
      <c r="B91" s="69" t="s">
        <v>67</v>
      </c>
      <c r="C91" s="69"/>
      <c r="D91" s="69"/>
      <c r="E91" s="69"/>
      <c r="F91" s="69"/>
      <c r="G91" s="69"/>
      <c r="H91" s="69"/>
      <c r="I91" s="69"/>
      <c r="J91" s="69"/>
      <c r="K91" s="41" t="s">
        <v>57</v>
      </c>
      <c r="L91" s="41"/>
      <c r="M91" s="57">
        <v>1</v>
      </c>
      <c r="N91" s="57"/>
      <c r="O91" s="57">
        <v>1.3</v>
      </c>
      <c r="P91" s="57"/>
      <c r="Q91" s="57"/>
      <c r="R91" s="57">
        <f>M91*O91</f>
        <v>1.3</v>
      </c>
      <c r="S91" s="57"/>
      <c r="T91" s="57"/>
      <c r="U91" s="57">
        <f>R91*$S$11</f>
        <v>1.4949999999999999</v>
      </c>
      <c r="V91" s="57"/>
      <c r="W91" s="57"/>
    </row>
    <row r="92" spans="1:23" ht="12.75" hidden="1">
      <c r="A92" s="3"/>
      <c r="B92" s="69"/>
      <c r="C92" s="69"/>
      <c r="D92" s="69"/>
      <c r="E92" s="69"/>
      <c r="F92" s="69"/>
      <c r="G92" s="69"/>
      <c r="H92" s="69"/>
      <c r="I92" s="69"/>
      <c r="J92" s="69"/>
      <c r="K92" s="41"/>
      <c r="L92" s="41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</row>
    <row r="93" spans="1:23" ht="12.75">
      <c r="A93" s="7"/>
      <c r="B93" s="71" t="s">
        <v>40</v>
      </c>
      <c r="C93" s="71"/>
      <c r="D93" s="71"/>
      <c r="E93" s="71"/>
      <c r="F93" s="71"/>
      <c r="G93" s="71"/>
      <c r="H93" s="71"/>
      <c r="I93" s="71"/>
      <c r="J93" s="71"/>
      <c r="K93" s="51"/>
      <c r="L93" s="51"/>
      <c r="M93" s="51" t="s">
        <v>41</v>
      </c>
      <c r="N93" s="51"/>
      <c r="O93" s="51"/>
      <c r="P93" s="51"/>
      <c r="Q93" s="51"/>
      <c r="R93" s="52">
        <f>SUM(R48:T92)</f>
        <v>1901.34</v>
      </c>
      <c r="S93" s="52"/>
      <c r="T93" s="52"/>
      <c r="U93" s="52">
        <f>SUM(U48:W92)</f>
        <v>2186.541</v>
      </c>
      <c r="V93" s="52"/>
      <c r="W93" s="52"/>
    </row>
    <row r="96" spans="1:23" ht="12.75">
      <c r="A96" s="37" t="s">
        <v>28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ht="12.75">
      <c r="A97" s="37" t="s">
        <v>108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ht="25.5" customHeight="1">
      <c r="A98" s="37" t="s">
        <v>216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ht="12.75">
      <c r="A99" s="37" t="s">
        <v>205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:23" ht="12.7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41" t="s">
        <v>30</v>
      </c>
      <c r="B101" s="41" t="s">
        <v>53</v>
      </c>
      <c r="C101" s="41"/>
      <c r="D101" s="41"/>
      <c r="E101" s="41"/>
      <c r="F101" s="41"/>
      <c r="G101" s="41"/>
      <c r="H101" s="41"/>
      <c r="I101" s="41"/>
      <c r="J101" s="41" t="s">
        <v>113</v>
      </c>
      <c r="K101" s="41"/>
      <c r="L101" s="41" t="s">
        <v>52</v>
      </c>
      <c r="M101" s="41"/>
      <c r="N101" s="41" t="s">
        <v>50</v>
      </c>
      <c r="O101" s="41"/>
      <c r="P101" s="41" t="s">
        <v>109</v>
      </c>
      <c r="Q101" s="41"/>
      <c r="R101" s="41" t="s">
        <v>33</v>
      </c>
      <c r="S101" s="41"/>
      <c r="T101" s="41"/>
      <c r="U101" s="41"/>
      <c r="V101" s="41"/>
      <c r="W101" s="41"/>
    </row>
    <row r="102" spans="1:23" ht="52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 t="s">
        <v>48</v>
      </c>
      <c r="S102" s="41"/>
      <c r="T102" s="41"/>
      <c r="U102" s="41" t="s">
        <v>49</v>
      </c>
      <c r="V102" s="41"/>
      <c r="W102" s="41"/>
    </row>
    <row r="103" spans="1:23" ht="12.75">
      <c r="A103" s="6">
        <v>1</v>
      </c>
      <c r="B103" s="62">
        <v>2</v>
      </c>
      <c r="C103" s="62"/>
      <c r="D103" s="62"/>
      <c r="E103" s="62"/>
      <c r="F103" s="62"/>
      <c r="G103" s="62"/>
      <c r="H103" s="62"/>
      <c r="I103" s="62"/>
      <c r="J103" s="62">
        <v>3</v>
      </c>
      <c r="K103" s="62"/>
      <c r="L103" s="62">
        <v>4</v>
      </c>
      <c r="M103" s="62"/>
      <c r="N103" s="62">
        <v>5</v>
      </c>
      <c r="O103" s="62"/>
      <c r="P103" s="62">
        <v>6</v>
      </c>
      <c r="Q103" s="62"/>
      <c r="R103" s="62">
        <v>7</v>
      </c>
      <c r="S103" s="62"/>
      <c r="T103" s="62"/>
      <c r="U103" s="62">
        <v>8</v>
      </c>
      <c r="V103" s="62"/>
      <c r="W103" s="62"/>
    </row>
    <row r="104" spans="1:23" ht="12.75">
      <c r="A104" s="3">
        <v>1</v>
      </c>
      <c r="B104" s="69" t="s">
        <v>110</v>
      </c>
      <c r="C104" s="69"/>
      <c r="D104" s="69"/>
      <c r="E104" s="69"/>
      <c r="F104" s="69"/>
      <c r="G104" s="69"/>
      <c r="H104" s="69"/>
      <c r="I104" s="69"/>
      <c r="J104" s="61">
        <v>0.0278</v>
      </c>
      <c r="K104" s="61"/>
      <c r="L104" s="41" t="s">
        <v>57</v>
      </c>
      <c r="M104" s="41"/>
      <c r="N104" s="57">
        <v>1837.7</v>
      </c>
      <c r="O104" s="57"/>
      <c r="P104" s="41">
        <v>0.3</v>
      </c>
      <c r="Q104" s="41"/>
      <c r="R104" s="57">
        <f aca="true" t="shared" si="4" ref="R104:R136">N104*P104*J104</f>
        <v>15.326417999999997</v>
      </c>
      <c r="S104" s="57"/>
      <c r="T104" s="57"/>
      <c r="U104" s="57">
        <f aca="true" t="shared" si="5" ref="U104:U136">R104*$S$11</f>
        <v>17.625380699999994</v>
      </c>
      <c r="V104" s="57"/>
      <c r="W104" s="57"/>
    </row>
    <row r="105" spans="1:23" ht="12.75">
      <c r="A105" s="3">
        <v>2</v>
      </c>
      <c r="B105" s="69" t="s">
        <v>217</v>
      </c>
      <c r="C105" s="69"/>
      <c r="D105" s="69"/>
      <c r="E105" s="69"/>
      <c r="F105" s="69"/>
      <c r="G105" s="69"/>
      <c r="H105" s="69"/>
      <c r="I105" s="69"/>
      <c r="J105" s="61">
        <v>0.0834</v>
      </c>
      <c r="K105" s="61"/>
      <c r="L105" s="41" t="s">
        <v>57</v>
      </c>
      <c r="M105" s="41"/>
      <c r="N105" s="57">
        <v>26</v>
      </c>
      <c r="O105" s="57"/>
      <c r="P105" s="41">
        <v>0.15</v>
      </c>
      <c r="Q105" s="41"/>
      <c r="R105" s="57">
        <f t="shared" si="4"/>
        <v>0.32526</v>
      </c>
      <c r="S105" s="57"/>
      <c r="T105" s="57"/>
      <c r="U105" s="57">
        <f t="shared" si="5"/>
        <v>0.37404899999999996</v>
      </c>
      <c r="V105" s="57"/>
      <c r="W105" s="57"/>
    </row>
    <row r="106" spans="1:23" ht="12.75">
      <c r="A106" s="3">
        <v>3</v>
      </c>
      <c r="B106" s="69" t="s">
        <v>117</v>
      </c>
      <c r="C106" s="69"/>
      <c r="D106" s="69"/>
      <c r="E106" s="69"/>
      <c r="F106" s="69"/>
      <c r="G106" s="69"/>
      <c r="H106" s="69"/>
      <c r="I106" s="69"/>
      <c r="J106" s="61">
        <v>0.0834</v>
      </c>
      <c r="K106" s="61"/>
      <c r="L106" s="41" t="s">
        <v>57</v>
      </c>
      <c r="M106" s="41"/>
      <c r="N106" s="57">
        <v>120</v>
      </c>
      <c r="O106" s="57"/>
      <c r="P106" s="41">
        <v>1</v>
      </c>
      <c r="Q106" s="41"/>
      <c r="R106" s="57">
        <f t="shared" si="4"/>
        <v>10.008000000000001</v>
      </c>
      <c r="S106" s="57"/>
      <c r="T106" s="57"/>
      <c r="U106" s="57">
        <f t="shared" si="5"/>
        <v>11.5092</v>
      </c>
      <c r="V106" s="57"/>
      <c r="W106" s="57"/>
    </row>
    <row r="107" spans="1:23" ht="12.75">
      <c r="A107" s="3">
        <v>4</v>
      </c>
      <c r="B107" s="69" t="s">
        <v>118</v>
      </c>
      <c r="C107" s="69"/>
      <c r="D107" s="69"/>
      <c r="E107" s="69"/>
      <c r="F107" s="69"/>
      <c r="G107" s="69"/>
      <c r="H107" s="69"/>
      <c r="I107" s="69"/>
      <c r="J107" s="61">
        <v>0.0834</v>
      </c>
      <c r="K107" s="61"/>
      <c r="L107" s="41" t="s">
        <v>57</v>
      </c>
      <c r="M107" s="41"/>
      <c r="N107" s="57">
        <v>18</v>
      </c>
      <c r="O107" s="57"/>
      <c r="P107" s="41">
        <v>1</v>
      </c>
      <c r="Q107" s="41"/>
      <c r="R107" s="57">
        <f t="shared" si="4"/>
        <v>1.5012</v>
      </c>
      <c r="S107" s="57"/>
      <c r="T107" s="57"/>
      <c r="U107" s="57">
        <f t="shared" si="5"/>
        <v>1.72638</v>
      </c>
      <c r="V107" s="57"/>
      <c r="W107" s="57"/>
    </row>
    <row r="108" spans="1:23" ht="12.75">
      <c r="A108" s="3">
        <v>5</v>
      </c>
      <c r="B108" s="69" t="s">
        <v>218</v>
      </c>
      <c r="C108" s="69"/>
      <c r="D108" s="69"/>
      <c r="E108" s="69"/>
      <c r="F108" s="69"/>
      <c r="G108" s="69"/>
      <c r="H108" s="69"/>
      <c r="I108" s="69"/>
      <c r="J108" s="61">
        <v>0.1666</v>
      </c>
      <c r="K108" s="61"/>
      <c r="L108" s="41" t="s">
        <v>57</v>
      </c>
      <c r="M108" s="41"/>
      <c r="N108" s="57">
        <v>38.5</v>
      </c>
      <c r="O108" s="57"/>
      <c r="P108" s="41">
        <v>1</v>
      </c>
      <c r="Q108" s="41"/>
      <c r="R108" s="57">
        <f t="shared" si="4"/>
        <v>6.4141</v>
      </c>
      <c r="S108" s="57"/>
      <c r="T108" s="57"/>
      <c r="U108" s="57">
        <f t="shared" si="5"/>
        <v>7.376215</v>
      </c>
      <c r="V108" s="57"/>
      <c r="W108" s="57"/>
    </row>
    <row r="109" spans="1:23" ht="12.75">
      <c r="A109" s="3">
        <v>6</v>
      </c>
      <c r="B109" s="69" t="s">
        <v>119</v>
      </c>
      <c r="C109" s="69"/>
      <c r="D109" s="69"/>
      <c r="E109" s="69"/>
      <c r="F109" s="69"/>
      <c r="G109" s="69"/>
      <c r="H109" s="69"/>
      <c r="I109" s="69"/>
      <c r="J109" s="61">
        <v>0.0278</v>
      </c>
      <c r="K109" s="61"/>
      <c r="L109" s="41" t="s">
        <v>57</v>
      </c>
      <c r="M109" s="41"/>
      <c r="N109" s="57">
        <v>400</v>
      </c>
      <c r="O109" s="57"/>
      <c r="P109" s="41">
        <v>1</v>
      </c>
      <c r="Q109" s="41"/>
      <c r="R109" s="57">
        <f t="shared" si="4"/>
        <v>11.12</v>
      </c>
      <c r="S109" s="57"/>
      <c r="T109" s="57"/>
      <c r="U109" s="57">
        <f t="shared" si="5"/>
        <v>12.787999999999998</v>
      </c>
      <c r="V109" s="57"/>
      <c r="W109" s="57"/>
    </row>
    <row r="110" spans="1:23" ht="12.75">
      <c r="A110" s="3">
        <v>7</v>
      </c>
      <c r="B110" s="69" t="s">
        <v>120</v>
      </c>
      <c r="C110" s="69"/>
      <c r="D110" s="69"/>
      <c r="E110" s="69"/>
      <c r="F110" s="69"/>
      <c r="G110" s="69"/>
      <c r="H110" s="69"/>
      <c r="I110" s="69"/>
      <c r="J110" s="61">
        <v>0.1666</v>
      </c>
      <c r="K110" s="61"/>
      <c r="L110" s="41" t="s">
        <v>57</v>
      </c>
      <c r="M110" s="41"/>
      <c r="N110" s="57">
        <v>58.1</v>
      </c>
      <c r="O110" s="57"/>
      <c r="P110" s="41">
        <v>1</v>
      </c>
      <c r="Q110" s="41"/>
      <c r="R110" s="57">
        <f t="shared" si="4"/>
        <v>9.67946</v>
      </c>
      <c r="S110" s="57"/>
      <c r="T110" s="57"/>
      <c r="U110" s="57">
        <f t="shared" si="5"/>
        <v>11.131378999999999</v>
      </c>
      <c r="V110" s="57"/>
      <c r="W110" s="57"/>
    </row>
    <row r="111" spans="1:23" ht="12.75">
      <c r="A111" s="3">
        <v>8</v>
      </c>
      <c r="B111" s="69" t="s">
        <v>138</v>
      </c>
      <c r="C111" s="69"/>
      <c r="D111" s="69"/>
      <c r="E111" s="69"/>
      <c r="F111" s="69"/>
      <c r="G111" s="69"/>
      <c r="H111" s="69"/>
      <c r="I111" s="69"/>
      <c r="J111" s="61">
        <v>0.0417</v>
      </c>
      <c r="K111" s="61"/>
      <c r="L111" s="41" t="s">
        <v>57</v>
      </c>
      <c r="M111" s="41"/>
      <c r="N111" s="57">
        <v>125.9</v>
      </c>
      <c r="O111" s="57"/>
      <c r="P111" s="41">
        <v>1</v>
      </c>
      <c r="Q111" s="41"/>
      <c r="R111" s="57">
        <f t="shared" si="4"/>
        <v>5.250030000000001</v>
      </c>
      <c r="S111" s="57"/>
      <c r="T111" s="57"/>
      <c r="U111" s="57">
        <f t="shared" si="5"/>
        <v>6.0375345000000005</v>
      </c>
      <c r="V111" s="57"/>
      <c r="W111" s="57"/>
    </row>
    <row r="112" spans="1:23" ht="12.75">
      <c r="A112" s="3">
        <v>9</v>
      </c>
      <c r="B112" s="69" t="s">
        <v>121</v>
      </c>
      <c r="C112" s="69"/>
      <c r="D112" s="69"/>
      <c r="E112" s="69"/>
      <c r="F112" s="69"/>
      <c r="G112" s="69"/>
      <c r="H112" s="69"/>
      <c r="I112" s="69"/>
      <c r="J112" s="61">
        <v>0.0834</v>
      </c>
      <c r="K112" s="61"/>
      <c r="L112" s="41" t="s">
        <v>57</v>
      </c>
      <c r="M112" s="41"/>
      <c r="N112" s="57">
        <v>45</v>
      </c>
      <c r="O112" s="57"/>
      <c r="P112" s="41">
        <v>1</v>
      </c>
      <c r="Q112" s="41"/>
      <c r="R112" s="57">
        <f t="shared" si="4"/>
        <v>3.753</v>
      </c>
      <c r="S112" s="57"/>
      <c r="T112" s="57"/>
      <c r="U112" s="57">
        <f t="shared" si="5"/>
        <v>4.31595</v>
      </c>
      <c r="V112" s="57"/>
      <c r="W112" s="57"/>
    </row>
    <row r="113" spans="1:23" ht="12.75">
      <c r="A113" s="3">
        <v>10</v>
      </c>
      <c r="B113" s="69" t="s">
        <v>122</v>
      </c>
      <c r="C113" s="69"/>
      <c r="D113" s="69"/>
      <c r="E113" s="69"/>
      <c r="F113" s="69"/>
      <c r="G113" s="69"/>
      <c r="H113" s="69"/>
      <c r="I113" s="69"/>
      <c r="J113" s="61">
        <v>0.0834</v>
      </c>
      <c r="K113" s="61"/>
      <c r="L113" s="41" t="s">
        <v>57</v>
      </c>
      <c r="M113" s="41"/>
      <c r="N113" s="57">
        <v>50.85</v>
      </c>
      <c r="O113" s="57"/>
      <c r="P113" s="41">
        <v>1</v>
      </c>
      <c r="Q113" s="41"/>
      <c r="R113" s="57">
        <f t="shared" si="4"/>
        <v>4.24089</v>
      </c>
      <c r="S113" s="57"/>
      <c r="T113" s="57"/>
      <c r="U113" s="57">
        <f t="shared" si="5"/>
        <v>4.8770235</v>
      </c>
      <c r="V113" s="57"/>
      <c r="W113" s="57"/>
    </row>
    <row r="114" spans="1:23" ht="12.75">
      <c r="A114" s="3">
        <v>11</v>
      </c>
      <c r="B114" s="69" t="s">
        <v>123</v>
      </c>
      <c r="C114" s="69"/>
      <c r="D114" s="69"/>
      <c r="E114" s="69"/>
      <c r="F114" s="69"/>
      <c r="G114" s="69"/>
      <c r="H114" s="69"/>
      <c r="I114" s="69"/>
      <c r="J114" s="61">
        <v>0.0834</v>
      </c>
      <c r="K114" s="61"/>
      <c r="L114" s="41" t="s">
        <v>57</v>
      </c>
      <c r="M114" s="41"/>
      <c r="N114" s="57">
        <v>60</v>
      </c>
      <c r="O114" s="57"/>
      <c r="P114" s="41">
        <v>0.3</v>
      </c>
      <c r="Q114" s="41"/>
      <c r="R114" s="57">
        <f t="shared" si="4"/>
        <v>1.5012</v>
      </c>
      <c r="S114" s="57"/>
      <c r="T114" s="57"/>
      <c r="U114" s="57">
        <f t="shared" si="5"/>
        <v>1.72638</v>
      </c>
      <c r="V114" s="57"/>
      <c r="W114" s="57"/>
    </row>
    <row r="115" spans="1:23" ht="12.75">
      <c r="A115" s="3">
        <v>12</v>
      </c>
      <c r="B115" s="69" t="s">
        <v>124</v>
      </c>
      <c r="C115" s="69"/>
      <c r="D115" s="69"/>
      <c r="E115" s="69"/>
      <c r="F115" s="69"/>
      <c r="G115" s="69"/>
      <c r="H115" s="69"/>
      <c r="I115" s="69"/>
      <c r="J115" s="61">
        <v>0.0834</v>
      </c>
      <c r="K115" s="61"/>
      <c r="L115" s="41" t="s">
        <v>57</v>
      </c>
      <c r="M115" s="41"/>
      <c r="N115" s="57">
        <v>48</v>
      </c>
      <c r="O115" s="57"/>
      <c r="P115" s="41">
        <v>1</v>
      </c>
      <c r="Q115" s="41"/>
      <c r="R115" s="57">
        <f t="shared" si="4"/>
        <v>4.0032</v>
      </c>
      <c r="S115" s="57"/>
      <c r="T115" s="57"/>
      <c r="U115" s="57">
        <f t="shared" si="5"/>
        <v>4.603679999999999</v>
      </c>
      <c r="V115" s="57"/>
      <c r="W115" s="57"/>
    </row>
    <row r="116" spans="1:23" ht="12.75">
      <c r="A116" s="3">
        <v>13</v>
      </c>
      <c r="B116" s="69" t="s">
        <v>219</v>
      </c>
      <c r="C116" s="69"/>
      <c r="D116" s="69"/>
      <c r="E116" s="69"/>
      <c r="F116" s="69"/>
      <c r="G116" s="69"/>
      <c r="H116" s="69"/>
      <c r="I116" s="69"/>
      <c r="J116" s="61">
        <v>0.0834</v>
      </c>
      <c r="K116" s="61"/>
      <c r="L116" s="41" t="s">
        <v>57</v>
      </c>
      <c r="M116" s="41"/>
      <c r="N116" s="57">
        <v>90</v>
      </c>
      <c r="O116" s="57"/>
      <c r="P116" s="41">
        <v>1</v>
      </c>
      <c r="Q116" s="41"/>
      <c r="R116" s="57">
        <f t="shared" si="4"/>
        <v>7.506</v>
      </c>
      <c r="S116" s="57"/>
      <c r="T116" s="57"/>
      <c r="U116" s="57">
        <f t="shared" si="5"/>
        <v>8.6319</v>
      </c>
      <c r="V116" s="57"/>
      <c r="W116" s="57"/>
    </row>
    <row r="117" spans="1:23" ht="12.75">
      <c r="A117" s="3">
        <v>14</v>
      </c>
      <c r="B117" s="69" t="s">
        <v>125</v>
      </c>
      <c r="C117" s="69"/>
      <c r="D117" s="69"/>
      <c r="E117" s="69"/>
      <c r="F117" s="69"/>
      <c r="G117" s="69"/>
      <c r="H117" s="69"/>
      <c r="I117" s="69"/>
      <c r="J117" s="61">
        <v>0.0834</v>
      </c>
      <c r="K117" s="61"/>
      <c r="L117" s="41" t="s">
        <v>57</v>
      </c>
      <c r="M117" s="41"/>
      <c r="N117" s="57">
        <v>458.1</v>
      </c>
      <c r="O117" s="57"/>
      <c r="P117" s="41">
        <v>2</v>
      </c>
      <c r="Q117" s="41"/>
      <c r="R117" s="57">
        <f t="shared" si="4"/>
        <v>76.41108000000001</v>
      </c>
      <c r="S117" s="57"/>
      <c r="T117" s="57"/>
      <c r="U117" s="57">
        <f t="shared" si="5"/>
        <v>87.872742</v>
      </c>
      <c r="V117" s="57"/>
      <c r="W117" s="57"/>
    </row>
    <row r="118" spans="1:23" ht="12.75">
      <c r="A118" s="3">
        <v>15</v>
      </c>
      <c r="B118" s="69" t="s">
        <v>114</v>
      </c>
      <c r="C118" s="69"/>
      <c r="D118" s="69"/>
      <c r="E118" s="69"/>
      <c r="F118" s="69"/>
      <c r="G118" s="69"/>
      <c r="H118" s="69"/>
      <c r="I118" s="69"/>
      <c r="J118" s="61">
        <v>0.0834</v>
      </c>
      <c r="K118" s="61"/>
      <c r="L118" s="41" t="s">
        <v>57</v>
      </c>
      <c r="M118" s="41"/>
      <c r="N118" s="57">
        <v>570.3</v>
      </c>
      <c r="O118" s="57"/>
      <c r="P118" s="41">
        <v>1</v>
      </c>
      <c r="Q118" s="41"/>
      <c r="R118" s="57">
        <f t="shared" si="4"/>
        <v>47.563019999999995</v>
      </c>
      <c r="S118" s="57"/>
      <c r="T118" s="57"/>
      <c r="U118" s="57">
        <f t="shared" si="5"/>
        <v>54.69747299999999</v>
      </c>
      <c r="V118" s="57"/>
      <c r="W118" s="57"/>
    </row>
    <row r="119" spans="1:23" ht="12.75">
      <c r="A119" s="3">
        <v>16</v>
      </c>
      <c r="B119" s="69" t="s">
        <v>126</v>
      </c>
      <c r="C119" s="69"/>
      <c r="D119" s="69"/>
      <c r="E119" s="69"/>
      <c r="F119" s="69"/>
      <c r="G119" s="69"/>
      <c r="H119" s="69"/>
      <c r="I119" s="69"/>
      <c r="J119" s="61">
        <v>0.0417</v>
      </c>
      <c r="K119" s="61"/>
      <c r="L119" s="41" t="s">
        <v>57</v>
      </c>
      <c r="M119" s="41"/>
      <c r="N119" s="57">
        <v>140</v>
      </c>
      <c r="O119" s="57"/>
      <c r="P119" s="41">
        <v>0.3</v>
      </c>
      <c r="Q119" s="41"/>
      <c r="R119" s="57">
        <f t="shared" si="4"/>
        <v>1.7514</v>
      </c>
      <c r="S119" s="57"/>
      <c r="T119" s="57"/>
      <c r="U119" s="57">
        <f t="shared" si="5"/>
        <v>2.01411</v>
      </c>
      <c r="V119" s="57"/>
      <c r="W119" s="57"/>
    </row>
    <row r="120" spans="1:23" ht="24.75" customHeight="1">
      <c r="A120" s="3">
        <v>17</v>
      </c>
      <c r="B120" s="69" t="s">
        <v>127</v>
      </c>
      <c r="C120" s="69"/>
      <c r="D120" s="69"/>
      <c r="E120" s="69"/>
      <c r="F120" s="69"/>
      <c r="G120" s="69"/>
      <c r="H120" s="69"/>
      <c r="I120" s="69"/>
      <c r="J120" s="61">
        <v>0.0834</v>
      </c>
      <c r="K120" s="61"/>
      <c r="L120" s="41" t="s">
        <v>57</v>
      </c>
      <c r="M120" s="41"/>
      <c r="N120" s="57">
        <v>45</v>
      </c>
      <c r="O120" s="57"/>
      <c r="P120" s="41">
        <v>1</v>
      </c>
      <c r="Q120" s="41"/>
      <c r="R120" s="57">
        <f t="shared" si="4"/>
        <v>3.753</v>
      </c>
      <c r="S120" s="57"/>
      <c r="T120" s="57"/>
      <c r="U120" s="57">
        <f t="shared" si="5"/>
        <v>4.31595</v>
      </c>
      <c r="V120" s="57"/>
      <c r="W120" s="57"/>
    </row>
    <row r="121" spans="1:23" ht="27" customHeight="1">
      <c r="A121" s="3">
        <v>18</v>
      </c>
      <c r="B121" s="69" t="s">
        <v>220</v>
      </c>
      <c r="C121" s="69"/>
      <c r="D121" s="69"/>
      <c r="E121" s="69"/>
      <c r="F121" s="69"/>
      <c r="G121" s="69"/>
      <c r="H121" s="69"/>
      <c r="I121" s="69"/>
      <c r="J121" s="61">
        <v>0.0417</v>
      </c>
      <c r="K121" s="61"/>
      <c r="L121" s="41" t="s">
        <v>57</v>
      </c>
      <c r="M121" s="41"/>
      <c r="N121" s="57">
        <v>42</v>
      </c>
      <c r="O121" s="57"/>
      <c r="P121" s="41">
        <v>1</v>
      </c>
      <c r="Q121" s="41"/>
      <c r="R121" s="57">
        <f t="shared" si="4"/>
        <v>1.7514</v>
      </c>
      <c r="S121" s="57"/>
      <c r="T121" s="57"/>
      <c r="U121" s="57">
        <f t="shared" si="5"/>
        <v>2.01411</v>
      </c>
      <c r="V121" s="57"/>
      <c r="W121" s="57"/>
    </row>
    <row r="122" spans="1:23" ht="12.75">
      <c r="A122" s="3">
        <v>19</v>
      </c>
      <c r="B122" s="69" t="s">
        <v>128</v>
      </c>
      <c r="C122" s="69"/>
      <c r="D122" s="69"/>
      <c r="E122" s="69"/>
      <c r="F122" s="69"/>
      <c r="G122" s="69"/>
      <c r="H122" s="69"/>
      <c r="I122" s="69"/>
      <c r="J122" s="61">
        <v>0.1666</v>
      </c>
      <c r="K122" s="61"/>
      <c r="L122" s="41" t="s">
        <v>57</v>
      </c>
      <c r="M122" s="41"/>
      <c r="N122" s="57">
        <v>80</v>
      </c>
      <c r="O122" s="57"/>
      <c r="P122" s="41">
        <v>1</v>
      </c>
      <c r="Q122" s="41"/>
      <c r="R122" s="57">
        <f t="shared" si="4"/>
        <v>13.328</v>
      </c>
      <c r="S122" s="57"/>
      <c r="T122" s="57"/>
      <c r="U122" s="57">
        <f t="shared" si="5"/>
        <v>15.327199999999998</v>
      </c>
      <c r="V122" s="57"/>
      <c r="W122" s="57"/>
    </row>
    <row r="123" spans="1:23" ht="12.75">
      <c r="A123" s="3">
        <v>20</v>
      </c>
      <c r="B123" s="69" t="s">
        <v>129</v>
      </c>
      <c r="C123" s="69"/>
      <c r="D123" s="69"/>
      <c r="E123" s="69"/>
      <c r="F123" s="69"/>
      <c r="G123" s="69"/>
      <c r="H123" s="69"/>
      <c r="I123" s="69"/>
      <c r="J123" s="61">
        <v>0.0278</v>
      </c>
      <c r="K123" s="61"/>
      <c r="L123" s="41" t="s">
        <v>57</v>
      </c>
      <c r="M123" s="41"/>
      <c r="N123" s="57">
        <v>2432.3</v>
      </c>
      <c r="O123" s="57"/>
      <c r="P123" s="41">
        <v>1</v>
      </c>
      <c r="Q123" s="41"/>
      <c r="R123" s="57">
        <f t="shared" si="4"/>
        <v>67.61794</v>
      </c>
      <c r="S123" s="57"/>
      <c r="T123" s="57"/>
      <c r="U123" s="57">
        <f t="shared" si="5"/>
        <v>77.760631</v>
      </c>
      <c r="V123" s="57"/>
      <c r="W123" s="57"/>
    </row>
    <row r="124" spans="1:23" ht="12.75">
      <c r="A124" s="3">
        <v>21</v>
      </c>
      <c r="B124" s="69" t="s">
        <v>130</v>
      </c>
      <c r="C124" s="69"/>
      <c r="D124" s="69"/>
      <c r="E124" s="69"/>
      <c r="F124" s="69"/>
      <c r="G124" s="69"/>
      <c r="H124" s="69"/>
      <c r="I124" s="69"/>
      <c r="J124" s="61">
        <v>0.0238</v>
      </c>
      <c r="K124" s="61"/>
      <c r="L124" s="41" t="s">
        <v>57</v>
      </c>
      <c r="M124" s="41"/>
      <c r="N124" s="57">
        <v>2144.6</v>
      </c>
      <c r="O124" s="57"/>
      <c r="P124" s="41">
        <v>1</v>
      </c>
      <c r="Q124" s="41"/>
      <c r="R124" s="57">
        <f t="shared" si="4"/>
        <v>51.04148</v>
      </c>
      <c r="S124" s="57"/>
      <c r="T124" s="57"/>
      <c r="U124" s="57">
        <f t="shared" si="5"/>
        <v>58.69770199999999</v>
      </c>
      <c r="V124" s="57"/>
      <c r="W124" s="57"/>
    </row>
    <row r="125" spans="1:23" ht="12.75">
      <c r="A125" s="3">
        <v>22</v>
      </c>
      <c r="B125" s="69" t="s">
        <v>221</v>
      </c>
      <c r="C125" s="69"/>
      <c r="D125" s="69"/>
      <c r="E125" s="69"/>
      <c r="F125" s="69"/>
      <c r="G125" s="69"/>
      <c r="H125" s="69"/>
      <c r="I125" s="69"/>
      <c r="J125" s="61">
        <v>0.0238</v>
      </c>
      <c r="K125" s="61"/>
      <c r="L125" s="41" t="s">
        <v>91</v>
      </c>
      <c r="M125" s="41"/>
      <c r="N125" s="57">
        <v>7872.6</v>
      </c>
      <c r="O125" s="57"/>
      <c r="P125" s="41">
        <v>1</v>
      </c>
      <c r="Q125" s="41"/>
      <c r="R125" s="57">
        <f t="shared" si="4"/>
        <v>187.36788</v>
      </c>
      <c r="S125" s="57"/>
      <c r="T125" s="57"/>
      <c r="U125" s="57">
        <f t="shared" si="5"/>
        <v>215.473062</v>
      </c>
      <c r="V125" s="57"/>
      <c r="W125" s="57"/>
    </row>
    <row r="126" spans="1:23" ht="12.75">
      <c r="A126" s="3">
        <v>23</v>
      </c>
      <c r="B126" s="69" t="s">
        <v>131</v>
      </c>
      <c r="C126" s="69"/>
      <c r="D126" s="69"/>
      <c r="E126" s="69"/>
      <c r="F126" s="69"/>
      <c r="G126" s="69"/>
      <c r="H126" s="69"/>
      <c r="I126" s="69"/>
      <c r="J126" s="61">
        <v>0.0417</v>
      </c>
      <c r="K126" s="61"/>
      <c r="L126" s="41" t="s">
        <v>57</v>
      </c>
      <c r="M126" s="41"/>
      <c r="N126" s="57">
        <v>250</v>
      </c>
      <c r="O126" s="57"/>
      <c r="P126" s="41">
        <v>1</v>
      </c>
      <c r="Q126" s="41"/>
      <c r="R126" s="57">
        <f t="shared" si="4"/>
        <v>10.425</v>
      </c>
      <c r="S126" s="57"/>
      <c r="T126" s="57"/>
      <c r="U126" s="57">
        <f t="shared" si="5"/>
        <v>11.98875</v>
      </c>
      <c r="V126" s="57"/>
      <c r="W126" s="57"/>
    </row>
    <row r="127" spans="1:23" ht="12.75">
      <c r="A127" s="3">
        <v>24</v>
      </c>
      <c r="B127" s="69" t="s">
        <v>132</v>
      </c>
      <c r="C127" s="69"/>
      <c r="D127" s="69"/>
      <c r="E127" s="69"/>
      <c r="F127" s="69"/>
      <c r="G127" s="69"/>
      <c r="H127" s="69"/>
      <c r="I127" s="69"/>
      <c r="J127" s="61">
        <v>0.0417</v>
      </c>
      <c r="K127" s="61"/>
      <c r="L127" s="41" t="s">
        <v>57</v>
      </c>
      <c r="M127" s="41"/>
      <c r="N127" s="57">
        <v>35</v>
      </c>
      <c r="O127" s="57"/>
      <c r="P127" s="41">
        <v>1</v>
      </c>
      <c r="Q127" s="41"/>
      <c r="R127" s="57">
        <f t="shared" si="4"/>
        <v>1.4595</v>
      </c>
      <c r="S127" s="57"/>
      <c r="T127" s="57"/>
      <c r="U127" s="57">
        <f t="shared" si="5"/>
        <v>1.6784249999999998</v>
      </c>
      <c r="V127" s="57"/>
      <c r="W127" s="57"/>
    </row>
    <row r="128" spans="1:23" ht="12.75">
      <c r="A128" s="3">
        <v>25</v>
      </c>
      <c r="B128" s="69" t="s">
        <v>133</v>
      </c>
      <c r="C128" s="69"/>
      <c r="D128" s="69"/>
      <c r="E128" s="69"/>
      <c r="F128" s="69"/>
      <c r="G128" s="69"/>
      <c r="H128" s="69"/>
      <c r="I128" s="69"/>
      <c r="J128" s="61">
        <v>0.0278</v>
      </c>
      <c r="K128" s="61"/>
      <c r="L128" s="41" t="s">
        <v>57</v>
      </c>
      <c r="M128" s="41"/>
      <c r="N128" s="57">
        <v>356.5</v>
      </c>
      <c r="O128" s="57"/>
      <c r="P128" s="41">
        <v>1</v>
      </c>
      <c r="Q128" s="41"/>
      <c r="R128" s="57">
        <f t="shared" si="4"/>
        <v>9.9107</v>
      </c>
      <c r="S128" s="57"/>
      <c r="T128" s="57"/>
      <c r="U128" s="57">
        <f t="shared" si="5"/>
        <v>11.397305</v>
      </c>
      <c r="V128" s="57"/>
      <c r="W128" s="57"/>
    </row>
    <row r="129" spans="1:23" ht="12.75">
      <c r="A129" s="3">
        <v>26</v>
      </c>
      <c r="B129" s="69" t="s">
        <v>111</v>
      </c>
      <c r="C129" s="69"/>
      <c r="D129" s="69"/>
      <c r="E129" s="69"/>
      <c r="F129" s="69"/>
      <c r="G129" s="69"/>
      <c r="H129" s="69"/>
      <c r="I129" s="69"/>
      <c r="J129" s="61">
        <v>0.0278</v>
      </c>
      <c r="K129" s="61"/>
      <c r="L129" s="41" t="s">
        <v>57</v>
      </c>
      <c r="M129" s="41"/>
      <c r="N129" s="57">
        <v>1500</v>
      </c>
      <c r="O129" s="57"/>
      <c r="P129" s="41">
        <v>1</v>
      </c>
      <c r="Q129" s="41"/>
      <c r="R129" s="57">
        <f t="shared" si="4"/>
        <v>41.699999999999996</v>
      </c>
      <c r="S129" s="57"/>
      <c r="T129" s="57"/>
      <c r="U129" s="57">
        <f t="shared" si="5"/>
        <v>47.95499999999999</v>
      </c>
      <c r="V129" s="57"/>
      <c r="W129" s="57"/>
    </row>
    <row r="130" spans="1:23" ht="25.5" customHeight="1">
      <c r="A130" s="3">
        <v>27</v>
      </c>
      <c r="B130" s="69" t="s">
        <v>135</v>
      </c>
      <c r="C130" s="69"/>
      <c r="D130" s="69"/>
      <c r="E130" s="69"/>
      <c r="F130" s="69"/>
      <c r="G130" s="69"/>
      <c r="H130" s="69"/>
      <c r="I130" s="69"/>
      <c r="J130" s="61">
        <v>0.0417</v>
      </c>
      <c r="K130" s="61"/>
      <c r="L130" s="41" t="s">
        <v>91</v>
      </c>
      <c r="M130" s="41"/>
      <c r="N130" s="57">
        <v>2249.3</v>
      </c>
      <c r="O130" s="57"/>
      <c r="P130" s="41">
        <v>2</v>
      </c>
      <c r="Q130" s="41"/>
      <c r="R130" s="57">
        <f t="shared" si="4"/>
        <v>187.59162</v>
      </c>
      <c r="S130" s="57"/>
      <c r="T130" s="57"/>
      <c r="U130" s="57">
        <f t="shared" si="5"/>
        <v>215.73036299999998</v>
      </c>
      <c r="V130" s="57"/>
      <c r="W130" s="57"/>
    </row>
    <row r="131" spans="1:23" ht="12.75">
      <c r="A131" s="3">
        <v>28</v>
      </c>
      <c r="B131" s="69" t="s">
        <v>136</v>
      </c>
      <c r="C131" s="69"/>
      <c r="D131" s="69"/>
      <c r="E131" s="69"/>
      <c r="F131" s="69"/>
      <c r="G131" s="69"/>
      <c r="H131" s="69"/>
      <c r="I131" s="69"/>
      <c r="J131" s="61">
        <v>0.1666</v>
      </c>
      <c r="K131" s="61"/>
      <c r="L131" s="41" t="s">
        <v>57</v>
      </c>
      <c r="M131" s="41"/>
      <c r="N131" s="57">
        <v>200</v>
      </c>
      <c r="O131" s="57"/>
      <c r="P131" s="41">
        <v>1</v>
      </c>
      <c r="Q131" s="41"/>
      <c r="R131" s="57">
        <f t="shared" si="4"/>
        <v>33.32</v>
      </c>
      <c r="S131" s="57"/>
      <c r="T131" s="57"/>
      <c r="U131" s="57">
        <f t="shared" si="5"/>
        <v>38.318</v>
      </c>
      <c r="V131" s="57"/>
      <c r="W131" s="57"/>
    </row>
    <row r="132" spans="1:23" ht="12.75">
      <c r="A132" s="3">
        <v>29</v>
      </c>
      <c r="B132" s="69" t="s">
        <v>115</v>
      </c>
      <c r="C132" s="69"/>
      <c r="D132" s="69"/>
      <c r="E132" s="69"/>
      <c r="F132" s="69"/>
      <c r="G132" s="69"/>
      <c r="H132" s="69"/>
      <c r="I132" s="69"/>
      <c r="J132" s="61">
        <v>0.0834</v>
      </c>
      <c r="K132" s="61"/>
      <c r="L132" s="41" t="s">
        <v>57</v>
      </c>
      <c r="M132" s="41"/>
      <c r="N132" s="57">
        <v>300.5</v>
      </c>
      <c r="O132" s="57"/>
      <c r="P132" s="41">
        <v>1</v>
      </c>
      <c r="Q132" s="41"/>
      <c r="R132" s="57">
        <f t="shared" si="4"/>
        <v>25.061700000000002</v>
      </c>
      <c r="S132" s="57"/>
      <c r="T132" s="57"/>
      <c r="U132" s="57">
        <f t="shared" si="5"/>
        <v>28.820955</v>
      </c>
      <c r="V132" s="57"/>
      <c r="W132" s="57"/>
    </row>
    <row r="133" spans="1:23" ht="12.75">
      <c r="A133" s="3">
        <v>30</v>
      </c>
      <c r="B133" s="69" t="s">
        <v>222</v>
      </c>
      <c r="C133" s="69"/>
      <c r="D133" s="69"/>
      <c r="E133" s="69"/>
      <c r="F133" s="69"/>
      <c r="G133" s="69"/>
      <c r="H133" s="69"/>
      <c r="I133" s="69"/>
      <c r="J133" s="61">
        <v>0.0417</v>
      </c>
      <c r="K133" s="61"/>
      <c r="L133" s="41" t="s">
        <v>57</v>
      </c>
      <c r="M133" s="41"/>
      <c r="N133" s="57">
        <v>766</v>
      </c>
      <c r="O133" s="57"/>
      <c r="P133" s="41">
        <v>1</v>
      </c>
      <c r="Q133" s="41"/>
      <c r="R133" s="57">
        <f t="shared" si="4"/>
        <v>31.9422</v>
      </c>
      <c r="S133" s="57"/>
      <c r="T133" s="57"/>
      <c r="U133" s="57">
        <f t="shared" si="5"/>
        <v>36.733529999999995</v>
      </c>
      <c r="V133" s="57"/>
      <c r="W133" s="57"/>
    </row>
    <row r="134" spans="1:23" ht="28.5" customHeight="1">
      <c r="A134" s="3">
        <v>31</v>
      </c>
      <c r="B134" s="69" t="s">
        <v>116</v>
      </c>
      <c r="C134" s="69"/>
      <c r="D134" s="69"/>
      <c r="E134" s="69"/>
      <c r="F134" s="69"/>
      <c r="G134" s="69"/>
      <c r="H134" s="69"/>
      <c r="I134" s="69"/>
      <c r="J134" s="61">
        <v>0.0417</v>
      </c>
      <c r="K134" s="61"/>
      <c r="L134" s="41" t="s">
        <v>57</v>
      </c>
      <c r="M134" s="41"/>
      <c r="N134" s="57">
        <v>568.1</v>
      </c>
      <c r="O134" s="57"/>
      <c r="P134" s="41">
        <v>2</v>
      </c>
      <c r="Q134" s="41"/>
      <c r="R134" s="57">
        <f t="shared" si="4"/>
        <v>47.379540000000006</v>
      </c>
      <c r="S134" s="57"/>
      <c r="T134" s="57"/>
      <c r="U134" s="57">
        <f t="shared" si="5"/>
        <v>54.486471</v>
      </c>
      <c r="V134" s="57"/>
      <c r="W134" s="57"/>
    </row>
    <row r="135" spans="1:23" ht="12.75">
      <c r="A135" s="3">
        <v>32</v>
      </c>
      <c r="B135" s="69" t="s">
        <v>112</v>
      </c>
      <c r="C135" s="69"/>
      <c r="D135" s="69"/>
      <c r="E135" s="69"/>
      <c r="F135" s="69"/>
      <c r="G135" s="69"/>
      <c r="H135" s="69"/>
      <c r="I135" s="69"/>
      <c r="J135" s="61">
        <v>0.0834</v>
      </c>
      <c r="K135" s="61"/>
      <c r="L135" s="41" t="s">
        <v>57</v>
      </c>
      <c r="M135" s="41"/>
      <c r="N135" s="57">
        <v>317.4</v>
      </c>
      <c r="O135" s="57"/>
      <c r="P135" s="41">
        <v>1</v>
      </c>
      <c r="Q135" s="41"/>
      <c r="R135" s="57">
        <f t="shared" si="4"/>
        <v>26.471159999999998</v>
      </c>
      <c r="S135" s="57"/>
      <c r="T135" s="57"/>
      <c r="U135" s="57">
        <f t="shared" si="5"/>
        <v>30.441833999999997</v>
      </c>
      <c r="V135" s="57"/>
      <c r="W135" s="57"/>
    </row>
    <row r="136" spans="1:23" ht="12.75">
      <c r="A136" s="3">
        <v>33</v>
      </c>
      <c r="B136" s="69" t="s">
        <v>9</v>
      </c>
      <c r="C136" s="69"/>
      <c r="D136" s="69"/>
      <c r="E136" s="69"/>
      <c r="F136" s="69"/>
      <c r="G136" s="69"/>
      <c r="H136" s="69"/>
      <c r="I136" s="69"/>
      <c r="J136" s="61">
        <v>0.0834</v>
      </c>
      <c r="K136" s="61"/>
      <c r="L136" s="41" t="s">
        <v>57</v>
      </c>
      <c r="M136" s="41"/>
      <c r="N136" s="57">
        <v>101.7</v>
      </c>
      <c r="O136" s="57"/>
      <c r="P136" s="41">
        <v>0.15</v>
      </c>
      <c r="Q136" s="41"/>
      <c r="R136" s="57">
        <f t="shared" si="4"/>
        <v>1.272267</v>
      </c>
      <c r="S136" s="57"/>
      <c r="T136" s="57"/>
      <c r="U136" s="57">
        <f t="shared" si="5"/>
        <v>1.4631070499999999</v>
      </c>
      <c r="V136" s="57"/>
      <c r="W136" s="57"/>
    </row>
    <row r="137" spans="1:23" ht="12.75">
      <c r="A137" s="7"/>
      <c r="B137" s="71" t="s">
        <v>40</v>
      </c>
      <c r="C137" s="71"/>
      <c r="D137" s="71"/>
      <c r="E137" s="71"/>
      <c r="F137" s="71"/>
      <c r="G137" s="71"/>
      <c r="H137" s="71"/>
      <c r="I137" s="71"/>
      <c r="J137" s="51"/>
      <c r="K137" s="51"/>
      <c r="L137" s="51"/>
      <c r="M137" s="51"/>
      <c r="N137" s="51"/>
      <c r="O137" s="51"/>
      <c r="P137" s="51"/>
      <c r="Q137" s="51"/>
      <c r="R137" s="52">
        <f>SUM(R104:T136)</f>
        <v>947.7476450000001</v>
      </c>
      <c r="S137" s="52"/>
      <c r="T137" s="52"/>
      <c r="U137" s="52">
        <f>SUM(U104:W136)</f>
        <v>1089.9097917499998</v>
      </c>
      <c r="V137" s="52"/>
      <c r="W137" s="52"/>
    </row>
    <row r="138" spans="1:26" ht="12.75">
      <c r="A138" s="36" t="s">
        <v>28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22"/>
      <c r="Z138" s="22"/>
    </row>
    <row r="139" spans="1:26" ht="12.75">
      <c r="A139" s="36" t="s">
        <v>286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22"/>
      <c r="Z139" s="22"/>
    </row>
    <row r="140" spans="1:26" ht="26.25" customHeight="1">
      <c r="A140" s="37" t="s">
        <v>216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22"/>
      <c r="Z140" s="22"/>
    </row>
    <row r="141" spans="1:26" ht="12.75">
      <c r="A141" s="96" t="s">
        <v>205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23"/>
      <c r="Z141" s="23"/>
    </row>
    <row r="142" spans="1:26" ht="12.75">
      <c r="A142" s="41" t="s">
        <v>30</v>
      </c>
      <c r="B142" s="43" t="s">
        <v>287</v>
      </c>
      <c r="C142" s="44"/>
      <c r="D142" s="44"/>
      <c r="E142" s="44"/>
      <c r="F142" s="45"/>
      <c r="G142" s="41" t="s">
        <v>288</v>
      </c>
      <c r="H142" s="41"/>
      <c r="I142" s="41" t="s">
        <v>52</v>
      </c>
      <c r="J142" s="41"/>
      <c r="K142" s="43" t="s">
        <v>266</v>
      </c>
      <c r="L142" s="44"/>
      <c r="M142" s="45"/>
      <c r="N142" s="41" t="s">
        <v>50</v>
      </c>
      <c r="O142" s="41"/>
      <c r="P142" s="41"/>
      <c r="Q142" s="41" t="s">
        <v>109</v>
      </c>
      <c r="R142" s="41"/>
      <c r="S142" s="41" t="s">
        <v>33</v>
      </c>
      <c r="T142" s="41"/>
      <c r="U142" s="41"/>
      <c r="V142" s="41"/>
      <c r="W142" s="41"/>
      <c r="X142" s="41"/>
      <c r="Y142" s="16"/>
      <c r="Z142" s="16"/>
    </row>
    <row r="143" spans="1:26" ht="75" customHeight="1">
      <c r="A143" s="41"/>
      <c r="B143" s="46"/>
      <c r="C143" s="47"/>
      <c r="D143" s="47"/>
      <c r="E143" s="47"/>
      <c r="F143" s="48"/>
      <c r="G143" s="41"/>
      <c r="H143" s="41"/>
      <c r="I143" s="41"/>
      <c r="J143" s="41"/>
      <c r="K143" s="46"/>
      <c r="L143" s="47"/>
      <c r="M143" s="48"/>
      <c r="N143" s="41"/>
      <c r="O143" s="41"/>
      <c r="P143" s="41"/>
      <c r="Q143" s="41"/>
      <c r="R143" s="41"/>
      <c r="S143" s="41" t="s">
        <v>290</v>
      </c>
      <c r="T143" s="41"/>
      <c r="U143" s="41"/>
      <c r="V143" s="41" t="s">
        <v>49</v>
      </c>
      <c r="W143" s="41"/>
      <c r="X143" s="41"/>
      <c r="Y143" s="16"/>
      <c r="Z143" s="16"/>
    </row>
    <row r="144" spans="1:26" ht="12.75">
      <c r="A144" s="6">
        <v>1</v>
      </c>
      <c r="B144" s="63">
        <v>2</v>
      </c>
      <c r="C144" s="64"/>
      <c r="D144" s="64"/>
      <c r="E144" s="64"/>
      <c r="F144" s="65"/>
      <c r="G144" s="62">
        <v>3</v>
      </c>
      <c r="H144" s="62"/>
      <c r="I144" s="62">
        <v>4</v>
      </c>
      <c r="J144" s="62"/>
      <c r="K144" s="66"/>
      <c r="L144" s="67"/>
      <c r="M144" s="68"/>
      <c r="N144" s="62">
        <v>5</v>
      </c>
      <c r="O144" s="62"/>
      <c r="P144" s="62"/>
      <c r="Q144" s="62">
        <v>6</v>
      </c>
      <c r="R144" s="62"/>
      <c r="S144" s="62">
        <v>7</v>
      </c>
      <c r="T144" s="62"/>
      <c r="U144" s="62"/>
      <c r="V144" s="62">
        <v>8</v>
      </c>
      <c r="W144" s="62"/>
      <c r="X144" s="62"/>
      <c r="Y144" s="16"/>
      <c r="Z144" s="16"/>
    </row>
    <row r="145" spans="1:26" ht="12.75">
      <c r="A145" s="3">
        <v>1</v>
      </c>
      <c r="B145" s="58" t="s">
        <v>292</v>
      </c>
      <c r="C145" s="59"/>
      <c r="D145" s="59"/>
      <c r="E145" s="59"/>
      <c r="F145" s="60"/>
      <c r="G145" s="61">
        <v>0.25</v>
      </c>
      <c r="H145" s="61"/>
      <c r="I145" s="41" t="s">
        <v>57</v>
      </c>
      <c r="J145" s="41"/>
      <c r="K145" s="42">
        <v>1.15</v>
      </c>
      <c r="L145" s="34"/>
      <c r="M145" s="35"/>
      <c r="N145" s="57">
        <v>3414.2</v>
      </c>
      <c r="O145" s="57"/>
      <c r="P145" s="57"/>
      <c r="Q145" s="41">
        <v>1</v>
      </c>
      <c r="R145" s="41"/>
      <c r="S145" s="57">
        <f>G145*K145*N145*Q145/305*25.4*2</f>
        <v>163.489806557377</v>
      </c>
      <c r="T145" s="57"/>
      <c r="U145" s="57"/>
      <c r="V145" s="57">
        <f>S145*S12</f>
        <v>179.8387872131147</v>
      </c>
      <c r="W145" s="57"/>
      <c r="X145" s="57"/>
      <c r="Y145" s="16"/>
      <c r="Z145" s="16"/>
    </row>
    <row r="146" spans="1:26" ht="12.75">
      <c r="A146" s="7"/>
      <c r="B146" s="21" t="s">
        <v>40</v>
      </c>
      <c r="C146" s="21"/>
      <c r="D146" s="21"/>
      <c r="E146" s="21"/>
      <c r="F146" s="21"/>
      <c r="G146" s="51"/>
      <c r="H146" s="51"/>
      <c r="I146" s="51"/>
      <c r="J146" s="51"/>
      <c r="K146" s="54"/>
      <c r="L146" s="55"/>
      <c r="M146" s="56"/>
      <c r="N146" s="51"/>
      <c r="O146" s="51"/>
      <c r="P146" s="51"/>
      <c r="Q146" s="51"/>
      <c r="R146" s="51"/>
      <c r="S146" s="52">
        <f>S145</f>
        <v>163.489806557377</v>
      </c>
      <c r="T146" s="52"/>
      <c r="U146" s="52"/>
      <c r="V146" s="52">
        <f>V145</f>
        <v>179.8387872131147</v>
      </c>
      <c r="W146" s="52"/>
      <c r="X146" s="52"/>
      <c r="Y146" s="16"/>
      <c r="Z146" s="16"/>
    </row>
    <row r="147" spans="1:33" ht="12.75">
      <c r="A147" s="36" t="s">
        <v>301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1:33" ht="29.25" customHeight="1">
      <c r="A148" s="37" t="s">
        <v>263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1:33" ht="12.75">
      <c r="A149" s="36" t="s">
        <v>42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1:33" ht="14.25" customHeight="1">
      <c r="A150" s="94" t="s">
        <v>306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5">
        <v>1.16</v>
      </c>
      <c r="R150" s="95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24" ht="12.75" customHeight="1">
      <c r="A151" s="41" t="s">
        <v>30</v>
      </c>
      <c r="B151" s="41" t="s">
        <v>293</v>
      </c>
      <c r="C151" s="41"/>
      <c r="D151" s="41"/>
      <c r="E151" s="41"/>
      <c r="F151" s="42" t="s">
        <v>300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43" t="s">
        <v>40</v>
      </c>
      <c r="W151" s="44"/>
      <c r="X151" s="45"/>
    </row>
    <row r="152" spans="1:24" ht="75.75" customHeight="1">
      <c r="A152" s="41"/>
      <c r="B152" s="41"/>
      <c r="C152" s="41"/>
      <c r="D152" s="41"/>
      <c r="E152" s="41"/>
      <c r="F152" s="40" t="s">
        <v>294</v>
      </c>
      <c r="G152" s="40"/>
      <c r="H152" s="40" t="s">
        <v>295</v>
      </c>
      <c r="I152" s="40"/>
      <c r="J152" s="49" t="s">
        <v>296</v>
      </c>
      <c r="K152" s="50"/>
      <c r="L152" s="49" t="s">
        <v>313</v>
      </c>
      <c r="M152" s="50"/>
      <c r="N152" s="40" t="s">
        <v>314</v>
      </c>
      <c r="O152" s="40"/>
      <c r="P152" s="40" t="s">
        <v>297</v>
      </c>
      <c r="Q152" s="40"/>
      <c r="R152" s="40" t="s">
        <v>298</v>
      </c>
      <c r="S152" s="40"/>
      <c r="T152" s="40" t="s">
        <v>299</v>
      </c>
      <c r="U152" s="40"/>
      <c r="V152" s="46"/>
      <c r="W152" s="47"/>
      <c r="X152" s="48"/>
    </row>
    <row r="153" spans="1:24" ht="12.75">
      <c r="A153" s="5">
        <v>1</v>
      </c>
      <c r="B153" s="17">
        <v>2</v>
      </c>
      <c r="C153" s="18"/>
      <c r="D153" s="18"/>
      <c r="E153" s="18"/>
      <c r="F153" s="17">
        <v>3</v>
      </c>
      <c r="G153" s="19"/>
      <c r="H153" s="17">
        <v>4</v>
      </c>
      <c r="I153" s="19"/>
      <c r="J153" s="17">
        <v>5</v>
      </c>
      <c r="K153" s="19"/>
      <c r="L153" s="17">
        <v>6</v>
      </c>
      <c r="M153" s="19"/>
      <c r="N153" s="17">
        <v>7</v>
      </c>
      <c r="O153" s="19"/>
      <c r="P153" s="17">
        <v>8</v>
      </c>
      <c r="Q153" s="19"/>
      <c r="R153" s="17">
        <v>9</v>
      </c>
      <c r="S153" s="19"/>
      <c r="T153" s="17">
        <v>10</v>
      </c>
      <c r="U153" s="18"/>
      <c r="V153" s="17">
        <v>11</v>
      </c>
      <c r="W153" s="18"/>
      <c r="X153" s="19"/>
    </row>
    <row r="154" spans="1:24" ht="76.5" customHeight="1">
      <c r="A154" s="3">
        <v>1</v>
      </c>
      <c r="B154" s="20" t="s">
        <v>265</v>
      </c>
      <c r="C154" s="11"/>
      <c r="D154" s="11"/>
      <c r="E154" s="12"/>
      <c r="F154" s="32">
        <f>U38</f>
        <v>507.2775411301324</v>
      </c>
      <c r="G154" s="13"/>
      <c r="H154" s="32">
        <f>U93/25.4*Q150</f>
        <v>99.85777795275591</v>
      </c>
      <c r="I154" s="13"/>
      <c r="J154" s="38">
        <f>U137/25.4*Q150</f>
        <v>49.77540781220472</v>
      </c>
      <c r="K154" s="39"/>
      <c r="L154" s="38">
        <f>V146/25.4*Q150</f>
        <v>8.213109967213112</v>
      </c>
      <c r="M154" s="39"/>
      <c r="N154" s="38">
        <f>L154*0.3</f>
        <v>2.4639329901639337</v>
      </c>
      <c r="O154" s="39"/>
      <c r="P154" s="32">
        <f>F154+H154+J154+L154+N154</f>
        <v>667.5877698524702</v>
      </c>
      <c r="Q154" s="13"/>
      <c r="R154" s="32">
        <f>P154*S13</f>
        <v>156.21553814547804</v>
      </c>
      <c r="S154" s="13"/>
      <c r="T154" s="32">
        <f>(P154+R154)*S14</f>
        <v>115.33246311971276</v>
      </c>
      <c r="U154" s="33"/>
      <c r="V154" s="32">
        <f>P154+R154+T154</f>
        <v>939.135771117661</v>
      </c>
      <c r="W154" s="34"/>
      <c r="X154" s="35"/>
    </row>
  </sheetData>
  <mergeCells count="733">
    <mergeCell ref="R37:T37"/>
    <mergeCell ref="S143:U143"/>
    <mergeCell ref="V143:X143"/>
    <mergeCell ref="Q145:R145"/>
    <mergeCell ref="S145:U145"/>
    <mergeCell ref="V145:X145"/>
    <mergeCell ref="R35:T35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3:T33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1:T31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29:T29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28:T28"/>
    <mergeCell ref="U28:W28"/>
    <mergeCell ref="U29:W29"/>
    <mergeCell ref="B30:J30"/>
    <mergeCell ref="K30:N30"/>
    <mergeCell ref="O30:Q30"/>
    <mergeCell ref="R30:T30"/>
    <mergeCell ref="U30:W30"/>
    <mergeCell ref="B29:J29"/>
    <mergeCell ref="K29:N29"/>
    <mergeCell ref="R26:T26"/>
    <mergeCell ref="U26:W26"/>
    <mergeCell ref="B27:J27"/>
    <mergeCell ref="K27:N27"/>
    <mergeCell ref="O27:Q27"/>
    <mergeCell ref="R27:T27"/>
    <mergeCell ref="U27:W27"/>
    <mergeCell ref="A26:A32"/>
    <mergeCell ref="B26:J26"/>
    <mergeCell ref="K26:N26"/>
    <mergeCell ref="O26:Q26"/>
    <mergeCell ref="B28:J28"/>
    <mergeCell ref="K28:N28"/>
    <mergeCell ref="O28:Q28"/>
    <mergeCell ref="O29:Q29"/>
    <mergeCell ref="R22:W22"/>
    <mergeCell ref="R23:T24"/>
    <mergeCell ref="U23:W24"/>
    <mergeCell ref="B25:J25"/>
    <mergeCell ref="K25:N25"/>
    <mergeCell ref="O25:Q25"/>
    <mergeCell ref="R25:T25"/>
    <mergeCell ref="U25:W25"/>
    <mergeCell ref="A22:A24"/>
    <mergeCell ref="B22:J24"/>
    <mergeCell ref="K22:N24"/>
    <mergeCell ref="O22:Q24"/>
    <mergeCell ref="A17:W17"/>
    <mergeCell ref="A18:W18"/>
    <mergeCell ref="A19:W19"/>
    <mergeCell ref="A20:W20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2:W2"/>
    <mergeCell ref="A3:W3"/>
    <mergeCell ref="A5:R5"/>
    <mergeCell ref="S5:W5"/>
    <mergeCell ref="A40:W40"/>
    <mergeCell ref="A41:W41"/>
    <mergeCell ref="A42:W42"/>
    <mergeCell ref="A43:W43"/>
    <mergeCell ref="A45:A46"/>
    <mergeCell ref="B45:J46"/>
    <mergeCell ref="K45:L46"/>
    <mergeCell ref="M45:N46"/>
    <mergeCell ref="O45:Q46"/>
    <mergeCell ref="R45:W45"/>
    <mergeCell ref="R46:T46"/>
    <mergeCell ref="U46:W46"/>
    <mergeCell ref="B47:J47"/>
    <mergeCell ref="K47:L47"/>
    <mergeCell ref="M47:N47"/>
    <mergeCell ref="O47:Q47"/>
    <mergeCell ref="R49:T49"/>
    <mergeCell ref="U49:W49"/>
    <mergeCell ref="B48:J48"/>
    <mergeCell ref="K48:L48"/>
    <mergeCell ref="M48:N48"/>
    <mergeCell ref="O48:Q48"/>
    <mergeCell ref="R47:T47"/>
    <mergeCell ref="U47:W47"/>
    <mergeCell ref="R48:T48"/>
    <mergeCell ref="U48:W48"/>
    <mergeCell ref="R50:T50"/>
    <mergeCell ref="U50:W50"/>
    <mergeCell ref="B49:J49"/>
    <mergeCell ref="K49:L49"/>
    <mergeCell ref="B50:J50"/>
    <mergeCell ref="K50:L50"/>
    <mergeCell ref="M50:N50"/>
    <mergeCell ref="O50:Q50"/>
    <mergeCell ref="M49:N49"/>
    <mergeCell ref="O49:Q49"/>
    <mergeCell ref="B51:J51"/>
    <mergeCell ref="K51:L51"/>
    <mergeCell ref="M51:N51"/>
    <mergeCell ref="O51:Q51"/>
    <mergeCell ref="R53:T53"/>
    <mergeCell ref="U53:W53"/>
    <mergeCell ref="B52:J52"/>
    <mergeCell ref="K52:L52"/>
    <mergeCell ref="M52:N52"/>
    <mergeCell ref="O52:Q52"/>
    <mergeCell ref="R51:T51"/>
    <mergeCell ref="U51:W51"/>
    <mergeCell ref="R52:T52"/>
    <mergeCell ref="U52:W52"/>
    <mergeCell ref="R54:T54"/>
    <mergeCell ref="U54:W54"/>
    <mergeCell ref="B53:J53"/>
    <mergeCell ref="K53:L53"/>
    <mergeCell ref="B54:J54"/>
    <mergeCell ref="K54:L54"/>
    <mergeCell ref="M54:N54"/>
    <mergeCell ref="O54:Q54"/>
    <mergeCell ref="M53:N53"/>
    <mergeCell ref="O53:Q53"/>
    <mergeCell ref="B55:J55"/>
    <mergeCell ref="K55:L55"/>
    <mergeCell ref="M55:N55"/>
    <mergeCell ref="O55:Q55"/>
    <mergeCell ref="R57:T57"/>
    <mergeCell ref="U57:W57"/>
    <mergeCell ref="B56:J56"/>
    <mergeCell ref="K56:L56"/>
    <mergeCell ref="M56:N56"/>
    <mergeCell ref="O56:Q56"/>
    <mergeCell ref="R55:T55"/>
    <mergeCell ref="U55:W55"/>
    <mergeCell ref="R56:T56"/>
    <mergeCell ref="U56:W56"/>
    <mergeCell ref="R58:T58"/>
    <mergeCell ref="U58:W58"/>
    <mergeCell ref="B57:J57"/>
    <mergeCell ref="K57:L57"/>
    <mergeCell ref="B58:J58"/>
    <mergeCell ref="K58:L58"/>
    <mergeCell ref="M58:N58"/>
    <mergeCell ref="O58:Q58"/>
    <mergeCell ref="M57:N57"/>
    <mergeCell ref="O57:Q57"/>
    <mergeCell ref="B59:J59"/>
    <mergeCell ref="K59:L59"/>
    <mergeCell ref="M59:N59"/>
    <mergeCell ref="O59:Q59"/>
    <mergeCell ref="R61:T61"/>
    <mergeCell ref="U61:W61"/>
    <mergeCell ref="B60:J60"/>
    <mergeCell ref="K60:L60"/>
    <mergeCell ref="M60:N60"/>
    <mergeCell ref="O60:Q60"/>
    <mergeCell ref="R59:T59"/>
    <mergeCell ref="U59:W59"/>
    <mergeCell ref="R60:T60"/>
    <mergeCell ref="U60:W60"/>
    <mergeCell ref="R62:T62"/>
    <mergeCell ref="U62:W62"/>
    <mergeCell ref="B61:J61"/>
    <mergeCell ref="K61:L61"/>
    <mergeCell ref="B62:J62"/>
    <mergeCell ref="K62:L62"/>
    <mergeCell ref="M62:N62"/>
    <mergeCell ref="O62:Q62"/>
    <mergeCell ref="M61:N61"/>
    <mergeCell ref="O61:Q61"/>
    <mergeCell ref="B63:J63"/>
    <mergeCell ref="K63:L63"/>
    <mergeCell ref="M63:N63"/>
    <mergeCell ref="O63:Q63"/>
    <mergeCell ref="R65:T65"/>
    <mergeCell ref="U65:W65"/>
    <mergeCell ref="B64:J64"/>
    <mergeCell ref="K64:L64"/>
    <mergeCell ref="M64:N64"/>
    <mergeCell ref="O64:Q64"/>
    <mergeCell ref="R63:T63"/>
    <mergeCell ref="U63:W63"/>
    <mergeCell ref="R64:T64"/>
    <mergeCell ref="U64:W64"/>
    <mergeCell ref="R66:T66"/>
    <mergeCell ref="U66:W66"/>
    <mergeCell ref="B65:J65"/>
    <mergeCell ref="K65:L65"/>
    <mergeCell ref="B66:J66"/>
    <mergeCell ref="K66:L66"/>
    <mergeCell ref="M66:N66"/>
    <mergeCell ref="O66:Q66"/>
    <mergeCell ref="M65:N65"/>
    <mergeCell ref="O65:Q65"/>
    <mergeCell ref="B67:J67"/>
    <mergeCell ref="K67:L67"/>
    <mergeCell ref="M67:N67"/>
    <mergeCell ref="O67:Q67"/>
    <mergeCell ref="R69:T69"/>
    <mergeCell ref="U69:W69"/>
    <mergeCell ref="B68:J68"/>
    <mergeCell ref="K68:L68"/>
    <mergeCell ref="M68:N68"/>
    <mergeCell ref="O68:Q68"/>
    <mergeCell ref="R67:T67"/>
    <mergeCell ref="U67:W67"/>
    <mergeCell ref="R68:T68"/>
    <mergeCell ref="U68:W68"/>
    <mergeCell ref="R70:T70"/>
    <mergeCell ref="U70:W70"/>
    <mergeCell ref="B69:J69"/>
    <mergeCell ref="K69:L69"/>
    <mergeCell ref="B70:J70"/>
    <mergeCell ref="K70:L70"/>
    <mergeCell ref="M70:N70"/>
    <mergeCell ref="O70:Q70"/>
    <mergeCell ref="M69:N69"/>
    <mergeCell ref="O69:Q69"/>
    <mergeCell ref="B71:J71"/>
    <mergeCell ref="K71:L71"/>
    <mergeCell ref="M71:N71"/>
    <mergeCell ref="O71:Q71"/>
    <mergeCell ref="R71:T71"/>
    <mergeCell ref="U71:W71"/>
    <mergeCell ref="B73:J73"/>
    <mergeCell ref="K73:L73"/>
    <mergeCell ref="M73:N73"/>
    <mergeCell ref="O73:Q73"/>
    <mergeCell ref="R73:T73"/>
    <mergeCell ref="U73:W73"/>
    <mergeCell ref="B72:J72"/>
    <mergeCell ref="K72:L72"/>
    <mergeCell ref="B74:J74"/>
    <mergeCell ref="K74:L74"/>
    <mergeCell ref="M74:N74"/>
    <mergeCell ref="O74:Q74"/>
    <mergeCell ref="R76:T76"/>
    <mergeCell ref="U76:W76"/>
    <mergeCell ref="B75:J75"/>
    <mergeCell ref="K75:L75"/>
    <mergeCell ref="M75:N75"/>
    <mergeCell ref="O75:Q75"/>
    <mergeCell ref="R74:T74"/>
    <mergeCell ref="U74:W74"/>
    <mergeCell ref="R75:T75"/>
    <mergeCell ref="U75:W75"/>
    <mergeCell ref="R77:T77"/>
    <mergeCell ref="U77:W77"/>
    <mergeCell ref="B76:J76"/>
    <mergeCell ref="K76:L76"/>
    <mergeCell ref="B77:J77"/>
    <mergeCell ref="K77:L77"/>
    <mergeCell ref="M77:N77"/>
    <mergeCell ref="O77:Q77"/>
    <mergeCell ref="M76:N76"/>
    <mergeCell ref="O76:Q76"/>
    <mergeCell ref="B78:J78"/>
    <mergeCell ref="K78:L78"/>
    <mergeCell ref="M78:N78"/>
    <mergeCell ref="O78:Q78"/>
    <mergeCell ref="R80:T80"/>
    <mergeCell ref="U80:W80"/>
    <mergeCell ref="B79:J79"/>
    <mergeCell ref="K79:L79"/>
    <mergeCell ref="M79:N79"/>
    <mergeCell ref="O79:Q79"/>
    <mergeCell ref="R78:T78"/>
    <mergeCell ref="U78:W78"/>
    <mergeCell ref="R79:T79"/>
    <mergeCell ref="U79:W79"/>
    <mergeCell ref="R81:T81"/>
    <mergeCell ref="U81:W81"/>
    <mergeCell ref="B80:J80"/>
    <mergeCell ref="K80:L80"/>
    <mergeCell ref="B81:J81"/>
    <mergeCell ref="K81:L81"/>
    <mergeCell ref="M81:N81"/>
    <mergeCell ref="O81:Q81"/>
    <mergeCell ref="M80:N80"/>
    <mergeCell ref="O80:Q80"/>
    <mergeCell ref="B82:J82"/>
    <mergeCell ref="K82:L82"/>
    <mergeCell ref="M82:N82"/>
    <mergeCell ref="O82:Q82"/>
    <mergeCell ref="R84:T84"/>
    <mergeCell ref="U84:W84"/>
    <mergeCell ref="B83:J83"/>
    <mergeCell ref="K83:L83"/>
    <mergeCell ref="M83:N83"/>
    <mergeCell ref="O83:Q83"/>
    <mergeCell ref="R82:T82"/>
    <mergeCell ref="U82:W82"/>
    <mergeCell ref="R83:T83"/>
    <mergeCell ref="U83:W83"/>
    <mergeCell ref="R85:T85"/>
    <mergeCell ref="U85:W85"/>
    <mergeCell ref="B84:J84"/>
    <mergeCell ref="K84:L84"/>
    <mergeCell ref="B85:J85"/>
    <mergeCell ref="K85:L85"/>
    <mergeCell ref="M85:N85"/>
    <mergeCell ref="O85:Q85"/>
    <mergeCell ref="M84:N84"/>
    <mergeCell ref="O84:Q84"/>
    <mergeCell ref="B86:J86"/>
    <mergeCell ref="K86:L86"/>
    <mergeCell ref="M86:N86"/>
    <mergeCell ref="O86:Q86"/>
    <mergeCell ref="R88:T88"/>
    <mergeCell ref="U88:W88"/>
    <mergeCell ref="B87:J87"/>
    <mergeCell ref="K87:L87"/>
    <mergeCell ref="M87:N87"/>
    <mergeCell ref="O87:Q87"/>
    <mergeCell ref="R86:T86"/>
    <mergeCell ref="U86:W86"/>
    <mergeCell ref="R87:T87"/>
    <mergeCell ref="U87:W87"/>
    <mergeCell ref="R89:T89"/>
    <mergeCell ref="U89:W89"/>
    <mergeCell ref="B88:J88"/>
    <mergeCell ref="K88:L88"/>
    <mergeCell ref="B89:J89"/>
    <mergeCell ref="K89:L89"/>
    <mergeCell ref="M89:N89"/>
    <mergeCell ref="O89:Q89"/>
    <mergeCell ref="M88:N88"/>
    <mergeCell ref="O88:Q88"/>
    <mergeCell ref="B90:J90"/>
    <mergeCell ref="K90:L90"/>
    <mergeCell ref="M90:N90"/>
    <mergeCell ref="O90:Q90"/>
    <mergeCell ref="R92:T92"/>
    <mergeCell ref="U92:W92"/>
    <mergeCell ref="B91:J91"/>
    <mergeCell ref="K91:L91"/>
    <mergeCell ref="M91:N91"/>
    <mergeCell ref="O91:Q91"/>
    <mergeCell ref="R90:T90"/>
    <mergeCell ref="U90:W90"/>
    <mergeCell ref="R91:T91"/>
    <mergeCell ref="U91:W91"/>
    <mergeCell ref="R93:T93"/>
    <mergeCell ref="U93:W93"/>
    <mergeCell ref="B92:J92"/>
    <mergeCell ref="K92:L92"/>
    <mergeCell ref="B93:J93"/>
    <mergeCell ref="K93:L93"/>
    <mergeCell ref="M93:N93"/>
    <mergeCell ref="O93:Q93"/>
    <mergeCell ref="M92:N92"/>
    <mergeCell ref="O92:Q92"/>
    <mergeCell ref="M72:N72"/>
    <mergeCell ref="O72:Q72"/>
    <mergeCell ref="R72:T72"/>
    <mergeCell ref="U72:W72"/>
    <mergeCell ref="R154:S154"/>
    <mergeCell ref="T154:U154"/>
    <mergeCell ref="V154:X154"/>
    <mergeCell ref="B153:E153"/>
    <mergeCell ref="F153:G153"/>
    <mergeCell ref="H153:I153"/>
    <mergeCell ref="A96:W96"/>
    <mergeCell ref="R153:S153"/>
    <mergeCell ref="T153:U153"/>
    <mergeCell ref="V153:X153"/>
    <mergeCell ref="Q142:R143"/>
    <mergeCell ref="S142:X142"/>
    <mergeCell ref="A141:X141"/>
    <mergeCell ref="A97:W97"/>
    <mergeCell ref="A98:W98"/>
    <mergeCell ref="A99:W99"/>
    <mergeCell ref="A101:A102"/>
    <mergeCell ref="B101:I102"/>
    <mergeCell ref="J101:K102"/>
    <mergeCell ref="L101:M102"/>
    <mergeCell ref="N101:O102"/>
    <mergeCell ref="P101:Q102"/>
    <mergeCell ref="R101:W101"/>
    <mergeCell ref="R102:T102"/>
    <mergeCell ref="U102:W102"/>
    <mergeCell ref="B103:I103"/>
    <mergeCell ref="J103:K103"/>
    <mergeCell ref="L103:M103"/>
    <mergeCell ref="N103:O103"/>
    <mergeCell ref="P103:Q103"/>
    <mergeCell ref="R103:T103"/>
    <mergeCell ref="U103:W103"/>
    <mergeCell ref="B104:I104"/>
    <mergeCell ref="J104:K104"/>
    <mergeCell ref="L104:M104"/>
    <mergeCell ref="N104:O104"/>
    <mergeCell ref="P104:Q104"/>
    <mergeCell ref="R104:T104"/>
    <mergeCell ref="U104:W104"/>
    <mergeCell ref="B105:I105"/>
    <mergeCell ref="J105:K105"/>
    <mergeCell ref="L105:M105"/>
    <mergeCell ref="N105:O105"/>
    <mergeCell ref="P105:Q105"/>
    <mergeCell ref="R105:T105"/>
    <mergeCell ref="U105:W105"/>
    <mergeCell ref="B106:I106"/>
    <mergeCell ref="J106:K106"/>
    <mergeCell ref="L106:M106"/>
    <mergeCell ref="N106:O106"/>
    <mergeCell ref="P106:Q106"/>
    <mergeCell ref="R106:T106"/>
    <mergeCell ref="U106:W106"/>
    <mergeCell ref="B107:I107"/>
    <mergeCell ref="J107:K107"/>
    <mergeCell ref="L107:M107"/>
    <mergeCell ref="N107:O107"/>
    <mergeCell ref="P107:Q107"/>
    <mergeCell ref="R107:T107"/>
    <mergeCell ref="U107:W107"/>
    <mergeCell ref="B108:I108"/>
    <mergeCell ref="J108:K108"/>
    <mergeCell ref="L108:M108"/>
    <mergeCell ref="N108:O108"/>
    <mergeCell ref="P108:Q108"/>
    <mergeCell ref="R108:T108"/>
    <mergeCell ref="U108:W108"/>
    <mergeCell ref="B109:I109"/>
    <mergeCell ref="J109:K109"/>
    <mergeCell ref="L109:M109"/>
    <mergeCell ref="N109:O109"/>
    <mergeCell ref="P109:Q109"/>
    <mergeCell ref="R109:T109"/>
    <mergeCell ref="U109:W109"/>
    <mergeCell ref="B110:I110"/>
    <mergeCell ref="J110:K110"/>
    <mergeCell ref="L110:M110"/>
    <mergeCell ref="N110:O110"/>
    <mergeCell ref="P110:Q110"/>
    <mergeCell ref="R110:T110"/>
    <mergeCell ref="U110:W110"/>
    <mergeCell ref="B111:I111"/>
    <mergeCell ref="J111:K111"/>
    <mergeCell ref="L111:M111"/>
    <mergeCell ref="N111:O111"/>
    <mergeCell ref="P111:Q111"/>
    <mergeCell ref="R111:T111"/>
    <mergeCell ref="U111:W111"/>
    <mergeCell ref="B112:I112"/>
    <mergeCell ref="J112:K112"/>
    <mergeCell ref="L112:M112"/>
    <mergeCell ref="N112:O112"/>
    <mergeCell ref="P112:Q112"/>
    <mergeCell ref="R112:T112"/>
    <mergeCell ref="U112:W112"/>
    <mergeCell ref="B113:I113"/>
    <mergeCell ref="J113:K113"/>
    <mergeCell ref="L113:M113"/>
    <mergeCell ref="N113:O113"/>
    <mergeCell ref="P113:Q113"/>
    <mergeCell ref="R113:T113"/>
    <mergeCell ref="U113:W113"/>
    <mergeCell ref="B114:I114"/>
    <mergeCell ref="J114:K114"/>
    <mergeCell ref="L114:M114"/>
    <mergeCell ref="N114:O114"/>
    <mergeCell ref="P114:Q114"/>
    <mergeCell ref="R114:T114"/>
    <mergeCell ref="U114:W114"/>
    <mergeCell ref="B115:I115"/>
    <mergeCell ref="J115:K115"/>
    <mergeCell ref="L115:M115"/>
    <mergeCell ref="N115:O115"/>
    <mergeCell ref="P115:Q115"/>
    <mergeCell ref="R115:T115"/>
    <mergeCell ref="U115:W115"/>
    <mergeCell ref="B116:I116"/>
    <mergeCell ref="J116:K116"/>
    <mergeCell ref="L116:M116"/>
    <mergeCell ref="N116:O116"/>
    <mergeCell ref="P116:Q116"/>
    <mergeCell ref="R116:T116"/>
    <mergeCell ref="U116:W116"/>
    <mergeCell ref="B117:I117"/>
    <mergeCell ref="J117:K117"/>
    <mergeCell ref="L117:M117"/>
    <mergeCell ref="N117:O117"/>
    <mergeCell ref="P117:Q117"/>
    <mergeCell ref="R117:T117"/>
    <mergeCell ref="U117:W117"/>
    <mergeCell ref="B118:I118"/>
    <mergeCell ref="J118:K118"/>
    <mergeCell ref="L118:M118"/>
    <mergeCell ref="N118:O118"/>
    <mergeCell ref="P118:Q118"/>
    <mergeCell ref="R118:T118"/>
    <mergeCell ref="U118:W118"/>
    <mergeCell ref="B119:I119"/>
    <mergeCell ref="J119:K119"/>
    <mergeCell ref="L119:M119"/>
    <mergeCell ref="N119:O119"/>
    <mergeCell ref="P119:Q119"/>
    <mergeCell ref="R119:T119"/>
    <mergeCell ref="U119:W119"/>
    <mergeCell ref="B120:I120"/>
    <mergeCell ref="J120:K120"/>
    <mergeCell ref="L120:M120"/>
    <mergeCell ref="N120:O120"/>
    <mergeCell ref="P120:Q120"/>
    <mergeCell ref="R120:T120"/>
    <mergeCell ref="U120:W120"/>
    <mergeCell ref="B121:I121"/>
    <mergeCell ref="J121:K121"/>
    <mergeCell ref="L121:M121"/>
    <mergeCell ref="N121:O121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3:I123"/>
    <mergeCell ref="J123:K123"/>
    <mergeCell ref="L123:M123"/>
    <mergeCell ref="N123:O123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5:I125"/>
    <mergeCell ref="J125:K125"/>
    <mergeCell ref="L125:M125"/>
    <mergeCell ref="N125:O125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7:I127"/>
    <mergeCell ref="J127:K127"/>
    <mergeCell ref="L127:M127"/>
    <mergeCell ref="N127:O127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9:I129"/>
    <mergeCell ref="J129:K129"/>
    <mergeCell ref="L129:M129"/>
    <mergeCell ref="N129:O129"/>
    <mergeCell ref="P129:Q129"/>
    <mergeCell ref="R129:T129"/>
    <mergeCell ref="U129:W129"/>
    <mergeCell ref="B130:I130"/>
    <mergeCell ref="J130:K130"/>
    <mergeCell ref="L130:M130"/>
    <mergeCell ref="N130:O130"/>
    <mergeCell ref="P130:Q130"/>
    <mergeCell ref="R130:T130"/>
    <mergeCell ref="U130:W130"/>
    <mergeCell ref="B131:I131"/>
    <mergeCell ref="J131:K131"/>
    <mergeCell ref="L131:M131"/>
    <mergeCell ref="N131:O131"/>
    <mergeCell ref="P131:Q131"/>
    <mergeCell ref="R131:T131"/>
    <mergeCell ref="U131:W131"/>
    <mergeCell ref="B132:I132"/>
    <mergeCell ref="J132:K132"/>
    <mergeCell ref="L132:M132"/>
    <mergeCell ref="N132:O132"/>
    <mergeCell ref="P132:Q132"/>
    <mergeCell ref="R132:T132"/>
    <mergeCell ref="U132:W132"/>
    <mergeCell ref="B133:I133"/>
    <mergeCell ref="J133:K133"/>
    <mergeCell ref="L133:M133"/>
    <mergeCell ref="N133:O133"/>
    <mergeCell ref="P133:Q133"/>
    <mergeCell ref="R133:T133"/>
    <mergeCell ref="U133:W133"/>
    <mergeCell ref="B134:I134"/>
    <mergeCell ref="J134:K134"/>
    <mergeCell ref="L134:M134"/>
    <mergeCell ref="N134:O134"/>
    <mergeCell ref="P134:Q134"/>
    <mergeCell ref="R134:T134"/>
    <mergeCell ref="U134:W134"/>
    <mergeCell ref="B135:I135"/>
    <mergeCell ref="J135:K135"/>
    <mergeCell ref="L135:M135"/>
    <mergeCell ref="N135:O135"/>
    <mergeCell ref="P135:Q135"/>
    <mergeCell ref="R135:T135"/>
    <mergeCell ref="U135:W135"/>
    <mergeCell ref="B136:I136"/>
    <mergeCell ref="J136:K136"/>
    <mergeCell ref="L136:M136"/>
    <mergeCell ref="N136:O136"/>
    <mergeCell ref="P136:Q136"/>
    <mergeCell ref="R136:T136"/>
    <mergeCell ref="U136:W136"/>
    <mergeCell ref="B137:I137"/>
    <mergeCell ref="J137:K137"/>
    <mergeCell ref="L137:M137"/>
    <mergeCell ref="N137:O137"/>
    <mergeCell ref="P137:Q137"/>
    <mergeCell ref="R137:T137"/>
    <mergeCell ref="U137:W137"/>
    <mergeCell ref="K145:M145"/>
    <mergeCell ref="N145:P145"/>
    <mergeCell ref="A149:X149"/>
    <mergeCell ref="A138:X138"/>
    <mergeCell ref="A139:X139"/>
    <mergeCell ref="A140:X140"/>
    <mergeCell ref="B154:E154"/>
    <mergeCell ref="F154:G154"/>
    <mergeCell ref="H154:I154"/>
    <mergeCell ref="P152:Q152"/>
    <mergeCell ref="J153:K153"/>
    <mergeCell ref="L153:M153"/>
    <mergeCell ref="N153:O153"/>
    <mergeCell ref="P153:Q153"/>
    <mergeCell ref="J152:K152"/>
    <mergeCell ref="L152:M152"/>
    <mergeCell ref="P154:Q154"/>
    <mergeCell ref="J154:K154"/>
    <mergeCell ref="L154:M154"/>
    <mergeCell ref="N154:O154"/>
    <mergeCell ref="A150:P150"/>
    <mergeCell ref="Q150:R150"/>
    <mergeCell ref="A142:A143"/>
    <mergeCell ref="B142:F143"/>
    <mergeCell ref="G142:H143"/>
    <mergeCell ref="I142:J143"/>
    <mergeCell ref="K142:M143"/>
    <mergeCell ref="N142:P143"/>
    <mergeCell ref="B145:F145"/>
    <mergeCell ref="G145:H145"/>
    <mergeCell ref="A148:X148"/>
    <mergeCell ref="N144:P144"/>
    <mergeCell ref="Q144:R144"/>
    <mergeCell ref="S144:U144"/>
    <mergeCell ref="V144:X144"/>
    <mergeCell ref="B144:F144"/>
    <mergeCell ref="G144:H144"/>
    <mergeCell ref="I144:J144"/>
    <mergeCell ref="K144:M144"/>
    <mergeCell ref="I145:J145"/>
    <mergeCell ref="Q146:R146"/>
    <mergeCell ref="S146:U146"/>
    <mergeCell ref="V146:X146"/>
    <mergeCell ref="A147:X147"/>
    <mergeCell ref="G146:H146"/>
    <mergeCell ref="I146:J146"/>
    <mergeCell ref="K146:M146"/>
    <mergeCell ref="N146:P146"/>
    <mergeCell ref="A151:A152"/>
    <mergeCell ref="B151:E152"/>
    <mergeCell ref="F151:U151"/>
    <mergeCell ref="V151:X152"/>
    <mergeCell ref="F152:G152"/>
    <mergeCell ref="H152:I152"/>
    <mergeCell ref="R152:S152"/>
    <mergeCell ref="T152:U152"/>
    <mergeCell ref="N152:O15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75"/>
  <sheetViews>
    <sheetView workbookViewId="0" topLeftCell="A550">
      <selection activeCell="AC567" sqref="AC567"/>
    </sheetView>
  </sheetViews>
  <sheetFormatPr defaultColWidth="9.00390625" defaultRowHeight="12.75"/>
  <cols>
    <col min="1" max="116" width="3.75390625" style="0" customWidth="1"/>
  </cols>
  <sheetData>
    <row r="1" spans="1:23" ht="15.75">
      <c r="A1" s="92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24.75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75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18</v>
      </c>
      <c r="T5" s="75"/>
      <c r="U5" s="75"/>
      <c r="V5" s="75"/>
      <c r="W5" s="75"/>
    </row>
    <row r="6" spans="1:23" ht="12.75">
      <c r="A6" s="2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57">
        <v>1.15</v>
      </c>
      <c r="T6" s="57"/>
      <c r="U6" s="57"/>
      <c r="V6" s="57"/>
      <c r="W6" s="57"/>
    </row>
    <row r="7" spans="1:23" ht="12.75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91">
        <v>0.079</v>
      </c>
      <c r="T7" s="91"/>
      <c r="U7" s="91"/>
      <c r="V7" s="91"/>
      <c r="W7" s="91"/>
    </row>
    <row r="8" spans="1:23" ht="12.75">
      <c r="A8" s="69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91">
        <v>0.37</v>
      </c>
      <c r="T8" s="91"/>
      <c r="U8" s="91"/>
      <c r="V8" s="91"/>
      <c r="W8" s="91"/>
    </row>
    <row r="9" spans="1:23" ht="12.75">
      <c r="A9" s="69" t="s">
        <v>307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91">
        <v>0</v>
      </c>
      <c r="T9" s="91"/>
      <c r="U9" s="91"/>
      <c r="V9" s="91"/>
      <c r="W9" s="91"/>
    </row>
    <row r="10" spans="1:23" ht="12.75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41"/>
      <c r="T10" s="41"/>
      <c r="U10" s="41"/>
      <c r="V10" s="41"/>
      <c r="W10" s="41"/>
    </row>
    <row r="11" spans="1:23" ht="12.75">
      <c r="A11" s="69" t="s">
        <v>24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57">
        <v>1.15</v>
      </c>
      <c r="T11" s="57"/>
      <c r="U11" s="57"/>
      <c r="V11" s="57"/>
      <c r="W11" s="57"/>
    </row>
    <row r="12" spans="1:23" ht="12.75">
      <c r="A12" s="69" t="s">
        <v>25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57">
        <v>1.1</v>
      </c>
      <c r="T12" s="57"/>
      <c r="U12" s="57"/>
      <c r="V12" s="57"/>
      <c r="W12" s="57"/>
    </row>
    <row r="13" spans="1:23" ht="12.75">
      <c r="A13" s="69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91">
        <v>0.234</v>
      </c>
      <c r="T13" s="91"/>
      <c r="U13" s="91"/>
      <c r="V13" s="91"/>
      <c r="W13" s="91"/>
    </row>
    <row r="14" spans="1:23" ht="12.75">
      <c r="A14" s="69" t="s">
        <v>27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91">
        <v>0.14</v>
      </c>
      <c r="T14" s="91"/>
      <c r="U14" s="91"/>
      <c r="V14" s="91"/>
      <c r="W14" s="91"/>
    </row>
    <row r="15" spans="1:23" ht="12.75">
      <c r="A15" s="69" t="s">
        <v>302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41">
        <v>25.4</v>
      </c>
      <c r="T15" s="41"/>
      <c r="U15" s="41"/>
      <c r="V15" s="41"/>
      <c r="W15" s="41"/>
    </row>
    <row r="17" spans="1:23" ht="12.75" hidden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2.75" hidden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26.25" customHeight="1" hidden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2.75" hidden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hidden="1">
      <c r="A22" s="85"/>
      <c r="B22" s="43"/>
      <c r="C22" s="44"/>
      <c r="D22" s="44"/>
      <c r="E22" s="44"/>
      <c r="F22" s="44"/>
      <c r="G22" s="44"/>
      <c r="H22" s="44"/>
      <c r="I22" s="44"/>
      <c r="J22" s="45"/>
      <c r="K22" s="43"/>
      <c r="L22" s="44"/>
      <c r="M22" s="44"/>
      <c r="N22" s="45"/>
      <c r="O22" s="43"/>
      <c r="P22" s="44"/>
      <c r="Q22" s="45"/>
      <c r="R22" s="42"/>
      <c r="S22" s="34"/>
      <c r="T22" s="34"/>
      <c r="U22" s="34"/>
      <c r="V22" s="34"/>
      <c r="W22" s="35"/>
    </row>
    <row r="23" spans="1:23" ht="12.75" hidden="1">
      <c r="A23" s="86"/>
      <c r="B23" s="88"/>
      <c r="C23" s="89"/>
      <c r="D23" s="89"/>
      <c r="E23" s="89"/>
      <c r="F23" s="89"/>
      <c r="G23" s="89"/>
      <c r="H23" s="89"/>
      <c r="I23" s="89"/>
      <c r="J23" s="90"/>
      <c r="K23" s="88"/>
      <c r="L23" s="89"/>
      <c r="M23" s="89"/>
      <c r="N23" s="90"/>
      <c r="O23" s="88"/>
      <c r="P23" s="89"/>
      <c r="Q23" s="90"/>
      <c r="R23" s="43"/>
      <c r="S23" s="44"/>
      <c r="T23" s="45"/>
      <c r="U23" s="43"/>
      <c r="V23" s="44"/>
      <c r="W23" s="45"/>
    </row>
    <row r="24" spans="1:23" ht="27.75" customHeight="1" hidden="1">
      <c r="A24" s="87"/>
      <c r="B24" s="46"/>
      <c r="C24" s="47"/>
      <c r="D24" s="47"/>
      <c r="E24" s="47"/>
      <c r="F24" s="47"/>
      <c r="G24" s="47"/>
      <c r="H24" s="47"/>
      <c r="I24" s="47"/>
      <c r="J24" s="48"/>
      <c r="K24" s="46"/>
      <c r="L24" s="47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</row>
    <row r="25" spans="1:23" ht="12.75" hidden="1">
      <c r="A25" s="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3" ht="26.25" customHeight="1" hidden="1">
      <c r="A26" s="80"/>
      <c r="B26" s="83"/>
      <c r="C26" s="11"/>
      <c r="D26" s="11"/>
      <c r="E26" s="11"/>
      <c r="F26" s="11"/>
      <c r="G26" s="11"/>
      <c r="H26" s="11"/>
      <c r="I26" s="11"/>
      <c r="J26" s="1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2.75" hidden="1">
      <c r="A27" s="81"/>
      <c r="B27" s="69"/>
      <c r="C27" s="69"/>
      <c r="D27" s="69"/>
      <c r="E27" s="69"/>
      <c r="F27" s="69"/>
      <c r="G27" s="69"/>
      <c r="H27" s="69"/>
      <c r="I27" s="69"/>
      <c r="J27" s="69"/>
      <c r="K27" s="57"/>
      <c r="L27" s="57"/>
      <c r="M27" s="57"/>
      <c r="N27" s="57"/>
      <c r="O27" s="57"/>
      <c r="P27" s="57"/>
      <c r="Q27" s="57"/>
      <c r="R27" s="73"/>
      <c r="S27" s="73"/>
      <c r="T27" s="73"/>
      <c r="U27" s="73"/>
      <c r="V27" s="73"/>
      <c r="W27" s="73"/>
    </row>
    <row r="28" spans="1:23" ht="12.75" hidden="1">
      <c r="A28" s="81"/>
      <c r="B28" s="69"/>
      <c r="C28" s="69"/>
      <c r="D28" s="69"/>
      <c r="E28" s="69"/>
      <c r="F28" s="69"/>
      <c r="G28" s="69"/>
      <c r="H28" s="69"/>
      <c r="I28" s="69"/>
      <c r="J28" s="69"/>
      <c r="K28" s="57"/>
      <c r="L28" s="57"/>
      <c r="M28" s="57"/>
      <c r="N28" s="57"/>
      <c r="O28" s="57"/>
      <c r="P28" s="57"/>
      <c r="Q28" s="57"/>
      <c r="R28" s="73"/>
      <c r="S28" s="73"/>
      <c r="T28" s="73"/>
      <c r="U28" s="73"/>
      <c r="V28" s="73"/>
      <c r="W28" s="73"/>
    </row>
    <row r="29" spans="1:23" ht="12.75" hidden="1">
      <c r="A29" s="81"/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78"/>
      <c r="M29" s="78"/>
      <c r="N29" s="78"/>
      <c r="O29" s="78"/>
      <c r="P29" s="78"/>
      <c r="Q29" s="78"/>
      <c r="R29" s="79"/>
      <c r="S29" s="79"/>
      <c r="T29" s="79"/>
      <c r="U29" s="79"/>
      <c r="V29" s="79"/>
      <c r="W29" s="79"/>
    </row>
    <row r="30" spans="1:23" ht="12.75" hidden="1">
      <c r="A30" s="81"/>
      <c r="B30" s="69"/>
      <c r="C30" s="69"/>
      <c r="D30" s="69"/>
      <c r="E30" s="69"/>
      <c r="F30" s="69"/>
      <c r="G30" s="69"/>
      <c r="H30" s="69"/>
      <c r="I30" s="69"/>
      <c r="J30" s="69"/>
      <c r="K30" s="57"/>
      <c r="L30" s="57"/>
      <c r="M30" s="57"/>
      <c r="N30" s="57"/>
      <c r="O30" s="57"/>
      <c r="P30" s="57"/>
      <c r="Q30" s="57"/>
      <c r="R30" s="73"/>
      <c r="S30" s="73"/>
      <c r="T30" s="73"/>
      <c r="U30" s="73"/>
      <c r="V30" s="73"/>
      <c r="W30" s="73"/>
    </row>
    <row r="31" spans="1:23" ht="12.75" hidden="1">
      <c r="A31" s="81"/>
      <c r="B31" s="69"/>
      <c r="C31" s="69"/>
      <c r="D31" s="69"/>
      <c r="E31" s="69"/>
      <c r="F31" s="69"/>
      <c r="G31" s="69"/>
      <c r="H31" s="69"/>
      <c r="I31" s="69"/>
      <c r="J31" s="69"/>
      <c r="K31" s="57"/>
      <c r="L31" s="57"/>
      <c r="M31" s="57"/>
      <c r="N31" s="57"/>
      <c r="O31" s="57"/>
      <c r="P31" s="57"/>
      <c r="Q31" s="57"/>
      <c r="R31" s="73"/>
      <c r="S31" s="73"/>
      <c r="T31" s="73"/>
      <c r="U31" s="73"/>
      <c r="V31" s="73"/>
      <c r="W31" s="73"/>
    </row>
    <row r="32" spans="1:23" ht="12.75" hidden="1">
      <c r="A32" s="82"/>
      <c r="B32" s="77"/>
      <c r="C32" s="77"/>
      <c r="D32" s="77"/>
      <c r="E32" s="77"/>
      <c r="F32" s="77"/>
      <c r="G32" s="77"/>
      <c r="H32" s="77"/>
      <c r="I32" s="77"/>
      <c r="J32" s="77"/>
      <c r="K32" s="78"/>
      <c r="L32" s="78"/>
      <c r="M32" s="78"/>
      <c r="N32" s="78"/>
      <c r="O32" s="78"/>
      <c r="P32" s="78"/>
      <c r="Q32" s="78"/>
      <c r="R32" s="79"/>
      <c r="S32" s="79"/>
      <c r="T32" s="79"/>
      <c r="U32" s="79"/>
      <c r="V32" s="79"/>
      <c r="W32" s="79"/>
    </row>
    <row r="33" spans="1:23" ht="12.75" hidden="1">
      <c r="A33" s="4"/>
      <c r="B33" s="74"/>
      <c r="C33" s="74"/>
      <c r="D33" s="74"/>
      <c r="E33" s="74"/>
      <c r="F33" s="74"/>
      <c r="G33" s="74"/>
      <c r="H33" s="74"/>
      <c r="I33" s="74"/>
      <c r="J33" s="74"/>
      <c r="K33" s="76"/>
      <c r="L33" s="75"/>
      <c r="M33" s="75"/>
      <c r="N33" s="75"/>
      <c r="O33" s="75"/>
      <c r="P33" s="75"/>
      <c r="Q33" s="75"/>
      <c r="R33" s="76"/>
      <c r="S33" s="75"/>
      <c r="T33" s="75"/>
      <c r="U33" s="76"/>
      <c r="V33" s="75"/>
      <c r="W33" s="75"/>
    </row>
    <row r="34" spans="1:23" ht="12.75" hidden="1">
      <c r="A34" s="3"/>
      <c r="B34" s="69"/>
      <c r="C34" s="69"/>
      <c r="D34" s="69"/>
      <c r="E34" s="69"/>
      <c r="F34" s="69"/>
      <c r="G34" s="69"/>
      <c r="H34" s="69"/>
      <c r="I34" s="69"/>
      <c r="J34" s="69"/>
      <c r="K34" s="41"/>
      <c r="L34" s="41"/>
      <c r="M34" s="41"/>
      <c r="N34" s="41"/>
      <c r="O34" s="41"/>
      <c r="P34" s="41"/>
      <c r="Q34" s="41"/>
      <c r="R34" s="57"/>
      <c r="S34" s="57"/>
      <c r="T34" s="57"/>
      <c r="U34" s="57"/>
      <c r="V34" s="57"/>
      <c r="W34" s="57"/>
    </row>
    <row r="35" spans="1:23" ht="12.75" hidden="1">
      <c r="A35" s="4"/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75"/>
      <c r="M35" s="75"/>
      <c r="N35" s="75"/>
      <c r="O35" s="75"/>
      <c r="P35" s="75"/>
      <c r="Q35" s="75"/>
      <c r="R35" s="76"/>
      <c r="S35" s="75"/>
      <c r="T35" s="75"/>
      <c r="U35" s="76"/>
      <c r="V35" s="75"/>
      <c r="W35" s="75"/>
    </row>
    <row r="36" spans="1:23" ht="26.25" customHeight="1" hidden="1">
      <c r="A36" s="3"/>
      <c r="B36" s="69"/>
      <c r="C36" s="69"/>
      <c r="D36" s="69"/>
      <c r="E36" s="69"/>
      <c r="F36" s="69"/>
      <c r="G36" s="69"/>
      <c r="H36" s="69"/>
      <c r="I36" s="69"/>
      <c r="J36" s="69"/>
      <c r="K36" s="41"/>
      <c r="L36" s="41"/>
      <c r="M36" s="41"/>
      <c r="N36" s="41"/>
      <c r="O36" s="41"/>
      <c r="P36" s="41"/>
      <c r="Q36" s="41"/>
      <c r="R36" s="57"/>
      <c r="S36" s="57"/>
      <c r="T36" s="57"/>
      <c r="U36" s="57"/>
      <c r="V36" s="57"/>
      <c r="W36" s="57"/>
    </row>
    <row r="37" spans="1:23" ht="12.75" hidden="1">
      <c r="A37" s="3"/>
      <c r="B37" s="69"/>
      <c r="C37" s="69"/>
      <c r="D37" s="69"/>
      <c r="E37" s="69"/>
      <c r="F37" s="69"/>
      <c r="G37" s="69"/>
      <c r="H37" s="69"/>
      <c r="I37" s="69"/>
      <c r="J37" s="69"/>
      <c r="K37" s="41"/>
      <c r="L37" s="41"/>
      <c r="M37" s="41"/>
      <c r="N37" s="41"/>
      <c r="O37" s="41"/>
      <c r="P37" s="41"/>
      <c r="Q37" s="41"/>
      <c r="R37" s="57"/>
      <c r="S37" s="57"/>
      <c r="T37" s="57"/>
      <c r="U37" s="57"/>
      <c r="V37" s="57"/>
      <c r="W37" s="57"/>
    </row>
    <row r="38" spans="1:23" ht="12.75" hidden="1">
      <c r="A38" s="4"/>
      <c r="B38" s="74"/>
      <c r="C38" s="74"/>
      <c r="D38" s="74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5"/>
      <c r="P38" s="75"/>
      <c r="Q38" s="75"/>
      <c r="R38" s="76"/>
      <c r="S38" s="75"/>
      <c r="T38" s="75"/>
      <c r="U38" s="76"/>
      <c r="V38" s="75"/>
      <c r="W38" s="75"/>
    </row>
    <row r="39" ht="12.75" hidden="1"/>
    <row r="40" spans="1:23" ht="12.75" hidden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2.75" hidden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27.75" customHeight="1" hidden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12.75" hidden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12.7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hidden="1">
      <c r="A45" s="85"/>
      <c r="B45" s="43"/>
      <c r="C45" s="44"/>
      <c r="D45" s="44"/>
      <c r="E45" s="44"/>
      <c r="F45" s="44"/>
      <c r="G45" s="44"/>
      <c r="H45" s="44"/>
      <c r="I45" s="44"/>
      <c r="J45" s="45"/>
      <c r="K45" s="43"/>
      <c r="L45" s="44"/>
      <c r="M45" s="44"/>
      <c r="N45" s="45"/>
      <c r="O45" s="43"/>
      <c r="P45" s="44"/>
      <c r="Q45" s="45"/>
      <c r="R45" s="42"/>
      <c r="S45" s="34"/>
      <c r="T45" s="34"/>
      <c r="U45" s="34"/>
      <c r="V45" s="34"/>
      <c r="W45" s="35"/>
    </row>
    <row r="46" spans="1:23" ht="12.75" hidden="1">
      <c r="A46" s="86"/>
      <c r="B46" s="88"/>
      <c r="C46" s="89"/>
      <c r="D46" s="89"/>
      <c r="E46" s="89"/>
      <c r="F46" s="89"/>
      <c r="G46" s="89"/>
      <c r="H46" s="89"/>
      <c r="I46" s="89"/>
      <c r="J46" s="90"/>
      <c r="K46" s="88"/>
      <c r="L46" s="89"/>
      <c r="M46" s="89"/>
      <c r="N46" s="90"/>
      <c r="O46" s="88"/>
      <c r="P46" s="89"/>
      <c r="Q46" s="90"/>
      <c r="R46" s="43"/>
      <c r="S46" s="44"/>
      <c r="T46" s="45"/>
      <c r="U46" s="43"/>
      <c r="V46" s="44"/>
      <c r="W46" s="45"/>
    </row>
    <row r="47" spans="1:23" ht="27.75" customHeight="1" hidden="1">
      <c r="A47" s="87"/>
      <c r="B47" s="46"/>
      <c r="C47" s="47"/>
      <c r="D47" s="47"/>
      <c r="E47" s="47"/>
      <c r="F47" s="47"/>
      <c r="G47" s="47"/>
      <c r="H47" s="47"/>
      <c r="I47" s="47"/>
      <c r="J47" s="48"/>
      <c r="K47" s="46"/>
      <c r="L47" s="47"/>
      <c r="M47" s="47"/>
      <c r="N47" s="48"/>
      <c r="O47" s="46"/>
      <c r="P47" s="47"/>
      <c r="Q47" s="48"/>
      <c r="R47" s="46"/>
      <c r="S47" s="47"/>
      <c r="T47" s="48"/>
      <c r="U47" s="46"/>
      <c r="V47" s="47"/>
      <c r="W47" s="48"/>
    </row>
    <row r="48" spans="1:23" ht="12.75" hidden="1">
      <c r="A48" s="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  <row r="49" spans="1:23" ht="26.25" customHeight="1" hidden="1">
      <c r="A49" s="80"/>
      <c r="B49" s="83"/>
      <c r="C49" s="11"/>
      <c r="D49" s="11"/>
      <c r="E49" s="11"/>
      <c r="F49" s="11"/>
      <c r="G49" s="11"/>
      <c r="H49" s="11"/>
      <c r="I49" s="11"/>
      <c r="J49" s="12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12.75" hidden="1">
      <c r="A50" s="81"/>
      <c r="B50" s="69"/>
      <c r="C50" s="69"/>
      <c r="D50" s="69"/>
      <c r="E50" s="69"/>
      <c r="F50" s="69"/>
      <c r="G50" s="69"/>
      <c r="H50" s="69"/>
      <c r="I50" s="69"/>
      <c r="J50" s="69"/>
      <c r="K50" s="57"/>
      <c r="L50" s="57"/>
      <c r="M50" s="57"/>
      <c r="N50" s="57"/>
      <c r="O50" s="57"/>
      <c r="P50" s="57"/>
      <c r="Q50" s="57"/>
      <c r="R50" s="73"/>
      <c r="S50" s="73"/>
      <c r="T50" s="73"/>
      <c r="U50" s="73"/>
      <c r="V50" s="73"/>
      <c r="W50" s="73"/>
    </row>
    <row r="51" spans="1:23" ht="12.75" hidden="1">
      <c r="A51" s="81"/>
      <c r="B51" s="69"/>
      <c r="C51" s="69"/>
      <c r="D51" s="69"/>
      <c r="E51" s="69"/>
      <c r="F51" s="69"/>
      <c r="G51" s="69"/>
      <c r="H51" s="69"/>
      <c r="I51" s="69"/>
      <c r="J51" s="69"/>
      <c r="K51" s="57"/>
      <c r="L51" s="57"/>
      <c r="M51" s="57"/>
      <c r="N51" s="57"/>
      <c r="O51" s="57"/>
      <c r="P51" s="57"/>
      <c r="Q51" s="57"/>
      <c r="R51" s="73"/>
      <c r="S51" s="73"/>
      <c r="T51" s="73"/>
      <c r="U51" s="73"/>
      <c r="V51" s="73"/>
      <c r="W51" s="73"/>
    </row>
    <row r="52" spans="1:23" ht="12.75" hidden="1">
      <c r="A52" s="81"/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9"/>
      <c r="S52" s="79"/>
      <c r="T52" s="79"/>
      <c r="U52" s="79"/>
      <c r="V52" s="79"/>
      <c r="W52" s="79"/>
    </row>
    <row r="53" spans="1:23" ht="12.75" hidden="1">
      <c r="A53" s="81"/>
      <c r="B53" s="69"/>
      <c r="C53" s="69"/>
      <c r="D53" s="69"/>
      <c r="E53" s="69"/>
      <c r="F53" s="69"/>
      <c r="G53" s="69"/>
      <c r="H53" s="69"/>
      <c r="I53" s="69"/>
      <c r="J53" s="69"/>
      <c r="K53" s="57"/>
      <c r="L53" s="57"/>
      <c r="M53" s="57"/>
      <c r="N53" s="57"/>
      <c r="O53" s="57"/>
      <c r="P53" s="57"/>
      <c r="Q53" s="57"/>
      <c r="R53" s="73"/>
      <c r="S53" s="73"/>
      <c r="T53" s="73"/>
      <c r="U53" s="73"/>
      <c r="V53" s="73"/>
      <c r="W53" s="73"/>
    </row>
    <row r="54" spans="1:23" ht="12.75" hidden="1">
      <c r="A54" s="81"/>
      <c r="B54" s="69"/>
      <c r="C54" s="69"/>
      <c r="D54" s="69"/>
      <c r="E54" s="69"/>
      <c r="F54" s="69"/>
      <c r="G54" s="69"/>
      <c r="H54" s="69"/>
      <c r="I54" s="69"/>
      <c r="J54" s="69"/>
      <c r="K54" s="57"/>
      <c r="L54" s="57"/>
      <c r="M54" s="57"/>
      <c r="N54" s="57"/>
      <c r="O54" s="57"/>
      <c r="P54" s="57"/>
      <c r="Q54" s="57"/>
      <c r="R54" s="73"/>
      <c r="S54" s="73"/>
      <c r="T54" s="73"/>
      <c r="U54" s="73"/>
      <c r="V54" s="73"/>
      <c r="W54" s="73"/>
    </row>
    <row r="55" spans="1:23" ht="12.75" hidden="1">
      <c r="A55" s="82"/>
      <c r="B55" s="77"/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9"/>
      <c r="S55" s="79"/>
      <c r="T55" s="79"/>
      <c r="U55" s="79"/>
      <c r="V55" s="79"/>
      <c r="W55" s="79"/>
    </row>
    <row r="56" spans="1:23" ht="12.75" hidden="1">
      <c r="A56" s="4"/>
      <c r="B56" s="74"/>
      <c r="C56" s="74"/>
      <c r="D56" s="74"/>
      <c r="E56" s="74"/>
      <c r="F56" s="74"/>
      <c r="G56" s="74"/>
      <c r="H56" s="74"/>
      <c r="I56" s="74"/>
      <c r="J56" s="74"/>
      <c r="K56" s="76"/>
      <c r="L56" s="75"/>
      <c r="M56" s="75"/>
      <c r="N56" s="75"/>
      <c r="O56" s="75"/>
      <c r="P56" s="75"/>
      <c r="Q56" s="75"/>
      <c r="R56" s="76"/>
      <c r="S56" s="75"/>
      <c r="T56" s="75"/>
      <c r="U56" s="76"/>
      <c r="V56" s="75"/>
      <c r="W56" s="75"/>
    </row>
    <row r="57" spans="1:23" ht="12.75" hidden="1">
      <c r="A57" s="3"/>
      <c r="B57" s="69"/>
      <c r="C57" s="69"/>
      <c r="D57" s="69"/>
      <c r="E57" s="69"/>
      <c r="F57" s="69"/>
      <c r="G57" s="69"/>
      <c r="H57" s="69"/>
      <c r="I57" s="69"/>
      <c r="J57" s="69"/>
      <c r="K57" s="41"/>
      <c r="L57" s="41"/>
      <c r="M57" s="41"/>
      <c r="N57" s="41"/>
      <c r="O57" s="41"/>
      <c r="P57" s="41"/>
      <c r="Q57" s="41"/>
      <c r="R57" s="57"/>
      <c r="S57" s="57"/>
      <c r="T57" s="57"/>
      <c r="U57" s="57"/>
      <c r="V57" s="57"/>
      <c r="W57" s="57"/>
    </row>
    <row r="58" spans="1:23" ht="12.75" hidden="1">
      <c r="A58" s="4"/>
      <c r="B58" s="74"/>
      <c r="C58" s="74"/>
      <c r="D58" s="74"/>
      <c r="E58" s="74"/>
      <c r="F58" s="74"/>
      <c r="G58" s="74"/>
      <c r="H58" s="74"/>
      <c r="I58" s="74"/>
      <c r="J58" s="74"/>
      <c r="K58" s="75"/>
      <c r="L58" s="75"/>
      <c r="M58" s="75"/>
      <c r="N58" s="75"/>
      <c r="O58" s="75"/>
      <c r="P58" s="75"/>
      <c r="Q58" s="75"/>
      <c r="R58" s="76"/>
      <c r="S58" s="75"/>
      <c r="T58" s="75"/>
      <c r="U58" s="76"/>
      <c r="V58" s="75"/>
      <c r="W58" s="75"/>
    </row>
    <row r="59" spans="1:23" ht="25.5" customHeight="1" hidden="1">
      <c r="A59" s="3"/>
      <c r="B59" s="69"/>
      <c r="C59" s="69"/>
      <c r="D59" s="69"/>
      <c r="E59" s="69"/>
      <c r="F59" s="69"/>
      <c r="G59" s="69"/>
      <c r="H59" s="69"/>
      <c r="I59" s="69"/>
      <c r="J59" s="69"/>
      <c r="K59" s="41"/>
      <c r="L59" s="41"/>
      <c r="M59" s="41"/>
      <c r="N59" s="41"/>
      <c r="O59" s="41"/>
      <c r="P59" s="41"/>
      <c r="Q59" s="41"/>
      <c r="R59" s="57"/>
      <c r="S59" s="57"/>
      <c r="T59" s="57"/>
      <c r="U59" s="57"/>
      <c r="V59" s="57"/>
      <c r="W59" s="57"/>
    </row>
    <row r="60" spans="1:23" ht="12.75" hidden="1">
      <c r="A60" s="3"/>
      <c r="B60" s="69"/>
      <c r="C60" s="69"/>
      <c r="D60" s="69"/>
      <c r="E60" s="69"/>
      <c r="F60" s="69"/>
      <c r="G60" s="69"/>
      <c r="H60" s="69"/>
      <c r="I60" s="69"/>
      <c r="J60" s="69"/>
      <c r="K60" s="41"/>
      <c r="L60" s="41"/>
      <c r="M60" s="41"/>
      <c r="N60" s="41"/>
      <c r="O60" s="41"/>
      <c r="P60" s="41"/>
      <c r="Q60" s="41"/>
      <c r="R60" s="57"/>
      <c r="S60" s="57"/>
      <c r="T60" s="57"/>
      <c r="U60" s="57"/>
      <c r="V60" s="57"/>
      <c r="W60" s="57"/>
    </row>
    <row r="61" spans="1:23" ht="12.75" hidden="1">
      <c r="A61" s="4"/>
      <c r="B61" s="74"/>
      <c r="C61" s="74"/>
      <c r="D61" s="74"/>
      <c r="E61" s="74"/>
      <c r="F61" s="74"/>
      <c r="G61" s="74"/>
      <c r="H61" s="74"/>
      <c r="I61" s="74"/>
      <c r="J61" s="74"/>
      <c r="K61" s="75"/>
      <c r="L61" s="75"/>
      <c r="M61" s="75"/>
      <c r="N61" s="75"/>
      <c r="O61" s="75"/>
      <c r="P61" s="75"/>
      <c r="Q61" s="75"/>
      <c r="R61" s="76"/>
      <c r="S61" s="75"/>
      <c r="T61" s="75"/>
      <c r="U61" s="76"/>
      <c r="V61" s="75"/>
      <c r="W61" s="75"/>
    </row>
    <row r="63" spans="1:23" ht="12.75">
      <c r="A63" s="37" t="s">
        <v>28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ht="12.75">
      <c r="A64" s="37" t="s">
        <v>29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12.75">
      <c r="A65" s="37" t="s">
        <v>154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12.75">
      <c r="A66" s="37" t="s">
        <v>144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85" t="s">
        <v>30</v>
      </c>
      <c r="B68" s="43" t="s">
        <v>36</v>
      </c>
      <c r="C68" s="44"/>
      <c r="D68" s="44"/>
      <c r="E68" s="44"/>
      <c r="F68" s="44"/>
      <c r="G68" s="44"/>
      <c r="H68" s="44"/>
      <c r="I68" s="44"/>
      <c r="J68" s="45"/>
      <c r="K68" s="43" t="s">
        <v>35</v>
      </c>
      <c r="L68" s="44"/>
      <c r="M68" s="44"/>
      <c r="N68" s="45"/>
      <c r="O68" s="43" t="s">
        <v>34</v>
      </c>
      <c r="P68" s="44"/>
      <c r="Q68" s="45"/>
      <c r="R68" s="42" t="s">
        <v>33</v>
      </c>
      <c r="S68" s="34"/>
      <c r="T68" s="34"/>
      <c r="U68" s="34"/>
      <c r="V68" s="34"/>
      <c r="W68" s="35"/>
    </row>
    <row r="69" spans="1:23" ht="12.75">
      <c r="A69" s="86"/>
      <c r="B69" s="88"/>
      <c r="C69" s="89"/>
      <c r="D69" s="89"/>
      <c r="E69" s="89"/>
      <c r="F69" s="89"/>
      <c r="G69" s="89"/>
      <c r="H69" s="89"/>
      <c r="I69" s="89"/>
      <c r="J69" s="90"/>
      <c r="K69" s="88"/>
      <c r="L69" s="89"/>
      <c r="M69" s="89"/>
      <c r="N69" s="90"/>
      <c r="O69" s="88"/>
      <c r="P69" s="89"/>
      <c r="Q69" s="90"/>
      <c r="R69" s="43" t="s">
        <v>31</v>
      </c>
      <c r="S69" s="44"/>
      <c r="T69" s="45"/>
      <c r="U69" s="43" t="s">
        <v>32</v>
      </c>
      <c r="V69" s="44"/>
      <c r="W69" s="45"/>
    </row>
    <row r="70" spans="1:23" ht="27" customHeight="1">
      <c r="A70" s="87"/>
      <c r="B70" s="46"/>
      <c r="C70" s="47"/>
      <c r="D70" s="47"/>
      <c r="E70" s="47"/>
      <c r="F70" s="47"/>
      <c r="G70" s="47"/>
      <c r="H70" s="47"/>
      <c r="I70" s="47"/>
      <c r="J70" s="48"/>
      <c r="K70" s="46"/>
      <c r="L70" s="47"/>
      <c r="M70" s="47"/>
      <c r="N70" s="48"/>
      <c r="O70" s="46"/>
      <c r="P70" s="47"/>
      <c r="Q70" s="48"/>
      <c r="R70" s="46"/>
      <c r="S70" s="47"/>
      <c r="T70" s="48"/>
      <c r="U70" s="46"/>
      <c r="V70" s="47"/>
      <c r="W70" s="48"/>
    </row>
    <row r="71" spans="1:23" ht="12.75">
      <c r="A71" s="5">
        <v>1</v>
      </c>
      <c r="B71" s="84">
        <v>2</v>
      </c>
      <c r="C71" s="84"/>
      <c r="D71" s="84"/>
      <c r="E71" s="84"/>
      <c r="F71" s="84"/>
      <c r="G71" s="84"/>
      <c r="H71" s="84"/>
      <c r="I71" s="84"/>
      <c r="J71" s="84"/>
      <c r="K71" s="84">
        <v>3</v>
      </c>
      <c r="L71" s="84"/>
      <c r="M71" s="84"/>
      <c r="N71" s="84"/>
      <c r="O71" s="84">
        <v>4</v>
      </c>
      <c r="P71" s="84"/>
      <c r="Q71" s="84"/>
      <c r="R71" s="84">
        <v>5</v>
      </c>
      <c r="S71" s="84"/>
      <c r="T71" s="84"/>
      <c r="U71" s="84">
        <v>6</v>
      </c>
      <c r="V71" s="84"/>
      <c r="W71" s="84"/>
    </row>
    <row r="72" spans="1:23" ht="25.5" customHeight="1">
      <c r="A72" s="80">
        <v>1</v>
      </c>
      <c r="B72" s="83" t="s">
        <v>143</v>
      </c>
      <c r="C72" s="11"/>
      <c r="D72" s="11"/>
      <c r="E72" s="11"/>
      <c r="F72" s="11"/>
      <c r="G72" s="11"/>
      <c r="H72" s="11"/>
      <c r="I72" s="11"/>
      <c r="J72" s="12"/>
      <c r="K72" s="73">
        <v>10.6</v>
      </c>
      <c r="L72" s="73"/>
      <c r="M72" s="73"/>
      <c r="N72" s="73"/>
      <c r="O72" s="73">
        <f>29.35*6.65</f>
        <v>195.1775</v>
      </c>
      <c r="P72" s="73"/>
      <c r="Q72" s="73"/>
      <c r="R72" s="73">
        <f>K72*O72</f>
        <v>2068.8815</v>
      </c>
      <c r="S72" s="73"/>
      <c r="T72" s="73"/>
      <c r="U72" s="73">
        <f>R72*$S$6</f>
        <v>2379.2137249999996</v>
      </c>
      <c r="V72" s="73"/>
      <c r="W72" s="73"/>
    </row>
    <row r="73" spans="1:23" ht="12.75">
      <c r="A73" s="81"/>
      <c r="B73" s="69" t="s">
        <v>155</v>
      </c>
      <c r="C73" s="69"/>
      <c r="D73" s="69"/>
      <c r="E73" s="69"/>
      <c r="F73" s="69"/>
      <c r="G73" s="69"/>
      <c r="H73" s="69"/>
      <c r="I73" s="69"/>
      <c r="J73" s="69"/>
      <c r="K73" s="57">
        <v>10.6</v>
      </c>
      <c r="L73" s="57"/>
      <c r="M73" s="57"/>
      <c r="N73" s="57"/>
      <c r="O73" s="57">
        <f>22.91*6.65</f>
        <v>152.35150000000002</v>
      </c>
      <c r="P73" s="57"/>
      <c r="Q73" s="57"/>
      <c r="R73" s="73">
        <f>K73*O73</f>
        <v>1614.9259000000002</v>
      </c>
      <c r="S73" s="73"/>
      <c r="T73" s="73"/>
      <c r="U73" s="73">
        <f>R73*$S$6</f>
        <v>1857.1647850000002</v>
      </c>
      <c r="V73" s="73"/>
      <c r="W73" s="73"/>
    </row>
    <row r="74" spans="1:23" ht="12.75">
      <c r="A74" s="81"/>
      <c r="B74" s="69" t="s">
        <v>156</v>
      </c>
      <c r="C74" s="69"/>
      <c r="D74" s="69"/>
      <c r="E74" s="69"/>
      <c r="F74" s="69"/>
      <c r="G74" s="69"/>
      <c r="H74" s="69"/>
      <c r="I74" s="69"/>
      <c r="J74" s="69"/>
      <c r="K74" s="57">
        <v>10.6</v>
      </c>
      <c r="L74" s="57"/>
      <c r="M74" s="57"/>
      <c r="N74" s="57"/>
      <c r="O74" s="57">
        <f>22.91*6.65</f>
        <v>152.35150000000002</v>
      </c>
      <c r="P74" s="57"/>
      <c r="Q74" s="57"/>
      <c r="R74" s="73">
        <f>K74*O74</f>
        <v>1614.9259000000002</v>
      </c>
      <c r="S74" s="73"/>
      <c r="T74" s="73"/>
      <c r="U74" s="73">
        <f>R74*$S$6</f>
        <v>1857.1647850000002</v>
      </c>
      <c r="V74" s="73"/>
      <c r="W74" s="73"/>
    </row>
    <row r="75" spans="1:23" ht="12.75">
      <c r="A75" s="81"/>
      <c r="B75" s="69" t="s">
        <v>157</v>
      </c>
      <c r="C75" s="69"/>
      <c r="D75" s="69"/>
      <c r="E75" s="69"/>
      <c r="F75" s="69"/>
      <c r="G75" s="69"/>
      <c r="H75" s="69"/>
      <c r="I75" s="69"/>
      <c r="J75" s="69"/>
      <c r="K75" s="57">
        <v>10.6</v>
      </c>
      <c r="L75" s="57"/>
      <c r="M75" s="57"/>
      <c r="N75" s="57"/>
      <c r="O75" s="57">
        <f>20.23*6.65</f>
        <v>134.5295</v>
      </c>
      <c r="P75" s="57"/>
      <c r="Q75" s="57"/>
      <c r="R75" s="73">
        <f>K75*O75</f>
        <v>1426.0127</v>
      </c>
      <c r="S75" s="73"/>
      <c r="T75" s="73"/>
      <c r="U75" s="73">
        <f>R75*$S$6</f>
        <v>1639.914605</v>
      </c>
      <c r="V75" s="73"/>
      <c r="W75" s="73"/>
    </row>
    <row r="76" spans="1:23" ht="12.75" customHeight="1">
      <c r="A76" s="81"/>
      <c r="B76" s="69" t="s">
        <v>158</v>
      </c>
      <c r="C76" s="69"/>
      <c r="D76" s="69"/>
      <c r="E76" s="69"/>
      <c r="F76" s="69"/>
      <c r="G76" s="69"/>
      <c r="H76" s="69"/>
      <c r="I76" s="69"/>
      <c r="J76" s="69"/>
      <c r="K76" s="57">
        <v>10.6</v>
      </c>
      <c r="L76" s="57"/>
      <c r="M76" s="57"/>
      <c r="N76" s="57"/>
      <c r="O76" s="57">
        <f>18*6.65</f>
        <v>119.7</v>
      </c>
      <c r="P76" s="57"/>
      <c r="Q76" s="57"/>
      <c r="R76" s="73">
        <f>K76*O76</f>
        <v>1268.82</v>
      </c>
      <c r="S76" s="73"/>
      <c r="T76" s="73"/>
      <c r="U76" s="73">
        <f>R76*$S$6</f>
        <v>1459.1429999999998</v>
      </c>
      <c r="V76" s="73"/>
      <c r="W76" s="73"/>
    </row>
    <row r="77" spans="1:23" ht="12.75" hidden="1">
      <c r="A77" s="81"/>
      <c r="B77" s="69"/>
      <c r="C77" s="69"/>
      <c r="D77" s="69"/>
      <c r="E77" s="69"/>
      <c r="F77" s="69"/>
      <c r="G77" s="69"/>
      <c r="H77" s="69"/>
      <c r="I77" s="69"/>
      <c r="J77" s="69"/>
      <c r="K77" s="57"/>
      <c r="L77" s="57"/>
      <c r="M77" s="57"/>
      <c r="N77" s="57"/>
      <c r="O77" s="57"/>
      <c r="P77" s="57"/>
      <c r="Q77" s="57"/>
      <c r="R77" s="73"/>
      <c r="S77" s="73"/>
      <c r="T77" s="73"/>
      <c r="U77" s="73"/>
      <c r="V77" s="73"/>
      <c r="W77" s="73"/>
    </row>
    <row r="78" spans="1:23" ht="12.75" hidden="1">
      <c r="A78" s="81"/>
      <c r="B78" s="69"/>
      <c r="C78" s="69"/>
      <c r="D78" s="69"/>
      <c r="E78" s="69"/>
      <c r="F78" s="69"/>
      <c r="G78" s="69"/>
      <c r="H78" s="69"/>
      <c r="I78" s="69"/>
      <c r="J78" s="69"/>
      <c r="K78" s="57"/>
      <c r="L78" s="57"/>
      <c r="M78" s="57"/>
      <c r="N78" s="57"/>
      <c r="O78" s="57"/>
      <c r="P78" s="57"/>
      <c r="Q78" s="57"/>
      <c r="R78" s="73"/>
      <c r="S78" s="73"/>
      <c r="T78" s="73"/>
      <c r="U78" s="73"/>
      <c r="V78" s="73"/>
      <c r="W78" s="73"/>
    </row>
    <row r="79" spans="1:23" ht="12.75" hidden="1">
      <c r="A79" s="81"/>
      <c r="B79" s="77"/>
      <c r="C79" s="77"/>
      <c r="D79" s="77"/>
      <c r="E79" s="77"/>
      <c r="F79" s="77"/>
      <c r="G79" s="77"/>
      <c r="H79" s="77"/>
      <c r="I79" s="77"/>
      <c r="J79" s="77"/>
      <c r="K79" s="78"/>
      <c r="L79" s="78"/>
      <c r="M79" s="78"/>
      <c r="N79" s="78"/>
      <c r="O79" s="78"/>
      <c r="P79" s="78"/>
      <c r="Q79" s="78"/>
      <c r="R79" s="79"/>
      <c r="S79" s="79"/>
      <c r="T79" s="79"/>
      <c r="U79" s="79"/>
      <c r="V79" s="79"/>
      <c r="W79" s="79"/>
    </row>
    <row r="80" spans="1:23" ht="12.75" hidden="1">
      <c r="A80" s="81"/>
      <c r="B80" s="69"/>
      <c r="C80" s="69"/>
      <c r="D80" s="69"/>
      <c r="E80" s="69"/>
      <c r="F80" s="69"/>
      <c r="G80" s="69"/>
      <c r="H80" s="69"/>
      <c r="I80" s="69"/>
      <c r="J80" s="69"/>
      <c r="K80" s="57"/>
      <c r="L80" s="57"/>
      <c r="M80" s="57"/>
      <c r="N80" s="57"/>
      <c r="O80" s="57"/>
      <c r="P80" s="57"/>
      <c r="Q80" s="57"/>
      <c r="R80" s="73"/>
      <c r="S80" s="73"/>
      <c r="T80" s="73"/>
      <c r="U80" s="73"/>
      <c r="V80" s="73"/>
      <c r="W80" s="73"/>
    </row>
    <row r="81" spans="1:23" ht="12.75" hidden="1">
      <c r="A81" s="81"/>
      <c r="B81" s="69"/>
      <c r="C81" s="69"/>
      <c r="D81" s="69"/>
      <c r="E81" s="69"/>
      <c r="F81" s="69"/>
      <c r="G81" s="69"/>
      <c r="H81" s="69"/>
      <c r="I81" s="69"/>
      <c r="J81" s="69"/>
      <c r="K81" s="57"/>
      <c r="L81" s="57"/>
      <c r="M81" s="57"/>
      <c r="N81" s="57"/>
      <c r="O81" s="57"/>
      <c r="P81" s="57"/>
      <c r="Q81" s="57"/>
      <c r="R81" s="73"/>
      <c r="S81" s="73"/>
      <c r="T81" s="73"/>
      <c r="U81" s="73"/>
      <c r="V81" s="73"/>
      <c r="W81" s="73"/>
    </row>
    <row r="82" spans="1:23" ht="12.75" hidden="1">
      <c r="A82" s="82"/>
      <c r="B82" s="77"/>
      <c r="C82" s="77"/>
      <c r="D82" s="77"/>
      <c r="E82" s="77"/>
      <c r="F82" s="77"/>
      <c r="G82" s="77"/>
      <c r="H82" s="77"/>
      <c r="I82" s="77"/>
      <c r="J82" s="77"/>
      <c r="K82" s="78"/>
      <c r="L82" s="78"/>
      <c r="M82" s="78"/>
      <c r="N82" s="78"/>
      <c r="O82" s="78"/>
      <c r="P82" s="78"/>
      <c r="Q82" s="78"/>
      <c r="R82" s="79"/>
      <c r="S82" s="79"/>
      <c r="T82" s="79"/>
      <c r="U82" s="79"/>
      <c r="V82" s="79"/>
      <c r="W82" s="79"/>
    </row>
    <row r="83" spans="1:23" ht="12.75">
      <c r="A83" s="4"/>
      <c r="B83" s="74" t="s">
        <v>37</v>
      </c>
      <c r="C83" s="74"/>
      <c r="D83" s="74"/>
      <c r="E83" s="74"/>
      <c r="F83" s="74"/>
      <c r="G83" s="74"/>
      <c r="H83" s="74"/>
      <c r="I83" s="74"/>
      <c r="J83" s="74"/>
      <c r="K83" s="76">
        <f>SUM(K72:N77)</f>
        <v>53</v>
      </c>
      <c r="L83" s="75"/>
      <c r="M83" s="75"/>
      <c r="N83" s="75"/>
      <c r="O83" s="75" t="s">
        <v>41</v>
      </c>
      <c r="P83" s="75"/>
      <c r="Q83" s="75"/>
      <c r="R83" s="76">
        <f>SUM(R72:T76)</f>
        <v>7993.566</v>
      </c>
      <c r="S83" s="75"/>
      <c r="T83" s="75"/>
      <c r="U83" s="76">
        <f>SUM(U72:W76)</f>
        <v>9192.6009</v>
      </c>
      <c r="V83" s="75"/>
      <c r="W83" s="75"/>
    </row>
    <row r="84" spans="1:23" ht="12.75">
      <c r="A84" s="3">
        <v>2</v>
      </c>
      <c r="B84" s="69" t="s">
        <v>20</v>
      </c>
      <c r="C84" s="69"/>
      <c r="D84" s="69"/>
      <c r="E84" s="69"/>
      <c r="F84" s="69"/>
      <c r="G84" s="69"/>
      <c r="H84" s="69"/>
      <c r="I84" s="69"/>
      <c r="J84" s="69"/>
      <c r="K84" s="41" t="s">
        <v>41</v>
      </c>
      <c r="L84" s="41"/>
      <c r="M84" s="41"/>
      <c r="N84" s="41"/>
      <c r="O84" s="41" t="s">
        <v>41</v>
      </c>
      <c r="P84" s="41"/>
      <c r="Q84" s="41"/>
      <c r="R84" s="57">
        <f>R83*$S$7</f>
        <v>631.491714</v>
      </c>
      <c r="S84" s="57"/>
      <c r="T84" s="57"/>
      <c r="U84" s="57">
        <f>U83*$S$7</f>
        <v>726.2154711</v>
      </c>
      <c r="V84" s="57"/>
      <c r="W84" s="57"/>
    </row>
    <row r="85" spans="1:23" ht="12.75">
      <c r="A85" s="4"/>
      <c r="B85" s="74" t="s">
        <v>38</v>
      </c>
      <c r="C85" s="74"/>
      <c r="D85" s="74"/>
      <c r="E85" s="74"/>
      <c r="F85" s="74"/>
      <c r="G85" s="74"/>
      <c r="H85" s="74"/>
      <c r="I85" s="74"/>
      <c r="J85" s="74"/>
      <c r="K85" s="75" t="s">
        <v>41</v>
      </c>
      <c r="L85" s="75"/>
      <c r="M85" s="75"/>
      <c r="N85" s="75"/>
      <c r="O85" s="75" t="s">
        <v>41</v>
      </c>
      <c r="P85" s="75"/>
      <c r="Q85" s="75"/>
      <c r="R85" s="76">
        <f>R83+R84</f>
        <v>8625.057714</v>
      </c>
      <c r="S85" s="75"/>
      <c r="T85" s="75"/>
      <c r="U85" s="76">
        <f>U83+U84</f>
        <v>9918.8163711</v>
      </c>
      <c r="V85" s="75"/>
      <c r="W85" s="75"/>
    </row>
    <row r="86" spans="1:23" ht="23.25" customHeight="1">
      <c r="A86" s="3">
        <v>3</v>
      </c>
      <c r="B86" s="69" t="s">
        <v>39</v>
      </c>
      <c r="C86" s="69"/>
      <c r="D86" s="69"/>
      <c r="E86" s="69"/>
      <c r="F86" s="69"/>
      <c r="G86" s="69"/>
      <c r="H86" s="69"/>
      <c r="I86" s="69"/>
      <c r="J86" s="69"/>
      <c r="K86" s="41" t="s">
        <v>41</v>
      </c>
      <c r="L86" s="41"/>
      <c r="M86" s="41"/>
      <c r="N86" s="41"/>
      <c r="O86" s="41" t="s">
        <v>41</v>
      </c>
      <c r="P86" s="41"/>
      <c r="Q86" s="41"/>
      <c r="R86" s="57">
        <f>R85*$S$8</f>
        <v>3191.2713541800003</v>
      </c>
      <c r="S86" s="57"/>
      <c r="T86" s="57"/>
      <c r="U86" s="57">
        <f>U85*$S$8</f>
        <v>3669.9620573069997</v>
      </c>
      <c r="V86" s="57"/>
      <c r="W86" s="57"/>
    </row>
    <row r="87" spans="1:23" ht="12.75">
      <c r="A87" s="4"/>
      <c r="B87" s="74" t="s">
        <v>40</v>
      </c>
      <c r="C87" s="74"/>
      <c r="D87" s="74"/>
      <c r="E87" s="74"/>
      <c r="F87" s="74"/>
      <c r="G87" s="74"/>
      <c r="H87" s="74"/>
      <c r="I87" s="74"/>
      <c r="J87" s="74"/>
      <c r="K87" s="75" t="s">
        <v>41</v>
      </c>
      <c r="L87" s="75"/>
      <c r="M87" s="75"/>
      <c r="N87" s="75"/>
      <c r="O87" s="75" t="s">
        <v>41</v>
      </c>
      <c r="P87" s="75"/>
      <c r="Q87" s="75"/>
      <c r="R87" s="76">
        <f>R85+R86</f>
        <v>11816.32906818</v>
      </c>
      <c r="S87" s="75"/>
      <c r="T87" s="75"/>
      <c r="U87" s="76">
        <f>U85+U86</f>
        <v>13588.778428407</v>
      </c>
      <c r="V87" s="75"/>
      <c r="W87" s="75"/>
    </row>
    <row r="89" spans="1:23" ht="12.75" hidden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12.75" hidden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12.75" hidden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12.75" hidden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hidden="1">
      <c r="A94" s="85"/>
      <c r="B94" s="43"/>
      <c r="C94" s="44"/>
      <c r="D94" s="44"/>
      <c r="E94" s="44"/>
      <c r="F94" s="44"/>
      <c r="G94" s="44"/>
      <c r="H94" s="44"/>
      <c r="I94" s="44"/>
      <c r="J94" s="45"/>
      <c r="K94" s="43"/>
      <c r="L94" s="44"/>
      <c r="M94" s="44"/>
      <c r="N94" s="45"/>
      <c r="O94" s="43"/>
      <c r="P94" s="44"/>
      <c r="Q94" s="45"/>
      <c r="R94" s="42"/>
      <c r="S94" s="34"/>
      <c r="T94" s="34"/>
      <c r="U94" s="34"/>
      <c r="V94" s="34"/>
      <c r="W94" s="35"/>
    </row>
    <row r="95" spans="1:23" ht="12.75" hidden="1">
      <c r="A95" s="86"/>
      <c r="B95" s="88"/>
      <c r="C95" s="89"/>
      <c r="D95" s="89"/>
      <c r="E95" s="89"/>
      <c r="F95" s="89"/>
      <c r="G95" s="89"/>
      <c r="H95" s="89"/>
      <c r="I95" s="89"/>
      <c r="J95" s="90"/>
      <c r="K95" s="88"/>
      <c r="L95" s="89"/>
      <c r="M95" s="89"/>
      <c r="N95" s="90"/>
      <c r="O95" s="88"/>
      <c r="P95" s="89"/>
      <c r="Q95" s="90"/>
      <c r="R95" s="43"/>
      <c r="S95" s="44"/>
      <c r="T95" s="45"/>
      <c r="U95" s="43"/>
      <c r="V95" s="44"/>
      <c r="W95" s="45"/>
    </row>
    <row r="96" spans="1:23" ht="12.75" hidden="1">
      <c r="A96" s="87"/>
      <c r="B96" s="46"/>
      <c r="C96" s="47"/>
      <c r="D96" s="47"/>
      <c r="E96" s="47"/>
      <c r="F96" s="47"/>
      <c r="G96" s="47"/>
      <c r="H96" s="47"/>
      <c r="I96" s="47"/>
      <c r="J96" s="48"/>
      <c r="K96" s="46"/>
      <c r="L96" s="47"/>
      <c r="M96" s="47"/>
      <c r="N96" s="48"/>
      <c r="O96" s="46"/>
      <c r="P96" s="47"/>
      <c r="Q96" s="48"/>
      <c r="R96" s="46"/>
      <c r="S96" s="47"/>
      <c r="T96" s="48"/>
      <c r="U96" s="46"/>
      <c r="V96" s="47"/>
      <c r="W96" s="48"/>
    </row>
    <row r="97" spans="1:23" ht="12.75" hidden="1">
      <c r="A97" s="5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</row>
    <row r="98" spans="1:23" ht="24.75" customHeight="1" hidden="1">
      <c r="A98" s="80"/>
      <c r="B98" s="83"/>
      <c r="C98" s="11"/>
      <c r="D98" s="11"/>
      <c r="E98" s="11"/>
      <c r="F98" s="11"/>
      <c r="G98" s="11"/>
      <c r="H98" s="11"/>
      <c r="I98" s="11"/>
      <c r="J98" s="12"/>
      <c r="K98" s="97"/>
      <c r="L98" s="97"/>
      <c r="M98" s="97"/>
      <c r="N98" s="97"/>
      <c r="O98" s="73"/>
      <c r="P98" s="73"/>
      <c r="Q98" s="73"/>
      <c r="R98" s="73"/>
      <c r="S98" s="73"/>
      <c r="T98" s="73"/>
      <c r="U98" s="73"/>
      <c r="V98" s="73"/>
      <c r="W98" s="73"/>
    </row>
    <row r="99" spans="1:23" ht="12.75" hidden="1">
      <c r="A99" s="81"/>
      <c r="B99" s="69"/>
      <c r="C99" s="69"/>
      <c r="D99" s="69"/>
      <c r="E99" s="69"/>
      <c r="F99" s="69"/>
      <c r="G99" s="69"/>
      <c r="H99" s="69"/>
      <c r="I99" s="69"/>
      <c r="J99" s="69"/>
      <c r="K99" s="97"/>
      <c r="L99" s="97"/>
      <c r="M99" s="97"/>
      <c r="N99" s="97"/>
      <c r="O99" s="57"/>
      <c r="P99" s="57"/>
      <c r="Q99" s="57"/>
      <c r="R99" s="73"/>
      <c r="S99" s="73"/>
      <c r="T99" s="73"/>
      <c r="U99" s="73"/>
      <c r="V99" s="73"/>
      <c r="W99" s="73"/>
    </row>
    <row r="100" spans="1:23" ht="12.75" hidden="1">
      <c r="A100" s="82"/>
      <c r="B100" s="69"/>
      <c r="C100" s="69"/>
      <c r="D100" s="69"/>
      <c r="E100" s="69"/>
      <c r="F100" s="69"/>
      <c r="G100" s="69"/>
      <c r="H100" s="69"/>
      <c r="I100" s="69"/>
      <c r="J100" s="69"/>
      <c r="K100" s="41"/>
      <c r="L100" s="41"/>
      <c r="M100" s="41"/>
      <c r="N100" s="41"/>
      <c r="O100" s="57"/>
      <c r="P100" s="57"/>
      <c r="Q100" s="57"/>
      <c r="R100" s="73"/>
      <c r="S100" s="73"/>
      <c r="T100" s="73"/>
      <c r="U100" s="73"/>
      <c r="V100" s="73"/>
      <c r="W100" s="73"/>
    </row>
    <row r="101" spans="1:23" ht="12.75" hidden="1">
      <c r="A101" s="4"/>
      <c r="B101" s="74"/>
      <c r="C101" s="74"/>
      <c r="D101" s="74"/>
      <c r="E101" s="74"/>
      <c r="F101" s="74"/>
      <c r="G101" s="74"/>
      <c r="H101" s="74"/>
      <c r="I101" s="74"/>
      <c r="J101" s="74"/>
      <c r="K101" s="75"/>
      <c r="L101" s="75"/>
      <c r="M101" s="75"/>
      <c r="N101" s="75"/>
      <c r="O101" s="75"/>
      <c r="P101" s="75"/>
      <c r="Q101" s="75"/>
      <c r="R101" s="76"/>
      <c r="S101" s="75"/>
      <c r="T101" s="75"/>
      <c r="U101" s="76"/>
      <c r="V101" s="75"/>
      <c r="W101" s="75"/>
    </row>
    <row r="102" spans="1:23" ht="12.75" hidden="1">
      <c r="A102" s="3"/>
      <c r="B102" s="69"/>
      <c r="C102" s="69"/>
      <c r="D102" s="69"/>
      <c r="E102" s="69"/>
      <c r="F102" s="69"/>
      <c r="G102" s="69"/>
      <c r="H102" s="69"/>
      <c r="I102" s="69"/>
      <c r="J102" s="69"/>
      <c r="K102" s="41"/>
      <c r="L102" s="41"/>
      <c r="M102" s="41"/>
      <c r="N102" s="41"/>
      <c r="O102" s="41"/>
      <c r="P102" s="41"/>
      <c r="Q102" s="41"/>
      <c r="R102" s="57"/>
      <c r="S102" s="57"/>
      <c r="T102" s="57"/>
      <c r="U102" s="57"/>
      <c r="V102" s="57"/>
      <c r="W102" s="57"/>
    </row>
    <row r="103" spans="1:23" ht="12.75" hidden="1">
      <c r="A103" s="4"/>
      <c r="B103" s="74"/>
      <c r="C103" s="74"/>
      <c r="D103" s="74"/>
      <c r="E103" s="74"/>
      <c r="F103" s="74"/>
      <c r="G103" s="74"/>
      <c r="H103" s="74"/>
      <c r="I103" s="74"/>
      <c r="J103" s="74"/>
      <c r="K103" s="75"/>
      <c r="L103" s="75"/>
      <c r="M103" s="75"/>
      <c r="N103" s="75"/>
      <c r="O103" s="75"/>
      <c r="P103" s="75"/>
      <c r="Q103" s="75"/>
      <c r="R103" s="76"/>
      <c r="S103" s="75"/>
      <c r="T103" s="75"/>
      <c r="U103" s="76"/>
      <c r="V103" s="75"/>
      <c r="W103" s="75"/>
    </row>
    <row r="104" spans="1:23" ht="23.25" customHeight="1" hidden="1">
      <c r="A104" s="3"/>
      <c r="B104" s="69"/>
      <c r="C104" s="69"/>
      <c r="D104" s="69"/>
      <c r="E104" s="69"/>
      <c r="F104" s="69"/>
      <c r="G104" s="69"/>
      <c r="H104" s="69"/>
      <c r="I104" s="69"/>
      <c r="J104" s="69"/>
      <c r="K104" s="41"/>
      <c r="L104" s="41"/>
      <c r="M104" s="41"/>
      <c r="N104" s="41"/>
      <c r="O104" s="41"/>
      <c r="P104" s="41"/>
      <c r="Q104" s="41"/>
      <c r="R104" s="57"/>
      <c r="S104" s="57"/>
      <c r="T104" s="57"/>
      <c r="U104" s="57"/>
      <c r="V104" s="57"/>
      <c r="W104" s="57"/>
    </row>
    <row r="105" spans="1:23" ht="12.75" hidden="1">
      <c r="A105" s="4"/>
      <c r="B105" s="74"/>
      <c r="C105" s="74"/>
      <c r="D105" s="74"/>
      <c r="E105" s="74"/>
      <c r="F105" s="74"/>
      <c r="G105" s="74"/>
      <c r="H105" s="74"/>
      <c r="I105" s="74"/>
      <c r="J105" s="74"/>
      <c r="K105" s="75"/>
      <c r="L105" s="75"/>
      <c r="M105" s="75"/>
      <c r="N105" s="75"/>
      <c r="O105" s="75"/>
      <c r="P105" s="75"/>
      <c r="Q105" s="75"/>
      <c r="R105" s="76"/>
      <c r="S105" s="75"/>
      <c r="T105" s="75"/>
      <c r="U105" s="76"/>
      <c r="V105" s="75"/>
      <c r="W105" s="75"/>
    </row>
    <row r="106" ht="12.75" hidden="1"/>
    <row r="107" spans="1:23" ht="12.75" hidden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2.75" hidden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2.75" hidden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2.75" hidden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hidden="1">
      <c r="A112" s="85"/>
      <c r="B112" s="43"/>
      <c r="C112" s="44"/>
      <c r="D112" s="44"/>
      <c r="E112" s="44"/>
      <c r="F112" s="44"/>
      <c r="G112" s="44"/>
      <c r="H112" s="44"/>
      <c r="I112" s="44"/>
      <c r="J112" s="45"/>
      <c r="K112" s="43"/>
      <c r="L112" s="44"/>
      <c r="M112" s="44"/>
      <c r="N112" s="45"/>
      <c r="O112" s="43"/>
      <c r="P112" s="44"/>
      <c r="Q112" s="45"/>
      <c r="R112" s="42"/>
      <c r="S112" s="34"/>
      <c r="T112" s="34"/>
      <c r="U112" s="34"/>
      <c r="V112" s="34"/>
      <c r="W112" s="35"/>
    </row>
    <row r="113" spans="1:23" ht="12.75" hidden="1">
      <c r="A113" s="86"/>
      <c r="B113" s="88"/>
      <c r="C113" s="89"/>
      <c r="D113" s="89"/>
      <c r="E113" s="89"/>
      <c r="F113" s="89"/>
      <c r="G113" s="89"/>
      <c r="H113" s="89"/>
      <c r="I113" s="89"/>
      <c r="J113" s="90"/>
      <c r="K113" s="88"/>
      <c r="L113" s="89"/>
      <c r="M113" s="89"/>
      <c r="N113" s="90"/>
      <c r="O113" s="88"/>
      <c r="P113" s="89"/>
      <c r="Q113" s="90"/>
      <c r="R113" s="43"/>
      <c r="S113" s="44"/>
      <c r="T113" s="45"/>
      <c r="U113" s="43"/>
      <c r="V113" s="44"/>
      <c r="W113" s="45"/>
    </row>
    <row r="114" spans="1:23" ht="12.75" hidden="1">
      <c r="A114" s="87"/>
      <c r="B114" s="46"/>
      <c r="C114" s="47"/>
      <c r="D114" s="47"/>
      <c r="E114" s="47"/>
      <c r="F114" s="47"/>
      <c r="G114" s="47"/>
      <c r="H114" s="47"/>
      <c r="I114" s="47"/>
      <c r="J114" s="48"/>
      <c r="K114" s="46"/>
      <c r="L114" s="47"/>
      <c r="M114" s="47"/>
      <c r="N114" s="48"/>
      <c r="O114" s="46"/>
      <c r="P114" s="47"/>
      <c r="Q114" s="48"/>
      <c r="R114" s="46"/>
      <c r="S114" s="47"/>
      <c r="T114" s="48"/>
      <c r="U114" s="46"/>
      <c r="V114" s="47"/>
      <c r="W114" s="48"/>
    </row>
    <row r="115" spans="1:23" ht="12.75" hidden="1">
      <c r="A115" s="5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</row>
    <row r="116" spans="1:23" ht="25.5" customHeight="1" hidden="1">
      <c r="A116" s="80"/>
      <c r="B116" s="83"/>
      <c r="C116" s="11"/>
      <c r="D116" s="11"/>
      <c r="E116" s="11"/>
      <c r="F116" s="11"/>
      <c r="G116" s="11"/>
      <c r="H116" s="11"/>
      <c r="I116" s="11"/>
      <c r="J116" s="12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</row>
    <row r="117" spans="1:23" ht="12.75" hidden="1">
      <c r="A117" s="81"/>
      <c r="B117" s="69"/>
      <c r="C117" s="69"/>
      <c r="D117" s="69"/>
      <c r="E117" s="69"/>
      <c r="F117" s="69"/>
      <c r="G117" s="69"/>
      <c r="H117" s="69"/>
      <c r="I117" s="69"/>
      <c r="J117" s="69"/>
      <c r="K117" s="57"/>
      <c r="L117" s="57"/>
      <c r="M117" s="57"/>
      <c r="N117" s="57"/>
      <c r="O117" s="57"/>
      <c r="P117" s="57"/>
      <c r="Q117" s="57"/>
      <c r="R117" s="73"/>
      <c r="S117" s="73"/>
      <c r="T117" s="73"/>
      <c r="U117" s="73"/>
      <c r="V117" s="73"/>
      <c r="W117" s="73"/>
    </row>
    <row r="118" spans="1:23" ht="12.75" customHeight="1" hidden="1">
      <c r="A118" s="81"/>
      <c r="B118" s="69"/>
      <c r="C118" s="69"/>
      <c r="D118" s="69"/>
      <c r="E118" s="69"/>
      <c r="F118" s="69"/>
      <c r="G118" s="69"/>
      <c r="H118" s="69"/>
      <c r="I118" s="69"/>
      <c r="J118" s="69"/>
      <c r="K118" s="57"/>
      <c r="L118" s="57"/>
      <c r="M118" s="57"/>
      <c r="N118" s="57"/>
      <c r="O118" s="57"/>
      <c r="P118" s="57"/>
      <c r="Q118" s="57"/>
      <c r="R118" s="73"/>
      <c r="S118" s="73"/>
      <c r="T118" s="73"/>
      <c r="U118" s="73"/>
      <c r="V118" s="73"/>
      <c r="W118" s="73"/>
    </row>
    <row r="119" spans="1:23" ht="12.75" hidden="1">
      <c r="A119" s="81"/>
      <c r="B119" s="77"/>
      <c r="C119" s="77"/>
      <c r="D119" s="77"/>
      <c r="E119" s="77"/>
      <c r="F119" s="77"/>
      <c r="G119" s="77"/>
      <c r="H119" s="77"/>
      <c r="I119" s="77"/>
      <c r="J119" s="77"/>
      <c r="K119" s="78"/>
      <c r="L119" s="78"/>
      <c r="M119" s="78"/>
      <c r="N119" s="78"/>
      <c r="O119" s="78"/>
      <c r="P119" s="78"/>
      <c r="Q119" s="78"/>
      <c r="R119" s="79"/>
      <c r="S119" s="79"/>
      <c r="T119" s="79"/>
      <c r="U119" s="79"/>
      <c r="V119" s="79"/>
      <c r="W119" s="79"/>
    </row>
    <row r="120" spans="1:23" ht="12.75" hidden="1">
      <c r="A120" s="81"/>
      <c r="B120" s="69"/>
      <c r="C120" s="69"/>
      <c r="D120" s="69"/>
      <c r="E120" s="69"/>
      <c r="F120" s="69"/>
      <c r="G120" s="69"/>
      <c r="H120" s="69"/>
      <c r="I120" s="69"/>
      <c r="J120" s="69"/>
      <c r="K120" s="57"/>
      <c r="L120" s="57"/>
      <c r="M120" s="57"/>
      <c r="N120" s="57"/>
      <c r="O120" s="57"/>
      <c r="P120" s="57"/>
      <c r="Q120" s="57"/>
      <c r="R120" s="73"/>
      <c r="S120" s="73"/>
      <c r="T120" s="73"/>
      <c r="U120" s="73"/>
      <c r="V120" s="73"/>
      <c r="W120" s="73"/>
    </row>
    <row r="121" spans="1:23" ht="12.75" hidden="1">
      <c r="A121" s="81"/>
      <c r="B121" s="69"/>
      <c r="C121" s="69"/>
      <c r="D121" s="69"/>
      <c r="E121" s="69"/>
      <c r="F121" s="69"/>
      <c r="G121" s="69"/>
      <c r="H121" s="69"/>
      <c r="I121" s="69"/>
      <c r="J121" s="69"/>
      <c r="K121" s="57"/>
      <c r="L121" s="57"/>
      <c r="M121" s="57"/>
      <c r="N121" s="57"/>
      <c r="O121" s="57"/>
      <c r="P121" s="57"/>
      <c r="Q121" s="57"/>
      <c r="R121" s="73"/>
      <c r="S121" s="73"/>
      <c r="T121" s="73"/>
      <c r="U121" s="73"/>
      <c r="V121" s="73"/>
      <c r="W121" s="73"/>
    </row>
    <row r="122" spans="1:23" ht="12.75" hidden="1">
      <c r="A122" s="82"/>
      <c r="B122" s="77"/>
      <c r="C122" s="77"/>
      <c r="D122" s="77"/>
      <c r="E122" s="77"/>
      <c r="F122" s="77"/>
      <c r="G122" s="77"/>
      <c r="H122" s="77"/>
      <c r="I122" s="77"/>
      <c r="J122" s="77"/>
      <c r="K122" s="78"/>
      <c r="L122" s="78"/>
      <c r="M122" s="78"/>
      <c r="N122" s="78"/>
      <c r="O122" s="78"/>
      <c r="P122" s="78"/>
      <c r="Q122" s="78"/>
      <c r="R122" s="79"/>
      <c r="S122" s="79"/>
      <c r="T122" s="79"/>
      <c r="U122" s="79"/>
      <c r="V122" s="79"/>
      <c r="W122" s="79"/>
    </row>
    <row r="123" spans="1:23" ht="12.75" hidden="1">
      <c r="A123" s="4"/>
      <c r="B123" s="74"/>
      <c r="C123" s="74"/>
      <c r="D123" s="74"/>
      <c r="E123" s="74"/>
      <c r="F123" s="74"/>
      <c r="G123" s="74"/>
      <c r="H123" s="74"/>
      <c r="I123" s="74"/>
      <c r="J123" s="74"/>
      <c r="K123" s="98"/>
      <c r="L123" s="98"/>
      <c r="M123" s="98"/>
      <c r="N123" s="98"/>
      <c r="O123" s="75"/>
      <c r="P123" s="75"/>
      <c r="Q123" s="75"/>
      <c r="R123" s="76"/>
      <c r="S123" s="75"/>
      <c r="T123" s="75"/>
      <c r="U123" s="76"/>
      <c r="V123" s="75"/>
      <c r="W123" s="75"/>
    </row>
    <row r="124" spans="1:23" ht="12.75" hidden="1">
      <c r="A124" s="3"/>
      <c r="B124" s="69"/>
      <c r="C124" s="69"/>
      <c r="D124" s="69"/>
      <c r="E124" s="69"/>
      <c r="F124" s="69"/>
      <c r="G124" s="69"/>
      <c r="H124" s="69"/>
      <c r="I124" s="69"/>
      <c r="J124" s="69"/>
      <c r="K124" s="41"/>
      <c r="L124" s="41"/>
      <c r="M124" s="41"/>
      <c r="N124" s="41"/>
      <c r="O124" s="41"/>
      <c r="P124" s="41"/>
      <c r="Q124" s="41"/>
      <c r="R124" s="57"/>
      <c r="S124" s="57"/>
      <c r="T124" s="57"/>
      <c r="U124" s="57"/>
      <c r="V124" s="57"/>
      <c r="W124" s="57"/>
    </row>
    <row r="125" spans="1:23" ht="12.75" hidden="1">
      <c r="A125" s="4"/>
      <c r="B125" s="74"/>
      <c r="C125" s="74"/>
      <c r="D125" s="74"/>
      <c r="E125" s="74"/>
      <c r="F125" s="74"/>
      <c r="G125" s="74"/>
      <c r="H125" s="74"/>
      <c r="I125" s="74"/>
      <c r="J125" s="74"/>
      <c r="K125" s="75"/>
      <c r="L125" s="75"/>
      <c r="M125" s="75"/>
      <c r="N125" s="75"/>
      <c r="O125" s="75"/>
      <c r="P125" s="75"/>
      <c r="Q125" s="75"/>
      <c r="R125" s="76"/>
      <c r="S125" s="75"/>
      <c r="T125" s="75"/>
      <c r="U125" s="76"/>
      <c r="V125" s="75"/>
      <c r="W125" s="75"/>
    </row>
    <row r="126" spans="1:23" ht="26.25" customHeight="1" hidden="1">
      <c r="A126" s="3"/>
      <c r="B126" s="69"/>
      <c r="C126" s="69"/>
      <c r="D126" s="69"/>
      <c r="E126" s="69"/>
      <c r="F126" s="69"/>
      <c r="G126" s="69"/>
      <c r="H126" s="69"/>
      <c r="I126" s="69"/>
      <c r="J126" s="69"/>
      <c r="K126" s="41"/>
      <c r="L126" s="41"/>
      <c r="M126" s="41"/>
      <c r="N126" s="41"/>
      <c r="O126" s="41"/>
      <c r="P126" s="41"/>
      <c r="Q126" s="41"/>
      <c r="R126" s="57"/>
      <c r="S126" s="57"/>
      <c r="T126" s="57"/>
      <c r="U126" s="57"/>
      <c r="V126" s="57"/>
      <c r="W126" s="57"/>
    </row>
    <row r="127" spans="1:23" ht="12.75" hidden="1">
      <c r="A127" s="3"/>
      <c r="B127" s="69"/>
      <c r="C127" s="69"/>
      <c r="D127" s="69"/>
      <c r="E127" s="69"/>
      <c r="F127" s="69"/>
      <c r="G127" s="69"/>
      <c r="H127" s="69"/>
      <c r="I127" s="69"/>
      <c r="J127" s="69"/>
      <c r="K127" s="41"/>
      <c r="L127" s="41"/>
      <c r="M127" s="41"/>
      <c r="N127" s="41"/>
      <c r="O127" s="41"/>
      <c r="P127" s="41"/>
      <c r="Q127" s="41"/>
      <c r="R127" s="57"/>
      <c r="S127" s="57"/>
      <c r="T127" s="57"/>
      <c r="U127" s="57"/>
      <c r="V127" s="57"/>
      <c r="W127" s="57"/>
    </row>
    <row r="128" spans="1:23" ht="12.75" hidden="1">
      <c r="A128" s="4"/>
      <c r="B128" s="74"/>
      <c r="C128" s="74"/>
      <c r="D128" s="74"/>
      <c r="E128" s="74"/>
      <c r="F128" s="74"/>
      <c r="G128" s="74"/>
      <c r="H128" s="74"/>
      <c r="I128" s="74"/>
      <c r="J128" s="74"/>
      <c r="K128" s="75"/>
      <c r="L128" s="75"/>
      <c r="M128" s="75"/>
      <c r="N128" s="75"/>
      <c r="O128" s="75"/>
      <c r="P128" s="75"/>
      <c r="Q128" s="75"/>
      <c r="R128" s="76"/>
      <c r="S128" s="75"/>
      <c r="T128" s="75"/>
      <c r="U128" s="76"/>
      <c r="V128" s="75"/>
      <c r="W128" s="75"/>
    </row>
    <row r="129" ht="12.75" hidden="1"/>
    <row r="130" spans="1:23" ht="12.75" hidden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12.75" hidden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ht="12.75" hidden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:23" ht="12.75" customHeight="1" hidden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2.7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hidden="1">
      <c r="A135" s="85"/>
      <c r="B135" s="43"/>
      <c r="C135" s="44"/>
      <c r="D135" s="44"/>
      <c r="E135" s="44"/>
      <c r="F135" s="44"/>
      <c r="G135" s="44"/>
      <c r="H135" s="44"/>
      <c r="I135" s="44"/>
      <c r="J135" s="45"/>
      <c r="K135" s="43"/>
      <c r="L135" s="44"/>
      <c r="M135" s="44"/>
      <c r="N135" s="45"/>
      <c r="O135" s="43"/>
      <c r="P135" s="44"/>
      <c r="Q135" s="45"/>
      <c r="R135" s="42"/>
      <c r="S135" s="34"/>
      <c r="T135" s="34"/>
      <c r="U135" s="34"/>
      <c r="V135" s="34"/>
      <c r="W135" s="35"/>
    </row>
    <row r="136" spans="1:23" ht="12.75" hidden="1">
      <c r="A136" s="86"/>
      <c r="B136" s="88"/>
      <c r="C136" s="89"/>
      <c r="D136" s="89"/>
      <c r="E136" s="89"/>
      <c r="F136" s="89"/>
      <c r="G136" s="89"/>
      <c r="H136" s="89"/>
      <c r="I136" s="89"/>
      <c r="J136" s="90"/>
      <c r="K136" s="88"/>
      <c r="L136" s="89"/>
      <c r="M136" s="89"/>
      <c r="N136" s="90"/>
      <c r="O136" s="88"/>
      <c r="P136" s="89"/>
      <c r="Q136" s="90"/>
      <c r="R136" s="43"/>
      <c r="S136" s="44"/>
      <c r="T136" s="45"/>
      <c r="U136" s="43"/>
      <c r="V136" s="44"/>
      <c r="W136" s="45"/>
    </row>
    <row r="137" spans="1:23" ht="12.75" hidden="1">
      <c r="A137" s="87"/>
      <c r="B137" s="46"/>
      <c r="C137" s="47"/>
      <c r="D137" s="47"/>
      <c r="E137" s="47"/>
      <c r="F137" s="47"/>
      <c r="G137" s="47"/>
      <c r="H137" s="47"/>
      <c r="I137" s="47"/>
      <c r="J137" s="48"/>
      <c r="K137" s="46"/>
      <c r="L137" s="47"/>
      <c r="M137" s="47"/>
      <c r="N137" s="48"/>
      <c r="O137" s="46"/>
      <c r="P137" s="47"/>
      <c r="Q137" s="48"/>
      <c r="R137" s="46"/>
      <c r="S137" s="47"/>
      <c r="T137" s="48"/>
      <c r="U137" s="46"/>
      <c r="V137" s="47"/>
      <c r="W137" s="48"/>
    </row>
    <row r="138" spans="1:23" ht="12.75" hidden="1">
      <c r="A138" s="5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</row>
    <row r="139" spans="1:23" ht="24.75" customHeight="1" hidden="1">
      <c r="A139" s="80"/>
      <c r="B139" s="83"/>
      <c r="C139" s="11"/>
      <c r="D139" s="11"/>
      <c r="E139" s="11"/>
      <c r="F139" s="11"/>
      <c r="G139" s="11"/>
      <c r="H139" s="11"/>
      <c r="I139" s="11"/>
      <c r="J139" s="12"/>
      <c r="K139" s="97"/>
      <c r="L139" s="97"/>
      <c r="M139" s="97"/>
      <c r="N139" s="97"/>
      <c r="O139" s="73"/>
      <c r="P139" s="73"/>
      <c r="Q139" s="73"/>
      <c r="R139" s="73"/>
      <c r="S139" s="73"/>
      <c r="T139" s="73"/>
      <c r="U139" s="73"/>
      <c r="V139" s="73"/>
      <c r="W139" s="73"/>
    </row>
    <row r="140" spans="1:23" ht="12.75" hidden="1">
      <c r="A140" s="81"/>
      <c r="B140" s="69"/>
      <c r="C140" s="69"/>
      <c r="D140" s="69"/>
      <c r="E140" s="69"/>
      <c r="F140" s="69"/>
      <c r="G140" s="69"/>
      <c r="H140" s="69"/>
      <c r="I140" s="69"/>
      <c r="J140" s="69"/>
      <c r="K140" s="97"/>
      <c r="L140" s="97"/>
      <c r="M140" s="97"/>
      <c r="N140" s="97"/>
      <c r="O140" s="57"/>
      <c r="P140" s="57"/>
      <c r="Q140" s="57"/>
      <c r="R140" s="73"/>
      <c r="S140" s="73"/>
      <c r="T140" s="73"/>
      <c r="U140" s="73"/>
      <c r="V140" s="73"/>
      <c r="W140" s="73"/>
    </row>
    <row r="141" spans="1:23" ht="12.75" hidden="1">
      <c r="A141" s="81"/>
      <c r="B141" s="69"/>
      <c r="C141" s="69"/>
      <c r="D141" s="69"/>
      <c r="E141" s="69"/>
      <c r="F141" s="69"/>
      <c r="G141" s="69"/>
      <c r="H141" s="69"/>
      <c r="I141" s="69"/>
      <c r="J141" s="69"/>
      <c r="K141" s="41"/>
      <c r="L141" s="41"/>
      <c r="M141" s="41"/>
      <c r="N141" s="41"/>
      <c r="O141" s="57"/>
      <c r="P141" s="57"/>
      <c r="Q141" s="57"/>
      <c r="R141" s="73"/>
      <c r="S141" s="73"/>
      <c r="T141" s="73"/>
      <c r="U141" s="73"/>
      <c r="V141" s="73"/>
      <c r="W141" s="73"/>
    </row>
    <row r="142" spans="1:23" ht="12.75" hidden="1">
      <c r="A142" s="82"/>
      <c r="B142" s="69"/>
      <c r="C142" s="69"/>
      <c r="D142" s="69"/>
      <c r="E142" s="69"/>
      <c r="F142" s="69"/>
      <c r="G142" s="69"/>
      <c r="H142" s="69"/>
      <c r="I142" s="69"/>
      <c r="J142" s="69"/>
      <c r="K142" s="41"/>
      <c r="L142" s="41"/>
      <c r="M142" s="41"/>
      <c r="N142" s="41"/>
      <c r="O142" s="57"/>
      <c r="P142" s="57"/>
      <c r="Q142" s="57"/>
      <c r="R142" s="73"/>
      <c r="S142" s="73"/>
      <c r="T142" s="73"/>
      <c r="U142" s="73"/>
      <c r="V142" s="73"/>
      <c r="W142" s="73"/>
    </row>
    <row r="143" spans="1:23" ht="12.75" hidden="1">
      <c r="A143" s="4"/>
      <c r="B143" s="74"/>
      <c r="C143" s="74"/>
      <c r="D143" s="74"/>
      <c r="E143" s="74"/>
      <c r="F143" s="74"/>
      <c r="G143" s="74"/>
      <c r="H143" s="74"/>
      <c r="I143" s="74"/>
      <c r="J143" s="74"/>
      <c r="K143" s="75"/>
      <c r="L143" s="75"/>
      <c r="M143" s="75"/>
      <c r="N143" s="75"/>
      <c r="O143" s="75"/>
      <c r="P143" s="75"/>
      <c r="Q143" s="75"/>
      <c r="R143" s="76"/>
      <c r="S143" s="75"/>
      <c r="T143" s="75"/>
      <c r="U143" s="76"/>
      <c r="V143" s="75"/>
      <c r="W143" s="75"/>
    </row>
    <row r="144" spans="1:23" ht="12.75" hidden="1">
      <c r="A144" s="3"/>
      <c r="B144" s="69"/>
      <c r="C144" s="69"/>
      <c r="D144" s="69"/>
      <c r="E144" s="69"/>
      <c r="F144" s="69"/>
      <c r="G144" s="69"/>
      <c r="H144" s="69"/>
      <c r="I144" s="69"/>
      <c r="J144" s="69"/>
      <c r="K144" s="41"/>
      <c r="L144" s="41"/>
      <c r="M144" s="41"/>
      <c r="N144" s="41"/>
      <c r="O144" s="41"/>
      <c r="P144" s="41"/>
      <c r="Q144" s="41"/>
      <c r="R144" s="57"/>
      <c r="S144" s="57"/>
      <c r="T144" s="57"/>
      <c r="U144" s="57"/>
      <c r="V144" s="57"/>
      <c r="W144" s="57"/>
    </row>
    <row r="145" spans="1:23" ht="12.75" hidden="1">
      <c r="A145" s="4"/>
      <c r="B145" s="74"/>
      <c r="C145" s="74"/>
      <c r="D145" s="74"/>
      <c r="E145" s="74"/>
      <c r="F145" s="74"/>
      <c r="G145" s="74"/>
      <c r="H145" s="74"/>
      <c r="I145" s="74"/>
      <c r="J145" s="74"/>
      <c r="K145" s="75"/>
      <c r="L145" s="75"/>
      <c r="M145" s="75"/>
      <c r="N145" s="75"/>
      <c r="O145" s="75"/>
      <c r="P145" s="75"/>
      <c r="Q145" s="75"/>
      <c r="R145" s="76"/>
      <c r="S145" s="75"/>
      <c r="T145" s="75"/>
      <c r="U145" s="76"/>
      <c r="V145" s="75"/>
      <c r="W145" s="75"/>
    </row>
    <row r="146" spans="1:23" ht="24.75" customHeight="1" hidden="1">
      <c r="A146" s="3"/>
      <c r="B146" s="69"/>
      <c r="C146" s="69"/>
      <c r="D146" s="69"/>
      <c r="E146" s="69"/>
      <c r="F146" s="69"/>
      <c r="G146" s="69"/>
      <c r="H146" s="69"/>
      <c r="I146" s="69"/>
      <c r="J146" s="69"/>
      <c r="K146" s="41"/>
      <c r="L146" s="41"/>
      <c r="M146" s="41"/>
      <c r="N146" s="41"/>
      <c r="O146" s="41"/>
      <c r="P146" s="41"/>
      <c r="Q146" s="41"/>
      <c r="R146" s="57"/>
      <c r="S146" s="57"/>
      <c r="T146" s="57"/>
      <c r="U146" s="57"/>
      <c r="V146" s="57"/>
      <c r="W146" s="57"/>
    </row>
    <row r="147" spans="1:23" ht="12.75" hidden="1">
      <c r="A147" s="4"/>
      <c r="B147" s="74"/>
      <c r="C147" s="74"/>
      <c r="D147" s="74"/>
      <c r="E147" s="74"/>
      <c r="F147" s="74"/>
      <c r="G147" s="74"/>
      <c r="H147" s="74"/>
      <c r="I147" s="74"/>
      <c r="J147" s="74"/>
      <c r="K147" s="75"/>
      <c r="L147" s="75"/>
      <c r="M147" s="75"/>
      <c r="N147" s="75"/>
      <c r="O147" s="75"/>
      <c r="P147" s="75"/>
      <c r="Q147" s="75"/>
      <c r="R147" s="76"/>
      <c r="S147" s="75"/>
      <c r="T147" s="75"/>
      <c r="U147" s="76"/>
      <c r="V147" s="75"/>
      <c r="W147" s="75"/>
    </row>
    <row r="148" ht="12.75" hidden="1"/>
    <row r="149" spans="1:23" ht="12.75" hidden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:23" ht="12.75" hidden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:23" ht="25.5" customHeight="1" hidden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:23" ht="12.75" hidden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23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hidden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40.5" customHeight="1" hidden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2.75" hidden="1">
      <c r="A156" s="6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</row>
    <row r="157" spans="1:23" ht="12.75" hidden="1">
      <c r="A157" s="3"/>
      <c r="B157" s="69"/>
      <c r="C157" s="69"/>
      <c r="D157" s="69"/>
      <c r="E157" s="69"/>
      <c r="F157" s="69"/>
      <c r="G157" s="69"/>
      <c r="H157" s="69"/>
      <c r="I157" s="69"/>
      <c r="J157" s="69"/>
      <c r="K157" s="41"/>
      <c r="L157" s="41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3" ht="12.75" hidden="1">
      <c r="A158" s="3"/>
      <c r="B158" s="69"/>
      <c r="C158" s="69"/>
      <c r="D158" s="69"/>
      <c r="E158" s="69"/>
      <c r="F158" s="69"/>
      <c r="G158" s="69"/>
      <c r="H158" s="69"/>
      <c r="I158" s="69"/>
      <c r="J158" s="69"/>
      <c r="K158" s="41"/>
      <c r="L158" s="41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1:23" ht="12.75" hidden="1">
      <c r="A159" s="3"/>
      <c r="B159" s="69"/>
      <c r="C159" s="69"/>
      <c r="D159" s="69"/>
      <c r="E159" s="69"/>
      <c r="F159" s="69"/>
      <c r="G159" s="69"/>
      <c r="H159" s="69"/>
      <c r="I159" s="69"/>
      <c r="J159" s="69"/>
      <c r="K159" s="41"/>
      <c r="L159" s="41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</row>
    <row r="160" spans="1:23" ht="24.75" customHeight="1" hidden="1">
      <c r="A160" s="3"/>
      <c r="B160" s="69"/>
      <c r="C160" s="69"/>
      <c r="D160" s="69"/>
      <c r="E160" s="69"/>
      <c r="F160" s="69"/>
      <c r="G160" s="69"/>
      <c r="H160" s="69"/>
      <c r="I160" s="69"/>
      <c r="J160" s="69"/>
      <c r="K160" s="62"/>
      <c r="L160" s="62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 ht="12.75" hidden="1">
      <c r="A161" s="3"/>
      <c r="B161" s="69"/>
      <c r="C161" s="69"/>
      <c r="D161" s="69"/>
      <c r="E161" s="69"/>
      <c r="F161" s="69"/>
      <c r="G161" s="69"/>
      <c r="H161" s="69"/>
      <c r="I161" s="69"/>
      <c r="J161" s="69"/>
      <c r="K161" s="41"/>
      <c r="L161" s="41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 ht="26.25" customHeight="1" hidden="1">
      <c r="A162" s="3"/>
      <c r="B162" s="69"/>
      <c r="C162" s="69"/>
      <c r="D162" s="69"/>
      <c r="E162" s="69"/>
      <c r="F162" s="69"/>
      <c r="G162" s="69"/>
      <c r="H162" s="69"/>
      <c r="I162" s="69"/>
      <c r="J162" s="69"/>
      <c r="K162" s="41"/>
      <c r="L162" s="41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 ht="12.75" customHeight="1" hidden="1">
      <c r="A163" s="3"/>
      <c r="B163" s="69"/>
      <c r="C163" s="69"/>
      <c r="D163" s="69"/>
      <c r="E163" s="69"/>
      <c r="F163" s="69"/>
      <c r="G163" s="69"/>
      <c r="H163" s="69"/>
      <c r="I163" s="69"/>
      <c r="J163" s="69"/>
      <c r="K163" s="41"/>
      <c r="L163" s="41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 ht="12.75" hidden="1">
      <c r="A164" s="3"/>
      <c r="B164" s="69"/>
      <c r="C164" s="69"/>
      <c r="D164" s="69"/>
      <c r="E164" s="69"/>
      <c r="F164" s="69"/>
      <c r="G164" s="69"/>
      <c r="H164" s="69"/>
      <c r="I164" s="69"/>
      <c r="J164" s="69"/>
      <c r="K164" s="41"/>
      <c r="L164" s="41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 ht="12.75" hidden="1">
      <c r="A165" s="3"/>
      <c r="B165" s="69"/>
      <c r="C165" s="69"/>
      <c r="D165" s="69"/>
      <c r="E165" s="69"/>
      <c r="F165" s="69"/>
      <c r="G165" s="69"/>
      <c r="H165" s="69"/>
      <c r="I165" s="69"/>
      <c r="J165" s="69"/>
      <c r="K165" s="41"/>
      <c r="L165" s="41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 ht="12.75" hidden="1">
      <c r="A166" s="3"/>
      <c r="B166" s="69"/>
      <c r="C166" s="69"/>
      <c r="D166" s="69"/>
      <c r="E166" s="69"/>
      <c r="F166" s="69"/>
      <c r="G166" s="69"/>
      <c r="H166" s="69"/>
      <c r="I166" s="69"/>
      <c r="J166" s="69"/>
      <c r="K166" s="41"/>
      <c r="L166" s="41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 ht="12.75" customHeight="1" hidden="1">
      <c r="A167" s="3"/>
      <c r="B167" s="69"/>
      <c r="C167" s="69"/>
      <c r="D167" s="69"/>
      <c r="E167" s="69"/>
      <c r="F167" s="69"/>
      <c r="G167" s="69"/>
      <c r="H167" s="69"/>
      <c r="I167" s="69"/>
      <c r="J167" s="69"/>
      <c r="K167" s="41"/>
      <c r="L167" s="41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</row>
    <row r="168" spans="1:23" ht="12.75" hidden="1">
      <c r="A168" s="3"/>
      <c r="B168" s="69"/>
      <c r="C168" s="69"/>
      <c r="D168" s="69"/>
      <c r="E168" s="69"/>
      <c r="F168" s="69"/>
      <c r="G168" s="69"/>
      <c r="H168" s="69"/>
      <c r="I168" s="69"/>
      <c r="J168" s="69"/>
      <c r="K168" s="41"/>
      <c r="L168" s="41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</row>
    <row r="169" spans="1:23" ht="12.75" hidden="1">
      <c r="A169" s="3"/>
      <c r="B169" s="69"/>
      <c r="C169" s="69"/>
      <c r="D169" s="69"/>
      <c r="E169" s="69"/>
      <c r="F169" s="69"/>
      <c r="G169" s="69"/>
      <c r="H169" s="69"/>
      <c r="I169" s="69"/>
      <c r="J169" s="69"/>
      <c r="K169" s="41"/>
      <c r="L169" s="41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3" ht="12.75" customHeight="1" hidden="1">
      <c r="A170" s="3"/>
      <c r="B170" s="69"/>
      <c r="C170" s="69"/>
      <c r="D170" s="69"/>
      <c r="E170" s="69"/>
      <c r="F170" s="69"/>
      <c r="G170" s="69"/>
      <c r="H170" s="69"/>
      <c r="I170" s="69"/>
      <c r="J170" s="69"/>
      <c r="K170" s="41"/>
      <c r="L170" s="41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</row>
    <row r="171" spans="1:23" ht="12.75" customHeight="1" hidden="1">
      <c r="A171" s="3"/>
      <c r="B171" s="69"/>
      <c r="C171" s="69"/>
      <c r="D171" s="69"/>
      <c r="E171" s="69"/>
      <c r="F171" s="69"/>
      <c r="G171" s="69"/>
      <c r="H171" s="69"/>
      <c r="I171" s="69"/>
      <c r="J171" s="69"/>
      <c r="K171" s="41"/>
      <c r="L171" s="41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  <row r="172" spans="1:23" ht="12.75" customHeight="1" hidden="1">
      <c r="A172" s="3"/>
      <c r="B172" s="69"/>
      <c r="C172" s="69"/>
      <c r="D172" s="69"/>
      <c r="E172" s="69"/>
      <c r="F172" s="69"/>
      <c r="G172" s="69"/>
      <c r="H172" s="69"/>
      <c r="I172" s="69"/>
      <c r="J172" s="69"/>
      <c r="K172" s="41"/>
      <c r="L172" s="41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</row>
    <row r="173" spans="1:23" ht="12.75" hidden="1">
      <c r="A173" s="3"/>
      <c r="B173" s="69"/>
      <c r="C173" s="69"/>
      <c r="D173" s="69"/>
      <c r="E173" s="69"/>
      <c r="F173" s="69"/>
      <c r="G173" s="69"/>
      <c r="H173" s="69"/>
      <c r="I173" s="69"/>
      <c r="J173" s="69"/>
      <c r="K173" s="41"/>
      <c r="L173" s="41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1:23" ht="41.25" customHeight="1" hidden="1">
      <c r="A174" s="3"/>
      <c r="B174" s="69"/>
      <c r="C174" s="69"/>
      <c r="D174" s="69"/>
      <c r="E174" s="69"/>
      <c r="F174" s="69"/>
      <c r="G174" s="69"/>
      <c r="H174" s="69"/>
      <c r="I174" s="69"/>
      <c r="J174" s="69"/>
      <c r="K174" s="41"/>
      <c r="L174" s="41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25.5" customHeight="1" hidden="1">
      <c r="A175" s="3"/>
      <c r="B175" s="69"/>
      <c r="C175" s="69"/>
      <c r="D175" s="69"/>
      <c r="E175" s="69"/>
      <c r="F175" s="69"/>
      <c r="G175" s="69"/>
      <c r="H175" s="69"/>
      <c r="I175" s="69"/>
      <c r="J175" s="69"/>
      <c r="K175" s="41"/>
      <c r="L175" s="41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</row>
    <row r="176" spans="1:23" ht="12.75" customHeight="1" hidden="1">
      <c r="A176" s="3"/>
      <c r="B176" s="69"/>
      <c r="C176" s="69"/>
      <c r="D176" s="69"/>
      <c r="E176" s="69"/>
      <c r="F176" s="69"/>
      <c r="G176" s="69"/>
      <c r="H176" s="69"/>
      <c r="I176" s="69"/>
      <c r="J176" s="69"/>
      <c r="K176" s="41"/>
      <c r="L176" s="41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2.75" customHeight="1" hidden="1">
      <c r="A177" s="3"/>
      <c r="B177" s="69"/>
      <c r="C177" s="69"/>
      <c r="D177" s="69"/>
      <c r="E177" s="69"/>
      <c r="F177" s="69"/>
      <c r="G177" s="69"/>
      <c r="H177" s="69"/>
      <c r="I177" s="69"/>
      <c r="J177" s="69"/>
      <c r="K177" s="72"/>
      <c r="L177" s="72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 ht="12.75" hidden="1">
      <c r="A178" s="3"/>
      <c r="B178" s="69"/>
      <c r="C178" s="69"/>
      <c r="D178" s="69"/>
      <c r="E178" s="69"/>
      <c r="F178" s="69"/>
      <c r="G178" s="69"/>
      <c r="H178" s="69"/>
      <c r="I178" s="69"/>
      <c r="J178" s="69"/>
      <c r="K178" s="41"/>
      <c r="L178" s="41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 ht="12.75" hidden="1">
      <c r="A179" s="3"/>
      <c r="B179" s="69"/>
      <c r="C179" s="69"/>
      <c r="D179" s="69"/>
      <c r="E179" s="69"/>
      <c r="F179" s="69"/>
      <c r="G179" s="69"/>
      <c r="H179" s="69"/>
      <c r="I179" s="69"/>
      <c r="J179" s="69"/>
      <c r="K179" s="41"/>
      <c r="L179" s="41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 ht="12.75" hidden="1">
      <c r="A180" s="3"/>
      <c r="B180" s="69"/>
      <c r="C180" s="69"/>
      <c r="D180" s="69"/>
      <c r="E180" s="69"/>
      <c r="F180" s="69"/>
      <c r="G180" s="69"/>
      <c r="H180" s="69"/>
      <c r="I180" s="69"/>
      <c r="J180" s="69"/>
      <c r="K180" s="41"/>
      <c r="L180" s="41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</row>
    <row r="181" spans="1:23" ht="12.75" hidden="1">
      <c r="A181" s="3"/>
      <c r="B181" s="69"/>
      <c r="C181" s="69"/>
      <c r="D181" s="69"/>
      <c r="E181" s="69"/>
      <c r="F181" s="69"/>
      <c r="G181" s="69"/>
      <c r="H181" s="69"/>
      <c r="I181" s="69"/>
      <c r="J181" s="69"/>
      <c r="K181" s="41"/>
      <c r="L181" s="41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</row>
    <row r="182" spans="1:23" ht="12.75" hidden="1">
      <c r="A182" s="3"/>
      <c r="B182" s="69"/>
      <c r="C182" s="69"/>
      <c r="D182" s="69"/>
      <c r="E182" s="69"/>
      <c r="F182" s="69"/>
      <c r="G182" s="69"/>
      <c r="H182" s="69"/>
      <c r="I182" s="69"/>
      <c r="J182" s="69"/>
      <c r="K182" s="41"/>
      <c r="L182" s="41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2.75" hidden="1">
      <c r="A183" s="3"/>
      <c r="B183" s="69"/>
      <c r="C183" s="69"/>
      <c r="D183" s="69"/>
      <c r="E183" s="69"/>
      <c r="F183" s="69"/>
      <c r="G183" s="69"/>
      <c r="H183" s="69"/>
      <c r="I183" s="69"/>
      <c r="J183" s="69"/>
      <c r="K183" s="41"/>
      <c r="L183" s="41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</row>
    <row r="184" spans="1:23" ht="25.5" customHeight="1" hidden="1">
      <c r="A184" s="3"/>
      <c r="B184" s="69"/>
      <c r="C184" s="69"/>
      <c r="D184" s="69"/>
      <c r="E184" s="69"/>
      <c r="F184" s="69"/>
      <c r="G184" s="69"/>
      <c r="H184" s="69"/>
      <c r="I184" s="69"/>
      <c r="J184" s="69"/>
      <c r="K184" s="41"/>
      <c r="L184" s="41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27" customHeight="1" hidden="1">
      <c r="A185" s="3"/>
      <c r="B185" s="69"/>
      <c r="C185" s="69"/>
      <c r="D185" s="69"/>
      <c r="E185" s="69"/>
      <c r="F185" s="69"/>
      <c r="G185" s="69"/>
      <c r="H185" s="69"/>
      <c r="I185" s="69"/>
      <c r="J185" s="69"/>
      <c r="K185" s="62"/>
      <c r="L185" s="62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</row>
    <row r="186" spans="1:23" ht="12.75" customHeight="1" hidden="1">
      <c r="A186" s="3"/>
      <c r="B186" s="69"/>
      <c r="C186" s="69"/>
      <c r="D186" s="69"/>
      <c r="E186" s="69"/>
      <c r="F186" s="69"/>
      <c r="G186" s="69"/>
      <c r="H186" s="69"/>
      <c r="I186" s="69"/>
      <c r="J186" s="69"/>
      <c r="K186" s="41"/>
      <c r="L186" s="41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</row>
    <row r="187" spans="1:23" ht="12.75" hidden="1">
      <c r="A187" s="3"/>
      <c r="B187" s="69"/>
      <c r="C187" s="69"/>
      <c r="D187" s="69"/>
      <c r="E187" s="69"/>
      <c r="F187" s="69"/>
      <c r="G187" s="69"/>
      <c r="H187" s="69"/>
      <c r="I187" s="69"/>
      <c r="J187" s="69"/>
      <c r="K187" s="41"/>
      <c r="L187" s="41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</row>
    <row r="188" spans="1:23" ht="12.75" hidden="1">
      <c r="A188" s="3"/>
      <c r="B188" s="69"/>
      <c r="C188" s="69"/>
      <c r="D188" s="69"/>
      <c r="E188" s="69"/>
      <c r="F188" s="69"/>
      <c r="G188" s="69"/>
      <c r="H188" s="69"/>
      <c r="I188" s="69"/>
      <c r="J188" s="69"/>
      <c r="K188" s="41"/>
      <c r="L188" s="41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</row>
    <row r="189" spans="1:23" ht="12.75" hidden="1">
      <c r="A189" s="3"/>
      <c r="B189" s="69"/>
      <c r="C189" s="69"/>
      <c r="D189" s="69"/>
      <c r="E189" s="69"/>
      <c r="F189" s="69"/>
      <c r="G189" s="69"/>
      <c r="H189" s="69"/>
      <c r="I189" s="69"/>
      <c r="J189" s="69"/>
      <c r="K189" s="41"/>
      <c r="L189" s="41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</row>
    <row r="190" spans="1:23" ht="26.25" customHeight="1" hidden="1">
      <c r="A190" s="3"/>
      <c r="B190" s="69"/>
      <c r="C190" s="69"/>
      <c r="D190" s="69"/>
      <c r="E190" s="69"/>
      <c r="F190" s="69"/>
      <c r="G190" s="69"/>
      <c r="H190" s="69"/>
      <c r="I190" s="69"/>
      <c r="J190" s="69"/>
      <c r="K190" s="41"/>
      <c r="L190" s="41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1:23" ht="22.5" customHeight="1" hidden="1">
      <c r="A191" s="3"/>
      <c r="B191" s="69"/>
      <c r="C191" s="69"/>
      <c r="D191" s="69"/>
      <c r="E191" s="69"/>
      <c r="F191" s="69"/>
      <c r="G191" s="69"/>
      <c r="H191" s="69"/>
      <c r="I191" s="69"/>
      <c r="J191" s="69"/>
      <c r="K191" s="62"/>
      <c r="L191" s="62"/>
      <c r="M191" s="70"/>
      <c r="N191" s="70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12.75" hidden="1">
      <c r="A192" s="3"/>
      <c r="B192" s="69"/>
      <c r="C192" s="69"/>
      <c r="D192" s="69"/>
      <c r="E192" s="69"/>
      <c r="F192" s="69"/>
      <c r="G192" s="69"/>
      <c r="H192" s="69"/>
      <c r="I192" s="69"/>
      <c r="J192" s="69"/>
      <c r="K192" s="41"/>
      <c r="L192" s="41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:23" ht="12.75" hidden="1">
      <c r="A193" s="3"/>
      <c r="B193" s="69"/>
      <c r="C193" s="69"/>
      <c r="D193" s="69"/>
      <c r="E193" s="69"/>
      <c r="F193" s="69"/>
      <c r="G193" s="69"/>
      <c r="H193" s="69"/>
      <c r="I193" s="69"/>
      <c r="J193" s="69"/>
      <c r="K193" s="41"/>
      <c r="L193" s="41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:23" ht="12.75" hidden="1">
      <c r="A194" s="3"/>
      <c r="B194" s="69"/>
      <c r="C194" s="69"/>
      <c r="D194" s="69"/>
      <c r="E194" s="69"/>
      <c r="F194" s="69"/>
      <c r="G194" s="69"/>
      <c r="H194" s="69"/>
      <c r="I194" s="69"/>
      <c r="J194" s="69"/>
      <c r="K194" s="41"/>
      <c r="L194" s="41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:23" ht="12.75" hidden="1">
      <c r="A195" s="3"/>
      <c r="B195" s="69"/>
      <c r="C195" s="69"/>
      <c r="D195" s="69"/>
      <c r="E195" s="69"/>
      <c r="F195" s="69"/>
      <c r="G195" s="69"/>
      <c r="H195" s="69"/>
      <c r="I195" s="69"/>
      <c r="J195" s="69"/>
      <c r="K195" s="41"/>
      <c r="L195" s="41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:23" ht="12.75" hidden="1">
      <c r="A196" s="3"/>
      <c r="B196" s="69"/>
      <c r="C196" s="69"/>
      <c r="D196" s="69"/>
      <c r="E196" s="69"/>
      <c r="F196" s="69"/>
      <c r="G196" s="69"/>
      <c r="H196" s="69"/>
      <c r="I196" s="69"/>
      <c r="J196" s="69"/>
      <c r="K196" s="41"/>
      <c r="L196" s="41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:23" ht="12.75" hidden="1">
      <c r="A197" s="3"/>
      <c r="B197" s="69"/>
      <c r="C197" s="69"/>
      <c r="D197" s="69"/>
      <c r="E197" s="69"/>
      <c r="F197" s="69"/>
      <c r="G197" s="69"/>
      <c r="H197" s="69"/>
      <c r="I197" s="69"/>
      <c r="J197" s="69"/>
      <c r="K197" s="41"/>
      <c r="L197" s="41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 ht="12.75" hidden="1">
      <c r="A198" s="3"/>
      <c r="B198" s="69"/>
      <c r="C198" s="69"/>
      <c r="D198" s="69"/>
      <c r="E198" s="69"/>
      <c r="F198" s="69"/>
      <c r="G198" s="69"/>
      <c r="H198" s="69"/>
      <c r="I198" s="69"/>
      <c r="J198" s="69"/>
      <c r="K198" s="41"/>
      <c r="L198" s="41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:23" ht="12.75" hidden="1">
      <c r="A199" s="3"/>
      <c r="B199" s="69"/>
      <c r="C199" s="69"/>
      <c r="D199" s="69"/>
      <c r="E199" s="69"/>
      <c r="F199" s="69"/>
      <c r="G199" s="69"/>
      <c r="H199" s="69"/>
      <c r="I199" s="69"/>
      <c r="J199" s="69"/>
      <c r="K199" s="41"/>
      <c r="L199" s="41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1:23" ht="12.75" hidden="1">
      <c r="A200" s="3"/>
      <c r="B200" s="69"/>
      <c r="C200" s="69"/>
      <c r="D200" s="69"/>
      <c r="E200" s="69"/>
      <c r="F200" s="69"/>
      <c r="G200" s="69"/>
      <c r="H200" s="69"/>
      <c r="I200" s="69"/>
      <c r="J200" s="69"/>
      <c r="K200" s="41"/>
      <c r="L200" s="41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1:23" ht="12.75" hidden="1">
      <c r="A201" s="7"/>
      <c r="B201" s="71"/>
      <c r="C201" s="71"/>
      <c r="D201" s="71"/>
      <c r="E201" s="71"/>
      <c r="F201" s="71"/>
      <c r="G201" s="71"/>
      <c r="H201" s="71"/>
      <c r="I201" s="71"/>
      <c r="J201" s="71"/>
      <c r="K201" s="51"/>
      <c r="L201" s="51"/>
      <c r="M201" s="51"/>
      <c r="N201" s="51"/>
      <c r="O201" s="51"/>
      <c r="P201" s="51"/>
      <c r="Q201" s="51"/>
      <c r="R201" s="52"/>
      <c r="S201" s="52"/>
      <c r="T201" s="52"/>
      <c r="U201" s="52"/>
      <c r="V201" s="52"/>
      <c r="W201" s="52"/>
    </row>
    <row r="202" ht="12.75" hidden="1"/>
    <row r="203" spans="1:23" ht="12.75" hidden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12.75" hidden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27" customHeight="1" hidden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ht="12.75" hidden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ht="12.7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hidden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1:23" ht="39" customHeight="1" hidden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1:23" ht="12.75" hidden="1">
      <c r="A210" s="6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:23" ht="12.75" hidden="1">
      <c r="A211" s="3"/>
      <c r="B211" s="69"/>
      <c r="C211" s="69"/>
      <c r="D211" s="69"/>
      <c r="E211" s="69"/>
      <c r="F211" s="69"/>
      <c r="G211" s="69"/>
      <c r="H211" s="69"/>
      <c r="I211" s="69"/>
      <c r="J211" s="69"/>
      <c r="K211" s="41"/>
      <c r="L211" s="41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 ht="12.75" hidden="1">
      <c r="A212" s="3"/>
      <c r="B212" s="69"/>
      <c r="C212" s="69"/>
      <c r="D212" s="69"/>
      <c r="E212" s="69"/>
      <c r="F212" s="69"/>
      <c r="G212" s="69"/>
      <c r="H212" s="69"/>
      <c r="I212" s="69"/>
      <c r="J212" s="69"/>
      <c r="K212" s="41"/>
      <c r="L212" s="41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:23" ht="12.75" hidden="1">
      <c r="A213" s="3"/>
      <c r="B213" s="69"/>
      <c r="C213" s="69"/>
      <c r="D213" s="69"/>
      <c r="E213" s="69"/>
      <c r="F213" s="69"/>
      <c r="G213" s="69"/>
      <c r="H213" s="69"/>
      <c r="I213" s="69"/>
      <c r="J213" s="69"/>
      <c r="K213" s="41"/>
      <c r="L213" s="41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:23" ht="25.5" customHeight="1" hidden="1">
      <c r="A214" s="3"/>
      <c r="B214" s="69"/>
      <c r="C214" s="69"/>
      <c r="D214" s="69"/>
      <c r="E214" s="69"/>
      <c r="F214" s="69"/>
      <c r="G214" s="69"/>
      <c r="H214" s="69"/>
      <c r="I214" s="69"/>
      <c r="J214" s="69"/>
      <c r="K214" s="62"/>
      <c r="L214" s="62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 ht="12.75" hidden="1">
      <c r="A215" s="3"/>
      <c r="B215" s="69"/>
      <c r="C215" s="69"/>
      <c r="D215" s="69"/>
      <c r="E215" s="69"/>
      <c r="F215" s="69"/>
      <c r="G215" s="69"/>
      <c r="H215" s="69"/>
      <c r="I215" s="69"/>
      <c r="J215" s="69"/>
      <c r="K215" s="41"/>
      <c r="L215" s="41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 ht="27.75" customHeight="1" hidden="1">
      <c r="A216" s="3"/>
      <c r="B216" s="69"/>
      <c r="C216" s="69"/>
      <c r="D216" s="69"/>
      <c r="E216" s="69"/>
      <c r="F216" s="69"/>
      <c r="G216" s="69"/>
      <c r="H216" s="69"/>
      <c r="I216" s="69"/>
      <c r="J216" s="69"/>
      <c r="K216" s="41"/>
      <c r="L216" s="41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 ht="12.75" hidden="1">
      <c r="A217" s="3"/>
      <c r="B217" s="69"/>
      <c r="C217" s="69"/>
      <c r="D217" s="69"/>
      <c r="E217" s="69"/>
      <c r="F217" s="69"/>
      <c r="G217" s="69"/>
      <c r="H217" s="69"/>
      <c r="I217" s="69"/>
      <c r="J217" s="69"/>
      <c r="K217" s="41"/>
      <c r="L217" s="41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:23" ht="12.75" hidden="1">
      <c r="A218" s="3"/>
      <c r="B218" s="69"/>
      <c r="C218" s="69"/>
      <c r="D218" s="69"/>
      <c r="E218" s="69"/>
      <c r="F218" s="69"/>
      <c r="G218" s="69"/>
      <c r="H218" s="69"/>
      <c r="I218" s="69"/>
      <c r="J218" s="69"/>
      <c r="K218" s="41"/>
      <c r="L218" s="41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:23" ht="12.75" hidden="1">
      <c r="A219" s="3"/>
      <c r="B219" s="69"/>
      <c r="C219" s="69"/>
      <c r="D219" s="69"/>
      <c r="E219" s="69"/>
      <c r="F219" s="69"/>
      <c r="G219" s="69"/>
      <c r="H219" s="69"/>
      <c r="I219" s="69"/>
      <c r="J219" s="69"/>
      <c r="K219" s="41"/>
      <c r="L219" s="41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:23" ht="12.75" hidden="1">
      <c r="A220" s="3"/>
      <c r="B220" s="69"/>
      <c r="C220" s="69"/>
      <c r="D220" s="69"/>
      <c r="E220" s="69"/>
      <c r="F220" s="69"/>
      <c r="G220" s="69"/>
      <c r="H220" s="69"/>
      <c r="I220" s="69"/>
      <c r="J220" s="69"/>
      <c r="K220" s="41"/>
      <c r="L220" s="41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:23" ht="12.75" hidden="1">
      <c r="A221" s="3"/>
      <c r="B221" s="69"/>
      <c r="C221" s="69"/>
      <c r="D221" s="69"/>
      <c r="E221" s="69"/>
      <c r="F221" s="69"/>
      <c r="G221" s="69"/>
      <c r="H221" s="69"/>
      <c r="I221" s="69"/>
      <c r="J221" s="69"/>
      <c r="K221" s="41"/>
      <c r="L221" s="41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</row>
    <row r="222" spans="1:23" ht="12.75" hidden="1">
      <c r="A222" s="3"/>
      <c r="B222" s="69"/>
      <c r="C222" s="69"/>
      <c r="D222" s="69"/>
      <c r="E222" s="69"/>
      <c r="F222" s="69"/>
      <c r="G222" s="69"/>
      <c r="H222" s="69"/>
      <c r="I222" s="69"/>
      <c r="J222" s="69"/>
      <c r="K222" s="41"/>
      <c r="L222" s="41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</row>
    <row r="223" spans="1:23" ht="12.75" hidden="1">
      <c r="A223" s="3"/>
      <c r="B223" s="69"/>
      <c r="C223" s="69"/>
      <c r="D223" s="69"/>
      <c r="E223" s="69"/>
      <c r="F223" s="69"/>
      <c r="G223" s="69"/>
      <c r="H223" s="69"/>
      <c r="I223" s="69"/>
      <c r="J223" s="69"/>
      <c r="K223" s="41"/>
      <c r="L223" s="41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</row>
    <row r="224" spans="1:23" ht="12.75" hidden="1">
      <c r="A224" s="3"/>
      <c r="B224" s="69"/>
      <c r="C224" s="69"/>
      <c r="D224" s="69"/>
      <c r="E224" s="69"/>
      <c r="F224" s="69"/>
      <c r="G224" s="69"/>
      <c r="H224" s="69"/>
      <c r="I224" s="69"/>
      <c r="J224" s="69"/>
      <c r="K224" s="41"/>
      <c r="L224" s="41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</row>
    <row r="225" spans="1:23" ht="12.75" hidden="1">
      <c r="A225" s="3"/>
      <c r="B225" s="69"/>
      <c r="C225" s="69"/>
      <c r="D225" s="69"/>
      <c r="E225" s="69"/>
      <c r="F225" s="69"/>
      <c r="G225" s="69"/>
      <c r="H225" s="69"/>
      <c r="I225" s="69"/>
      <c r="J225" s="69"/>
      <c r="K225" s="41"/>
      <c r="L225" s="41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</row>
    <row r="226" spans="1:23" ht="12.75" hidden="1">
      <c r="A226" s="3"/>
      <c r="B226" s="69"/>
      <c r="C226" s="69"/>
      <c r="D226" s="69"/>
      <c r="E226" s="69"/>
      <c r="F226" s="69"/>
      <c r="G226" s="69"/>
      <c r="H226" s="69"/>
      <c r="I226" s="69"/>
      <c r="J226" s="69"/>
      <c r="K226" s="41"/>
      <c r="L226" s="41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</row>
    <row r="227" spans="1:23" ht="12.75" hidden="1">
      <c r="A227" s="3"/>
      <c r="B227" s="69"/>
      <c r="C227" s="69"/>
      <c r="D227" s="69"/>
      <c r="E227" s="69"/>
      <c r="F227" s="69"/>
      <c r="G227" s="69"/>
      <c r="H227" s="69"/>
      <c r="I227" s="69"/>
      <c r="J227" s="69"/>
      <c r="K227" s="41"/>
      <c r="L227" s="41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</row>
    <row r="228" spans="1:23" ht="39" customHeight="1" hidden="1">
      <c r="A228" s="3"/>
      <c r="B228" s="69"/>
      <c r="C228" s="69"/>
      <c r="D228" s="69"/>
      <c r="E228" s="69"/>
      <c r="F228" s="69"/>
      <c r="G228" s="69"/>
      <c r="H228" s="69"/>
      <c r="I228" s="69"/>
      <c r="J228" s="69"/>
      <c r="K228" s="41"/>
      <c r="L228" s="41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</row>
    <row r="229" spans="1:23" ht="25.5" customHeight="1" hidden="1">
      <c r="A229" s="3"/>
      <c r="B229" s="69"/>
      <c r="C229" s="69"/>
      <c r="D229" s="69"/>
      <c r="E229" s="69"/>
      <c r="F229" s="69"/>
      <c r="G229" s="69"/>
      <c r="H229" s="69"/>
      <c r="I229" s="69"/>
      <c r="J229" s="69"/>
      <c r="K229" s="41"/>
      <c r="L229" s="41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1:23" ht="12.75" hidden="1">
      <c r="A230" s="3"/>
      <c r="B230" s="69"/>
      <c r="C230" s="69"/>
      <c r="D230" s="69"/>
      <c r="E230" s="69"/>
      <c r="F230" s="69"/>
      <c r="G230" s="69"/>
      <c r="H230" s="69"/>
      <c r="I230" s="69"/>
      <c r="J230" s="69"/>
      <c r="K230" s="41"/>
      <c r="L230" s="41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</row>
    <row r="231" spans="1:23" ht="12.75" hidden="1">
      <c r="A231" s="3"/>
      <c r="B231" s="69"/>
      <c r="C231" s="69"/>
      <c r="D231" s="69"/>
      <c r="E231" s="69"/>
      <c r="F231" s="69"/>
      <c r="G231" s="69"/>
      <c r="H231" s="69"/>
      <c r="I231" s="69"/>
      <c r="J231" s="69"/>
      <c r="K231" s="72"/>
      <c r="L231" s="72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</row>
    <row r="232" spans="1:23" ht="12.75" hidden="1">
      <c r="A232" s="3"/>
      <c r="B232" s="69"/>
      <c r="C232" s="69"/>
      <c r="D232" s="69"/>
      <c r="E232" s="69"/>
      <c r="F232" s="69"/>
      <c r="G232" s="69"/>
      <c r="H232" s="69"/>
      <c r="I232" s="69"/>
      <c r="J232" s="69"/>
      <c r="K232" s="41"/>
      <c r="L232" s="41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</row>
    <row r="233" spans="1:23" ht="12.75" hidden="1">
      <c r="A233" s="3"/>
      <c r="B233" s="69"/>
      <c r="C233" s="69"/>
      <c r="D233" s="69"/>
      <c r="E233" s="69"/>
      <c r="F233" s="69"/>
      <c r="G233" s="69"/>
      <c r="H233" s="69"/>
      <c r="I233" s="69"/>
      <c r="J233" s="69"/>
      <c r="K233" s="41"/>
      <c r="L233" s="41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</row>
    <row r="234" spans="1:23" ht="12.75" hidden="1">
      <c r="A234" s="3"/>
      <c r="B234" s="69"/>
      <c r="C234" s="69"/>
      <c r="D234" s="69"/>
      <c r="E234" s="69"/>
      <c r="F234" s="69"/>
      <c r="G234" s="69"/>
      <c r="H234" s="69"/>
      <c r="I234" s="69"/>
      <c r="J234" s="69"/>
      <c r="K234" s="41"/>
      <c r="L234" s="41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</row>
    <row r="235" spans="1:23" ht="12.75" hidden="1">
      <c r="A235" s="3"/>
      <c r="B235" s="69"/>
      <c r="C235" s="69"/>
      <c r="D235" s="69"/>
      <c r="E235" s="69"/>
      <c r="F235" s="69"/>
      <c r="G235" s="69"/>
      <c r="H235" s="69"/>
      <c r="I235" s="69"/>
      <c r="J235" s="69"/>
      <c r="K235" s="41"/>
      <c r="L235" s="41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</row>
    <row r="236" spans="1:23" ht="12.75" hidden="1">
      <c r="A236" s="3"/>
      <c r="B236" s="69"/>
      <c r="C236" s="69"/>
      <c r="D236" s="69"/>
      <c r="E236" s="69"/>
      <c r="F236" s="69"/>
      <c r="G236" s="69"/>
      <c r="H236" s="69"/>
      <c r="I236" s="69"/>
      <c r="J236" s="69"/>
      <c r="K236" s="41"/>
      <c r="L236" s="41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</row>
    <row r="237" spans="1:23" ht="12.75" hidden="1">
      <c r="A237" s="3"/>
      <c r="B237" s="69"/>
      <c r="C237" s="69"/>
      <c r="D237" s="69"/>
      <c r="E237" s="69"/>
      <c r="F237" s="69"/>
      <c r="G237" s="69"/>
      <c r="H237" s="69"/>
      <c r="I237" s="69"/>
      <c r="J237" s="69"/>
      <c r="K237" s="41"/>
      <c r="L237" s="41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 ht="12.75" hidden="1">
      <c r="A238" s="3"/>
      <c r="B238" s="69"/>
      <c r="C238" s="69"/>
      <c r="D238" s="69"/>
      <c r="E238" s="69"/>
      <c r="F238" s="69"/>
      <c r="G238" s="69"/>
      <c r="H238" s="69"/>
      <c r="I238" s="69"/>
      <c r="J238" s="69"/>
      <c r="K238" s="41"/>
      <c r="L238" s="41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 ht="25.5" customHeight="1" hidden="1">
      <c r="A239" s="3"/>
      <c r="B239" s="69"/>
      <c r="C239" s="69"/>
      <c r="D239" s="69"/>
      <c r="E239" s="69"/>
      <c r="F239" s="69"/>
      <c r="G239" s="69"/>
      <c r="H239" s="69"/>
      <c r="I239" s="69"/>
      <c r="J239" s="69"/>
      <c r="K239" s="41"/>
      <c r="L239" s="41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 ht="25.5" customHeight="1" hidden="1">
      <c r="A240" s="3"/>
      <c r="B240" s="69"/>
      <c r="C240" s="69"/>
      <c r="D240" s="69"/>
      <c r="E240" s="69"/>
      <c r="F240" s="69"/>
      <c r="G240" s="69"/>
      <c r="H240" s="69"/>
      <c r="I240" s="69"/>
      <c r="J240" s="69"/>
      <c r="K240" s="62"/>
      <c r="L240" s="62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</row>
    <row r="241" spans="1:23" ht="12.75" hidden="1">
      <c r="A241" s="3"/>
      <c r="B241" s="69"/>
      <c r="C241" s="69"/>
      <c r="D241" s="69"/>
      <c r="E241" s="69"/>
      <c r="F241" s="69"/>
      <c r="G241" s="69"/>
      <c r="H241" s="69"/>
      <c r="I241" s="69"/>
      <c r="J241" s="69"/>
      <c r="K241" s="41"/>
      <c r="L241" s="41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</row>
    <row r="242" spans="1:23" ht="12.75" hidden="1">
      <c r="A242" s="3"/>
      <c r="B242" s="69"/>
      <c r="C242" s="69"/>
      <c r="D242" s="69"/>
      <c r="E242" s="69"/>
      <c r="F242" s="69"/>
      <c r="G242" s="69"/>
      <c r="H242" s="69"/>
      <c r="I242" s="69"/>
      <c r="J242" s="69"/>
      <c r="K242" s="41"/>
      <c r="L242" s="41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</row>
    <row r="243" spans="1:23" ht="12.75" hidden="1">
      <c r="A243" s="3"/>
      <c r="B243" s="69"/>
      <c r="C243" s="69"/>
      <c r="D243" s="69"/>
      <c r="E243" s="69"/>
      <c r="F243" s="69"/>
      <c r="G243" s="69"/>
      <c r="H243" s="69"/>
      <c r="I243" s="69"/>
      <c r="J243" s="69"/>
      <c r="K243" s="41"/>
      <c r="L243" s="41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</row>
    <row r="244" spans="1:23" ht="12.75" hidden="1">
      <c r="A244" s="3"/>
      <c r="B244" s="69"/>
      <c r="C244" s="69"/>
      <c r="D244" s="69"/>
      <c r="E244" s="69"/>
      <c r="F244" s="69"/>
      <c r="G244" s="69"/>
      <c r="H244" s="69"/>
      <c r="I244" s="69"/>
      <c r="J244" s="69"/>
      <c r="K244" s="41"/>
      <c r="L244" s="41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</row>
    <row r="245" spans="1:23" ht="12.75" hidden="1">
      <c r="A245" s="3"/>
      <c r="B245" s="69"/>
      <c r="C245" s="69"/>
      <c r="D245" s="69"/>
      <c r="E245" s="69"/>
      <c r="F245" s="69"/>
      <c r="G245" s="69"/>
      <c r="H245" s="69"/>
      <c r="I245" s="69"/>
      <c r="J245" s="69"/>
      <c r="K245" s="41"/>
      <c r="L245" s="41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</row>
    <row r="246" spans="1:23" ht="12.75" hidden="1">
      <c r="A246" s="3"/>
      <c r="B246" s="69"/>
      <c r="C246" s="69"/>
      <c r="D246" s="69"/>
      <c r="E246" s="69"/>
      <c r="F246" s="69"/>
      <c r="G246" s="69"/>
      <c r="H246" s="69"/>
      <c r="I246" s="69"/>
      <c r="J246" s="69"/>
      <c r="K246" s="62"/>
      <c r="L246" s="62"/>
      <c r="M246" s="70"/>
      <c r="N246" s="70"/>
      <c r="O246" s="57"/>
      <c r="P246" s="57"/>
      <c r="Q246" s="57"/>
      <c r="R246" s="57"/>
      <c r="S246" s="57"/>
      <c r="T246" s="57"/>
      <c r="U246" s="57"/>
      <c r="V246" s="57"/>
      <c r="W246" s="57"/>
    </row>
    <row r="247" spans="1:23" ht="12.75" hidden="1">
      <c r="A247" s="3"/>
      <c r="B247" s="69"/>
      <c r="C247" s="69"/>
      <c r="D247" s="69"/>
      <c r="E247" s="69"/>
      <c r="F247" s="69"/>
      <c r="G247" s="69"/>
      <c r="H247" s="69"/>
      <c r="I247" s="69"/>
      <c r="J247" s="69"/>
      <c r="K247" s="41"/>
      <c r="L247" s="41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</row>
    <row r="248" spans="1:23" ht="12.75" hidden="1">
      <c r="A248" s="3"/>
      <c r="B248" s="69"/>
      <c r="C248" s="69"/>
      <c r="D248" s="69"/>
      <c r="E248" s="69"/>
      <c r="F248" s="69"/>
      <c r="G248" s="69"/>
      <c r="H248" s="69"/>
      <c r="I248" s="69"/>
      <c r="J248" s="69"/>
      <c r="K248" s="41"/>
      <c r="L248" s="41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</row>
    <row r="249" spans="1:23" ht="12.75" hidden="1">
      <c r="A249" s="3"/>
      <c r="B249" s="69"/>
      <c r="C249" s="69"/>
      <c r="D249" s="69"/>
      <c r="E249" s="69"/>
      <c r="F249" s="69"/>
      <c r="G249" s="69"/>
      <c r="H249" s="69"/>
      <c r="I249" s="69"/>
      <c r="J249" s="69"/>
      <c r="K249" s="41"/>
      <c r="L249" s="41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</row>
    <row r="250" spans="1:23" ht="12.75" hidden="1">
      <c r="A250" s="3"/>
      <c r="B250" s="69"/>
      <c r="C250" s="69"/>
      <c r="D250" s="69"/>
      <c r="E250" s="69"/>
      <c r="F250" s="69"/>
      <c r="G250" s="69"/>
      <c r="H250" s="69"/>
      <c r="I250" s="69"/>
      <c r="J250" s="69"/>
      <c r="K250" s="41"/>
      <c r="L250" s="41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</row>
    <row r="251" spans="1:23" ht="12.75" hidden="1">
      <c r="A251" s="3"/>
      <c r="B251" s="69"/>
      <c r="C251" s="69"/>
      <c r="D251" s="69"/>
      <c r="E251" s="69"/>
      <c r="F251" s="69"/>
      <c r="G251" s="69"/>
      <c r="H251" s="69"/>
      <c r="I251" s="69"/>
      <c r="J251" s="69"/>
      <c r="K251" s="41"/>
      <c r="L251" s="41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</row>
    <row r="252" spans="1:23" ht="12.75" hidden="1">
      <c r="A252" s="3"/>
      <c r="B252" s="69"/>
      <c r="C252" s="69"/>
      <c r="D252" s="69"/>
      <c r="E252" s="69"/>
      <c r="F252" s="69"/>
      <c r="G252" s="69"/>
      <c r="H252" s="69"/>
      <c r="I252" s="69"/>
      <c r="J252" s="69"/>
      <c r="K252" s="41"/>
      <c r="L252" s="41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</row>
    <row r="253" spans="1:23" ht="12.75" hidden="1">
      <c r="A253" s="3"/>
      <c r="B253" s="69"/>
      <c r="C253" s="69"/>
      <c r="D253" s="69"/>
      <c r="E253" s="69"/>
      <c r="F253" s="69"/>
      <c r="G253" s="69"/>
      <c r="H253" s="69"/>
      <c r="I253" s="69"/>
      <c r="J253" s="69"/>
      <c r="K253" s="41"/>
      <c r="L253" s="41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</row>
    <row r="254" spans="1:23" ht="12.75" hidden="1">
      <c r="A254" s="3"/>
      <c r="B254" s="69"/>
      <c r="C254" s="69"/>
      <c r="D254" s="69"/>
      <c r="E254" s="69"/>
      <c r="F254" s="69"/>
      <c r="G254" s="69"/>
      <c r="H254" s="69"/>
      <c r="I254" s="69"/>
      <c r="J254" s="69"/>
      <c r="K254" s="41"/>
      <c r="L254" s="41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</row>
    <row r="255" spans="1:23" ht="12.75" hidden="1">
      <c r="A255" s="3"/>
      <c r="B255" s="69"/>
      <c r="C255" s="69"/>
      <c r="D255" s="69"/>
      <c r="E255" s="69"/>
      <c r="F255" s="69"/>
      <c r="G255" s="69"/>
      <c r="H255" s="69"/>
      <c r="I255" s="69"/>
      <c r="J255" s="69"/>
      <c r="K255" s="41"/>
      <c r="L255" s="41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</row>
    <row r="256" spans="1:23" ht="12.75" hidden="1">
      <c r="A256" s="7"/>
      <c r="B256" s="71"/>
      <c r="C256" s="71"/>
      <c r="D256" s="71"/>
      <c r="E256" s="71"/>
      <c r="F256" s="71"/>
      <c r="G256" s="71"/>
      <c r="H256" s="71"/>
      <c r="I256" s="71"/>
      <c r="J256" s="71"/>
      <c r="K256" s="51"/>
      <c r="L256" s="51"/>
      <c r="M256" s="51"/>
      <c r="N256" s="51"/>
      <c r="O256" s="51"/>
      <c r="P256" s="51"/>
      <c r="Q256" s="51"/>
      <c r="R256" s="52"/>
      <c r="S256" s="52"/>
      <c r="T256" s="52"/>
      <c r="U256" s="52"/>
      <c r="V256" s="52"/>
      <c r="W256" s="52"/>
    </row>
    <row r="257" ht="12.75" hidden="1"/>
    <row r="258" ht="27.75" customHeight="1"/>
    <row r="259" spans="1:23" ht="12.75">
      <c r="A259" s="37" t="s">
        <v>28</v>
      </c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1:23" ht="12.75">
      <c r="A260" s="37" t="s">
        <v>46</v>
      </c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1:23" ht="12.75" customHeight="1">
      <c r="A261" s="37" t="s">
        <v>154</v>
      </c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ht="12.75">
      <c r="A262" s="37" t="s">
        <v>47</v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1:2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41" t="s">
        <v>30</v>
      </c>
      <c r="B264" s="41" t="s">
        <v>53</v>
      </c>
      <c r="C264" s="41"/>
      <c r="D264" s="41"/>
      <c r="E264" s="41"/>
      <c r="F264" s="41"/>
      <c r="G264" s="41"/>
      <c r="H264" s="41"/>
      <c r="I264" s="41"/>
      <c r="J264" s="41"/>
      <c r="K264" s="41" t="s">
        <v>52</v>
      </c>
      <c r="L264" s="41"/>
      <c r="M264" s="41" t="s">
        <v>51</v>
      </c>
      <c r="N264" s="41"/>
      <c r="O264" s="41" t="s">
        <v>50</v>
      </c>
      <c r="P264" s="41"/>
      <c r="Q264" s="41"/>
      <c r="R264" s="41" t="s">
        <v>33</v>
      </c>
      <c r="S264" s="41"/>
      <c r="T264" s="41"/>
      <c r="U264" s="41"/>
      <c r="V264" s="41"/>
      <c r="W264" s="41"/>
    </row>
    <row r="265" spans="1:23" ht="37.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 t="s">
        <v>48</v>
      </c>
      <c r="S265" s="41"/>
      <c r="T265" s="41"/>
      <c r="U265" s="41" t="s">
        <v>49</v>
      </c>
      <c r="V265" s="41"/>
      <c r="W265" s="41"/>
    </row>
    <row r="266" spans="1:23" ht="12.75">
      <c r="A266" s="6">
        <v>1</v>
      </c>
      <c r="B266" s="62">
        <v>2</v>
      </c>
      <c r="C266" s="62"/>
      <c r="D266" s="62"/>
      <c r="E266" s="62"/>
      <c r="F266" s="62"/>
      <c r="G266" s="62"/>
      <c r="H266" s="62"/>
      <c r="I266" s="62"/>
      <c r="J266" s="62"/>
      <c r="K266" s="62">
        <v>3</v>
      </c>
      <c r="L266" s="62"/>
      <c r="M266" s="62">
        <v>4</v>
      </c>
      <c r="N266" s="62"/>
      <c r="O266" s="62">
        <v>5</v>
      </c>
      <c r="P266" s="62"/>
      <c r="Q266" s="62"/>
      <c r="R266" s="62">
        <v>6</v>
      </c>
      <c r="S266" s="62"/>
      <c r="T266" s="62"/>
      <c r="U266" s="62">
        <v>7</v>
      </c>
      <c r="V266" s="62"/>
      <c r="W266" s="62"/>
    </row>
    <row r="267" spans="1:23" ht="12.75">
      <c r="A267" s="3">
        <v>1</v>
      </c>
      <c r="B267" s="69" t="s">
        <v>71</v>
      </c>
      <c r="C267" s="69"/>
      <c r="D267" s="69"/>
      <c r="E267" s="69"/>
      <c r="F267" s="69"/>
      <c r="G267" s="69"/>
      <c r="H267" s="69"/>
      <c r="I267" s="69"/>
      <c r="J267" s="69"/>
      <c r="K267" s="41" t="s">
        <v>57</v>
      </c>
      <c r="L267" s="41"/>
      <c r="M267" s="57">
        <v>2</v>
      </c>
      <c r="N267" s="57"/>
      <c r="O267" s="57">
        <v>20</v>
      </c>
      <c r="P267" s="57"/>
      <c r="Q267" s="57"/>
      <c r="R267" s="57">
        <f>M267*O267</f>
        <v>40</v>
      </c>
      <c r="S267" s="57"/>
      <c r="T267" s="57"/>
      <c r="U267" s="57">
        <f>R267*$S$11</f>
        <v>46</v>
      </c>
      <c r="V267" s="57"/>
      <c r="W267" s="57"/>
    </row>
    <row r="268" spans="1:23" ht="12.75">
      <c r="A268" s="3">
        <v>2</v>
      </c>
      <c r="B268" s="69" t="s">
        <v>304</v>
      </c>
      <c r="C268" s="69"/>
      <c r="D268" s="69"/>
      <c r="E268" s="69"/>
      <c r="F268" s="69"/>
      <c r="G268" s="69"/>
      <c r="H268" s="69"/>
      <c r="I268" s="69"/>
      <c r="J268" s="69"/>
      <c r="K268" s="41" t="s">
        <v>57</v>
      </c>
      <c r="L268" s="41"/>
      <c r="M268" s="57">
        <v>0.5</v>
      </c>
      <c r="N268" s="57"/>
      <c r="O268" s="57">
        <v>5.5</v>
      </c>
      <c r="P268" s="57"/>
      <c r="Q268" s="57"/>
      <c r="R268" s="57">
        <f>M268*O268</f>
        <v>2.75</v>
      </c>
      <c r="S268" s="57"/>
      <c r="T268" s="57"/>
      <c r="U268" s="57">
        <f>R268*$S$11</f>
        <v>3.1624999999999996</v>
      </c>
      <c r="V268" s="57"/>
      <c r="W268" s="57"/>
    </row>
    <row r="269" spans="1:23" ht="12.75">
      <c r="A269" s="3">
        <v>3</v>
      </c>
      <c r="B269" s="69" t="s">
        <v>59</v>
      </c>
      <c r="C269" s="69"/>
      <c r="D269" s="69"/>
      <c r="E269" s="69"/>
      <c r="F269" s="69"/>
      <c r="G269" s="69"/>
      <c r="H269" s="69"/>
      <c r="I269" s="69"/>
      <c r="J269" s="69"/>
      <c r="K269" s="41" t="s">
        <v>57</v>
      </c>
      <c r="L269" s="41"/>
      <c r="M269" s="57">
        <v>2</v>
      </c>
      <c r="N269" s="57"/>
      <c r="O269" s="57">
        <v>4.2</v>
      </c>
      <c r="P269" s="57"/>
      <c r="Q269" s="57"/>
      <c r="R269" s="57">
        <f>M269*O269</f>
        <v>8.4</v>
      </c>
      <c r="S269" s="57"/>
      <c r="T269" s="57"/>
      <c r="U269" s="57">
        <f>R269*$S$11</f>
        <v>9.66</v>
      </c>
      <c r="V269" s="57"/>
      <c r="W269" s="57"/>
    </row>
    <row r="270" spans="1:23" ht="26.25" customHeight="1">
      <c r="A270" s="3">
        <v>4</v>
      </c>
      <c r="B270" s="69" t="s">
        <v>60</v>
      </c>
      <c r="C270" s="69"/>
      <c r="D270" s="69"/>
      <c r="E270" s="69"/>
      <c r="F270" s="69"/>
      <c r="G270" s="69"/>
      <c r="H270" s="69"/>
      <c r="I270" s="69"/>
      <c r="J270" s="69"/>
      <c r="K270" s="62" t="s">
        <v>68</v>
      </c>
      <c r="L270" s="62"/>
      <c r="M270" s="57">
        <v>0.1</v>
      </c>
      <c r="N270" s="57"/>
      <c r="O270" s="57">
        <v>15.9</v>
      </c>
      <c r="P270" s="57"/>
      <c r="Q270" s="57"/>
      <c r="R270" s="57">
        <f>M270*O270</f>
        <v>1.59</v>
      </c>
      <c r="S270" s="57"/>
      <c r="T270" s="57"/>
      <c r="U270" s="57">
        <f>R270*$S$11</f>
        <v>1.8285</v>
      </c>
      <c r="V270" s="57"/>
      <c r="W270" s="57"/>
    </row>
    <row r="271" spans="1:23" ht="25.5" customHeight="1">
      <c r="A271" s="3">
        <v>5</v>
      </c>
      <c r="B271" s="69" t="s">
        <v>94</v>
      </c>
      <c r="C271" s="69"/>
      <c r="D271" s="69"/>
      <c r="E271" s="69"/>
      <c r="F271" s="69"/>
      <c r="G271" s="69"/>
      <c r="H271" s="69"/>
      <c r="I271" s="69"/>
      <c r="J271" s="69"/>
      <c r="K271" s="41" t="s">
        <v>105</v>
      </c>
      <c r="L271" s="41"/>
      <c r="M271" s="57">
        <v>0.2</v>
      </c>
      <c r="N271" s="57"/>
      <c r="O271" s="57">
        <v>67.7</v>
      </c>
      <c r="P271" s="57"/>
      <c r="Q271" s="57"/>
      <c r="R271" s="57">
        <f>M271*O271</f>
        <v>13.540000000000001</v>
      </c>
      <c r="S271" s="57"/>
      <c r="T271" s="57"/>
      <c r="U271" s="57">
        <f>R271*$S$11</f>
        <v>15.571</v>
      </c>
      <c r="V271" s="57"/>
      <c r="W271" s="57"/>
    </row>
    <row r="272" spans="1:23" ht="12.75" hidden="1">
      <c r="A272" s="3"/>
      <c r="B272" s="69"/>
      <c r="C272" s="69"/>
      <c r="D272" s="69"/>
      <c r="E272" s="69"/>
      <c r="F272" s="69"/>
      <c r="G272" s="69"/>
      <c r="H272" s="69"/>
      <c r="I272" s="69"/>
      <c r="J272" s="69"/>
      <c r="K272" s="41"/>
      <c r="L272" s="41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</row>
    <row r="273" spans="1:23" ht="12.75" hidden="1">
      <c r="A273" s="3"/>
      <c r="B273" s="69"/>
      <c r="C273" s="69"/>
      <c r="D273" s="69"/>
      <c r="E273" s="69"/>
      <c r="F273" s="69"/>
      <c r="G273" s="69"/>
      <c r="H273" s="69"/>
      <c r="I273" s="69"/>
      <c r="J273" s="69"/>
      <c r="K273" s="41"/>
      <c r="L273" s="41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</row>
    <row r="274" spans="1:23" ht="12.75">
      <c r="A274" s="3">
        <v>6</v>
      </c>
      <c r="B274" s="69" t="s">
        <v>74</v>
      </c>
      <c r="C274" s="69"/>
      <c r="D274" s="69"/>
      <c r="E274" s="69"/>
      <c r="F274" s="69"/>
      <c r="G274" s="69"/>
      <c r="H274" s="69"/>
      <c r="I274" s="69"/>
      <c r="J274" s="69"/>
      <c r="K274" s="41" t="s">
        <v>58</v>
      </c>
      <c r="L274" s="41"/>
      <c r="M274" s="57">
        <v>0.5</v>
      </c>
      <c r="N274" s="57"/>
      <c r="O274" s="57">
        <v>10.29</v>
      </c>
      <c r="P274" s="57"/>
      <c r="Q274" s="57"/>
      <c r="R274" s="57">
        <f>M274*O274</f>
        <v>5.145</v>
      </c>
      <c r="S274" s="57"/>
      <c r="T274" s="57"/>
      <c r="U274" s="57">
        <f>R274*$S$11</f>
        <v>5.916749999999999</v>
      </c>
      <c r="V274" s="57"/>
      <c r="W274" s="57"/>
    </row>
    <row r="275" spans="1:23" ht="12.75">
      <c r="A275" s="3">
        <v>7</v>
      </c>
      <c r="B275" s="69" t="s">
        <v>6</v>
      </c>
      <c r="C275" s="69"/>
      <c r="D275" s="69"/>
      <c r="E275" s="69"/>
      <c r="F275" s="69"/>
      <c r="G275" s="69"/>
      <c r="H275" s="69"/>
      <c r="I275" s="69"/>
      <c r="J275" s="69"/>
      <c r="K275" s="41" t="s">
        <v>57</v>
      </c>
      <c r="L275" s="41"/>
      <c r="M275" s="57">
        <v>0.1</v>
      </c>
      <c r="N275" s="57"/>
      <c r="O275" s="57">
        <v>166.1</v>
      </c>
      <c r="P275" s="57"/>
      <c r="Q275" s="57"/>
      <c r="R275" s="57">
        <f>M275*O275</f>
        <v>16.61</v>
      </c>
      <c r="S275" s="57"/>
      <c r="T275" s="57"/>
      <c r="U275" s="57">
        <f>R275*$S$11</f>
        <v>19.101499999999998</v>
      </c>
      <c r="V275" s="57"/>
      <c r="W275" s="57"/>
    </row>
    <row r="276" spans="1:23" ht="12.75" hidden="1">
      <c r="A276" s="3"/>
      <c r="B276" s="69"/>
      <c r="C276" s="69"/>
      <c r="D276" s="69"/>
      <c r="E276" s="69"/>
      <c r="F276" s="69"/>
      <c r="G276" s="69"/>
      <c r="H276" s="69"/>
      <c r="I276" s="69"/>
      <c r="J276" s="69"/>
      <c r="K276" s="41"/>
      <c r="L276" s="41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</row>
    <row r="277" spans="1:23" ht="12.75" hidden="1">
      <c r="A277" s="3"/>
      <c r="B277" s="69"/>
      <c r="C277" s="69"/>
      <c r="D277" s="69"/>
      <c r="E277" s="69"/>
      <c r="F277" s="69"/>
      <c r="G277" s="69"/>
      <c r="H277" s="69"/>
      <c r="I277" s="69"/>
      <c r="J277" s="69"/>
      <c r="K277" s="41"/>
      <c r="L277" s="41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</row>
    <row r="278" spans="1:23" ht="12.75" hidden="1">
      <c r="A278" s="3"/>
      <c r="B278" s="69"/>
      <c r="C278" s="69"/>
      <c r="D278" s="69"/>
      <c r="E278" s="69"/>
      <c r="F278" s="69"/>
      <c r="G278" s="69"/>
      <c r="H278" s="69"/>
      <c r="I278" s="69"/>
      <c r="J278" s="69"/>
      <c r="K278" s="41"/>
      <c r="L278" s="41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</row>
    <row r="279" spans="1:23" ht="12.75" hidden="1">
      <c r="A279" s="3"/>
      <c r="B279" s="69"/>
      <c r="C279" s="69"/>
      <c r="D279" s="69"/>
      <c r="E279" s="69"/>
      <c r="F279" s="69"/>
      <c r="G279" s="69"/>
      <c r="H279" s="69"/>
      <c r="I279" s="69"/>
      <c r="J279" s="69"/>
      <c r="K279" s="41"/>
      <c r="L279" s="41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</row>
    <row r="280" spans="1:23" ht="12.75" hidden="1">
      <c r="A280" s="3"/>
      <c r="B280" s="69"/>
      <c r="C280" s="69"/>
      <c r="D280" s="69"/>
      <c r="E280" s="69"/>
      <c r="F280" s="69"/>
      <c r="G280" s="69"/>
      <c r="H280" s="69"/>
      <c r="I280" s="69"/>
      <c r="J280" s="69"/>
      <c r="K280" s="41"/>
      <c r="L280" s="41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</row>
    <row r="281" spans="1:23" ht="12.75" hidden="1">
      <c r="A281" s="3"/>
      <c r="B281" s="69"/>
      <c r="C281" s="69"/>
      <c r="D281" s="69"/>
      <c r="E281" s="69"/>
      <c r="F281" s="69"/>
      <c r="G281" s="69"/>
      <c r="H281" s="69"/>
      <c r="I281" s="69"/>
      <c r="J281" s="69"/>
      <c r="K281" s="41"/>
      <c r="L281" s="41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 ht="12.75" hidden="1">
      <c r="A282" s="3"/>
      <c r="B282" s="69"/>
      <c r="C282" s="69"/>
      <c r="D282" s="69"/>
      <c r="E282" s="69"/>
      <c r="F282" s="69"/>
      <c r="G282" s="69"/>
      <c r="H282" s="69"/>
      <c r="I282" s="69"/>
      <c r="J282" s="69"/>
      <c r="K282" s="41"/>
      <c r="L282" s="41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</row>
    <row r="283" spans="1:23" ht="12.75">
      <c r="A283" s="3">
        <v>8</v>
      </c>
      <c r="B283" s="69" t="s">
        <v>7</v>
      </c>
      <c r="C283" s="69"/>
      <c r="D283" s="69"/>
      <c r="E283" s="69"/>
      <c r="F283" s="69"/>
      <c r="G283" s="69"/>
      <c r="H283" s="69"/>
      <c r="I283" s="69"/>
      <c r="J283" s="69"/>
      <c r="K283" s="41" t="s">
        <v>106</v>
      </c>
      <c r="L283" s="41"/>
      <c r="M283" s="57">
        <v>2</v>
      </c>
      <c r="N283" s="57"/>
      <c r="O283" s="57">
        <v>6</v>
      </c>
      <c r="P283" s="57"/>
      <c r="Q283" s="57"/>
      <c r="R283" s="57">
        <f>M283*O283</f>
        <v>12</v>
      </c>
      <c r="S283" s="57"/>
      <c r="T283" s="57"/>
      <c r="U283" s="57">
        <f>R283*$S$11</f>
        <v>13.799999999999999</v>
      </c>
      <c r="V283" s="57"/>
      <c r="W283" s="57"/>
    </row>
    <row r="284" spans="1:23" ht="40.5" customHeight="1">
      <c r="A284" s="3">
        <v>9</v>
      </c>
      <c r="B284" s="69" t="s">
        <v>61</v>
      </c>
      <c r="C284" s="69"/>
      <c r="D284" s="69"/>
      <c r="E284" s="69"/>
      <c r="F284" s="69"/>
      <c r="G284" s="69"/>
      <c r="H284" s="69"/>
      <c r="I284" s="69"/>
      <c r="J284" s="69"/>
      <c r="K284" s="41" t="s">
        <v>69</v>
      </c>
      <c r="L284" s="41"/>
      <c r="M284" s="57">
        <v>0.5</v>
      </c>
      <c r="N284" s="57"/>
      <c r="O284" s="57">
        <v>86.4</v>
      </c>
      <c r="P284" s="57"/>
      <c r="Q284" s="57"/>
      <c r="R284" s="57">
        <f>M284*O284</f>
        <v>43.2</v>
      </c>
      <c r="S284" s="57"/>
      <c r="T284" s="57"/>
      <c r="U284" s="57">
        <f>R284*$S$11</f>
        <v>49.68</v>
      </c>
      <c r="V284" s="57"/>
      <c r="W284" s="57"/>
    </row>
    <row r="285" spans="1:23" ht="12.75" hidden="1">
      <c r="A285" s="3"/>
      <c r="B285" s="69"/>
      <c r="C285" s="69"/>
      <c r="D285" s="69"/>
      <c r="E285" s="69"/>
      <c r="F285" s="69"/>
      <c r="G285" s="69"/>
      <c r="H285" s="69"/>
      <c r="I285" s="69"/>
      <c r="J285" s="69"/>
      <c r="K285" s="41"/>
      <c r="L285" s="41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</row>
    <row r="286" spans="1:23" ht="12.75" hidden="1">
      <c r="A286" s="3"/>
      <c r="B286" s="69"/>
      <c r="C286" s="69"/>
      <c r="D286" s="69"/>
      <c r="E286" s="69"/>
      <c r="F286" s="69"/>
      <c r="G286" s="69"/>
      <c r="H286" s="69"/>
      <c r="I286" s="69"/>
      <c r="J286" s="69"/>
      <c r="K286" s="41"/>
      <c r="L286" s="41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</row>
    <row r="287" spans="1:23" ht="12.75" hidden="1">
      <c r="A287" s="3"/>
      <c r="B287" s="69"/>
      <c r="C287" s="69"/>
      <c r="D287" s="69"/>
      <c r="E287" s="69"/>
      <c r="F287" s="69"/>
      <c r="G287" s="69"/>
      <c r="H287" s="69"/>
      <c r="I287" s="69"/>
      <c r="J287" s="69"/>
      <c r="K287" s="72"/>
      <c r="L287" s="72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</row>
    <row r="288" spans="1:23" ht="12.75" hidden="1">
      <c r="A288" s="3"/>
      <c r="B288" s="69"/>
      <c r="C288" s="69"/>
      <c r="D288" s="69"/>
      <c r="E288" s="69"/>
      <c r="F288" s="69"/>
      <c r="G288" s="69"/>
      <c r="H288" s="69"/>
      <c r="I288" s="69"/>
      <c r="J288" s="69"/>
      <c r="K288" s="41"/>
      <c r="L288" s="41"/>
      <c r="M288" s="57">
        <v>2</v>
      </c>
      <c r="N288" s="57"/>
      <c r="O288" s="57"/>
      <c r="P288" s="57"/>
      <c r="Q288" s="57"/>
      <c r="R288" s="57"/>
      <c r="S288" s="57"/>
      <c r="T288" s="57"/>
      <c r="U288" s="57"/>
      <c r="V288" s="57"/>
      <c r="W288" s="57"/>
    </row>
    <row r="289" spans="1:23" ht="12.75" hidden="1">
      <c r="A289" s="3"/>
      <c r="B289" s="69"/>
      <c r="C289" s="69"/>
      <c r="D289" s="69"/>
      <c r="E289" s="69"/>
      <c r="F289" s="69"/>
      <c r="G289" s="69"/>
      <c r="H289" s="69"/>
      <c r="I289" s="69"/>
      <c r="J289" s="69"/>
      <c r="K289" s="41"/>
      <c r="L289" s="41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</row>
    <row r="290" spans="1:23" ht="12.75" hidden="1">
      <c r="A290" s="3"/>
      <c r="B290" s="69"/>
      <c r="C290" s="69"/>
      <c r="D290" s="69"/>
      <c r="E290" s="69"/>
      <c r="F290" s="69"/>
      <c r="G290" s="69"/>
      <c r="H290" s="69"/>
      <c r="I290" s="69"/>
      <c r="J290" s="69"/>
      <c r="K290" s="41"/>
      <c r="L290" s="41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</row>
    <row r="291" spans="1:23" ht="12.75" hidden="1">
      <c r="A291" s="3"/>
      <c r="B291" s="69"/>
      <c r="C291" s="69"/>
      <c r="D291" s="69"/>
      <c r="E291" s="69"/>
      <c r="F291" s="69"/>
      <c r="G291" s="69"/>
      <c r="H291" s="69"/>
      <c r="I291" s="69"/>
      <c r="J291" s="69"/>
      <c r="K291" s="41"/>
      <c r="L291" s="41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</row>
    <row r="292" spans="1:23" ht="12.75">
      <c r="A292" s="3">
        <v>10</v>
      </c>
      <c r="B292" s="69" t="s">
        <v>63</v>
      </c>
      <c r="C292" s="69"/>
      <c r="D292" s="69"/>
      <c r="E292" s="69"/>
      <c r="F292" s="69"/>
      <c r="G292" s="69"/>
      <c r="H292" s="69"/>
      <c r="I292" s="69"/>
      <c r="J292" s="69"/>
      <c r="K292" s="41" t="s">
        <v>70</v>
      </c>
      <c r="L292" s="41"/>
      <c r="M292" s="57">
        <v>2</v>
      </c>
      <c r="N292" s="57"/>
      <c r="O292" s="57">
        <v>8</v>
      </c>
      <c r="P292" s="57"/>
      <c r="Q292" s="57"/>
      <c r="R292" s="57">
        <f aca="true" t="shared" si="0" ref="R292:R309">M292*O292</f>
        <v>16</v>
      </c>
      <c r="S292" s="57"/>
      <c r="T292" s="57"/>
      <c r="U292" s="57">
        <f aca="true" t="shared" si="1" ref="U292:U309">R292*$S$11</f>
        <v>18.4</v>
      </c>
      <c r="V292" s="57"/>
      <c r="W292" s="57"/>
    </row>
    <row r="293" spans="1:23" ht="12.75">
      <c r="A293" s="3">
        <v>11</v>
      </c>
      <c r="B293" s="69" t="s">
        <v>98</v>
      </c>
      <c r="C293" s="69"/>
      <c r="D293" s="69"/>
      <c r="E293" s="69"/>
      <c r="F293" s="69"/>
      <c r="G293" s="69"/>
      <c r="H293" s="69"/>
      <c r="I293" s="69"/>
      <c r="J293" s="69"/>
      <c r="K293" s="41" t="s">
        <v>70</v>
      </c>
      <c r="L293" s="41"/>
      <c r="M293" s="57">
        <v>1</v>
      </c>
      <c r="N293" s="57"/>
      <c r="O293" s="57">
        <v>5</v>
      </c>
      <c r="P293" s="57"/>
      <c r="Q293" s="57"/>
      <c r="R293" s="57">
        <f t="shared" si="0"/>
        <v>5</v>
      </c>
      <c r="S293" s="57"/>
      <c r="T293" s="57"/>
      <c r="U293" s="57">
        <f t="shared" si="1"/>
        <v>5.75</v>
      </c>
      <c r="V293" s="57"/>
      <c r="W293" s="57"/>
    </row>
    <row r="294" spans="1:23" ht="12.75">
      <c r="A294" s="3">
        <v>12</v>
      </c>
      <c r="B294" s="69" t="s">
        <v>0</v>
      </c>
      <c r="C294" s="69"/>
      <c r="D294" s="69"/>
      <c r="E294" s="69"/>
      <c r="F294" s="69"/>
      <c r="G294" s="69"/>
      <c r="H294" s="69"/>
      <c r="I294" s="69"/>
      <c r="J294" s="69"/>
      <c r="K294" s="41" t="s">
        <v>57</v>
      </c>
      <c r="L294" s="41"/>
      <c r="M294" s="57">
        <v>1</v>
      </c>
      <c r="N294" s="57"/>
      <c r="O294" s="57">
        <v>6.3</v>
      </c>
      <c r="P294" s="57"/>
      <c r="Q294" s="57"/>
      <c r="R294" s="57">
        <f t="shared" si="0"/>
        <v>6.3</v>
      </c>
      <c r="S294" s="57"/>
      <c r="T294" s="57"/>
      <c r="U294" s="57">
        <f t="shared" si="1"/>
        <v>7.244999999999999</v>
      </c>
      <c r="V294" s="57"/>
      <c r="W294" s="57"/>
    </row>
    <row r="295" spans="1:23" ht="39" customHeight="1">
      <c r="A295" s="3">
        <v>13</v>
      </c>
      <c r="B295" s="69" t="s">
        <v>95</v>
      </c>
      <c r="C295" s="69"/>
      <c r="D295" s="69"/>
      <c r="E295" s="69"/>
      <c r="F295" s="69"/>
      <c r="G295" s="69"/>
      <c r="H295" s="69"/>
      <c r="I295" s="69"/>
      <c r="J295" s="69"/>
      <c r="K295" s="41" t="s">
        <v>173</v>
      </c>
      <c r="L295" s="41"/>
      <c r="M295" s="57">
        <v>0.1</v>
      </c>
      <c r="N295" s="57"/>
      <c r="O295" s="57">
        <v>150</v>
      </c>
      <c r="P295" s="57"/>
      <c r="Q295" s="57"/>
      <c r="R295" s="57">
        <f t="shared" si="0"/>
        <v>15</v>
      </c>
      <c r="S295" s="57"/>
      <c r="T295" s="57"/>
      <c r="U295" s="57">
        <f t="shared" si="1"/>
        <v>17.25</v>
      </c>
      <c r="V295" s="57"/>
      <c r="W295" s="57"/>
    </row>
    <row r="296" spans="1:23" ht="30" customHeight="1">
      <c r="A296" s="3">
        <v>14</v>
      </c>
      <c r="B296" s="69" t="s">
        <v>1</v>
      </c>
      <c r="C296" s="69"/>
      <c r="D296" s="69"/>
      <c r="E296" s="69"/>
      <c r="F296" s="69"/>
      <c r="G296" s="69"/>
      <c r="H296" s="69"/>
      <c r="I296" s="69"/>
      <c r="J296" s="69"/>
      <c r="K296" s="41" t="s">
        <v>104</v>
      </c>
      <c r="L296" s="41"/>
      <c r="M296" s="57">
        <v>0.3</v>
      </c>
      <c r="N296" s="57"/>
      <c r="O296" s="57">
        <v>147.1</v>
      </c>
      <c r="P296" s="57"/>
      <c r="Q296" s="57"/>
      <c r="R296" s="57">
        <f t="shared" si="0"/>
        <v>44.129999999999995</v>
      </c>
      <c r="S296" s="57"/>
      <c r="T296" s="57"/>
      <c r="U296" s="57">
        <f t="shared" si="1"/>
        <v>50.74949999999999</v>
      </c>
      <c r="V296" s="57"/>
      <c r="W296" s="57"/>
    </row>
    <row r="297" spans="1:23" ht="12.75">
      <c r="A297" s="3">
        <v>15</v>
      </c>
      <c r="B297" s="69" t="s">
        <v>64</v>
      </c>
      <c r="C297" s="69"/>
      <c r="D297" s="69"/>
      <c r="E297" s="69"/>
      <c r="F297" s="69"/>
      <c r="G297" s="69"/>
      <c r="H297" s="69"/>
      <c r="I297" s="69"/>
      <c r="J297" s="69"/>
      <c r="K297" s="41" t="s">
        <v>57</v>
      </c>
      <c r="L297" s="41"/>
      <c r="M297" s="57">
        <v>2</v>
      </c>
      <c r="N297" s="57"/>
      <c r="O297" s="57">
        <v>7.3</v>
      </c>
      <c r="P297" s="57"/>
      <c r="Q297" s="57"/>
      <c r="R297" s="57">
        <f t="shared" si="0"/>
        <v>14.6</v>
      </c>
      <c r="S297" s="57"/>
      <c r="T297" s="57"/>
      <c r="U297" s="57">
        <f t="shared" si="1"/>
        <v>16.79</v>
      </c>
      <c r="V297" s="57"/>
      <c r="W297" s="57"/>
    </row>
    <row r="298" spans="1:23" ht="12.75">
      <c r="A298" s="3">
        <v>16</v>
      </c>
      <c r="B298" s="69" t="s">
        <v>8</v>
      </c>
      <c r="C298" s="69"/>
      <c r="D298" s="69"/>
      <c r="E298" s="69"/>
      <c r="F298" s="69"/>
      <c r="G298" s="69"/>
      <c r="H298" s="69"/>
      <c r="I298" s="69"/>
      <c r="J298" s="69"/>
      <c r="K298" s="41" t="s">
        <v>57</v>
      </c>
      <c r="L298" s="41"/>
      <c r="M298" s="57">
        <v>4</v>
      </c>
      <c r="N298" s="57"/>
      <c r="O298" s="57">
        <v>8.4</v>
      </c>
      <c r="P298" s="57"/>
      <c r="Q298" s="57"/>
      <c r="R298" s="57">
        <f t="shared" si="0"/>
        <v>33.6</v>
      </c>
      <c r="S298" s="57"/>
      <c r="T298" s="57"/>
      <c r="U298" s="57">
        <f t="shared" si="1"/>
        <v>38.64</v>
      </c>
      <c r="V298" s="57"/>
      <c r="W298" s="57"/>
    </row>
    <row r="299" spans="1:23" ht="26.25" customHeight="1">
      <c r="A299" s="3">
        <v>17</v>
      </c>
      <c r="B299" s="69" t="s">
        <v>99</v>
      </c>
      <c r="C299" s="69"/>
      <c r="D299" s="69"/>
      <c r="E299" s="69"/>
      <c r="F299" s="69"/>
      <c r="G299" s="69"/>
      <c r="H299" s="69"/>
      <c r="I299" s="69"/>
      <c r="J299" s="69"/>
      <c r="K299" s="41" t="s">
        <v>107</v>
      </c>
      <c r="L299" s="41"/>
      <c r="M299" s="57">
        <v>0.4</v>
      </c>
      <c r="N299" s="57"/>
      <c r="O299" s="57">
        <v>7.7</v>
      </c>
      <c r="P299" s="57"/>
      <c r="Q299" s="57"/>
      <c r="R299" s="57">
        <f t="shared" si="0"/>
        <v>3.08</v>
      </c>
      <c r="S299" s="57"/>
      <c r="T299" s="57"/>
      <c r="U299" s="57">
        <f t="shared" si="1"/>
        <v>3.542</v>
      </c>
      <c r="V299" s="57"/>
      <c r="W299" s="57"/>
    </row>
    <row r="300" spans="1:23" ht="25.5" customHeight="1">
      <c r="A300" s="3">
        <v>18</v>
      </c>
      <c r="B300" s="69" t="s">
        <v>2</v>
      </c>
      <c r="C300" s="69"/>
      <c r="D300" s="69"/>
      <c r="E300" s="69"/>
      <c r="F300" s="69"/>
      <c r="G300" s="69"/>
      <c r="H300" s="69"/>
      <c r="I300" s="69"/>
      <c r="J300" s="69"/>
      <c r="K300" s="41" t="s">
        <v>104</v>
      </c>
      <c r="L300" s="41"/>
      <c r="M300" s="57">
        <v>0.3</v>
      </c>
      <c r="N300" s="57"/>
      <c r="O300" s="57">
        <v>147.1</v>
      </c>
      <c r="P300" s="57"/>
      <c r="Q300" s="57"/>
      <c r="R300" s="57">
        <f t="shared" si="0"/>
        <v>44.129999999999995</v>
      </c>
      <c r="S300" s="57"/>
      <c r="T300" s="57"/>
      <c r="U300" s="57">
        <f t="shared" si="1"/>
        <v>50.74949999999999</v>
      </c>
      <c r="V300" s="57"/>
      <c r="W300" s="57"/>
    </row>
    <row r="301" spans="1:23" ht="12.75">
      <c r="A301" s="3">
        <v>19</v>
      </c>
      <c r="B301" s="69" t="s">
        <v>65</v>
      </c>
      <c r="C301" s="69"/>
      <c r="D301" s="69"/>
      <c r="E301" s="69"/>
      <c r="F301" s="69"/>
      <c r="G301" s="69"/>
      <c r="H301" s="69"/>
      <c r="I301" s="69"/>
      <c r="J301" s="69"/>
      <c r="K301" s="41" t="s">
        <v>57</v>
      </c>
      <c r="L301" s="41"/>
      <c r="M301" s="57">
        <v>2</v>
      </c>
      <c r="N301" s="57"/>
      <c r="O301" s="57">
        <v>5.6</v>
      </c>
      <c r="P301" s="57"/>
      <c r="Q301" s="57"/>
      <c r="R301" s="57">
        <f t="shared" si="0"/>
        <v>11.2</v>
      </c>
      <c r="S301" s="57"/>
      <c r="T301" s="57"/>
      <c r="U301" s="57">
        <f t="shared" si="1"/>
        <v>12.879999999999999</v>
      </c>
      <c r="V301" s="57"/>
      <c r="W301" s="57"/>
    </row>
    <row r="302" spans="1:23" ht="12.75">
      <c r="A302" s="3">
        <v>20</v>
      </c>
      <c r="B302" s="69" t="s">
        <v>100</v>
      </c>
      <c r="C302" s="69"/>
      <c r="D302" s="69"/>
      <c r="E302" s="69"/>
      <c r="F302" s="69"/>
      <c r="G302" s="69"/>
      <c r="H302" s="69"/>
      <c r="I302" s="69"/>
      <c r="J302" s="69"/>
      <c r="K302" s="62" t="s">
        <v>89</v>
      </c>
      <c r="L302" s="62"/>
      <c r="M302" s="70">
        <v>1.5</v>
      </c>
      <c r="N302" s="70"/>
      <c r="O302" s="57">
        <v>50</v>
      </c>
      <c r="P302" s="57"/>
      <c r="Q302" s="57"/>
      <c r="R302" s="57">
        <f t="shared" si="0"/>
        <v>75</v>
      </c>
      <c r="S302" s="57"/>
      <c r="T302" s="57"/>
      <c r="U302" s="57">
        <f t="shared" si="1"/>
        <v>86.25</v>
      </c>
      <c r="V302" s="57"/>
      <c r="W302" s="57"/>
    </row>
    <row r="303" spans="1:23" ht="12.75">
      <c r="A303" s="3">
        <v>21</v>
      </c>
      <c r="B303" s="69" t="s">
        <v>3</v>
      </c>
      <c r="C303" s="69"/>
      <c r="D303" s="69"/>
      <c r="E303" s="69"/>
      <c r="F303" s="69"/>
      <c r="G303" s="69"/>
      <c r="H303" s="69"/>
      <c r="I303" s="69"/>
      <c r="J303" s="69"/>
      <c r="K303" s="41" t="s">
        <v>174</v>
      </c>
      <c r="L303" s="41"/>
      <c r="M303" s="57">
        <v>0.5</v>
      </c>
      <c r="N303" s="57"/>
      <c r="O303" s="57">
        <v>6.3</v>
      </c>
      <c r="P303" s="57"/>
      <c r="Q303" s="57"/>
      <c r="R303" s="57">
        <f t="shared" si="0"/>
        <v>3.15</v>
      </c>
      <c r="S303" s="57"/>
      <c r="T303" s="57"/>
      <c r="U303" s="57">
        <f t="shared" si="1"/>
        <v>3.6224999999999996</v>
      </c>
      <c r="V303" s="57"/>
      <c r="W303" s="57"/>
    </row>
    <row r="304" spans="1:23" ht="12.75">
      <c r="A304" s="3">
        <v>22</v>
      </c>
      <c r="B304" s="69" t="s">
        <v>101</v>
      </c>
      <c r="C304" s="69"/>
      <c r="D304" s="69"/>
      <c r="E304" s="69"/>
      <c r="F304" s="69"/>
      <c r="G304" s="69"/>
      <c r="H304" s="69"/>
      <c r="I304" s="69"/>
      <c r="J304" s="69"/>
      <c r="K304" s="41" t="s">
        <v>57</v>
      </c>
      <c r="L304" s="41"/>
      <c r="M304" s="57">
        <v>4</v>
      </c>
      <c r="N304" s="57"/>
      <c r="O304" s="57">
        <v>10.6</v>
      </c>
      <c r="P304" s="57"/>
      <c r="Q304" s="57"/>
      <c r="R304" s="57">
        <f t="shared" si="0"/>
        <v>42.4</v>
      </c>
      <c r="S304" s="57"/>
      <c r="T304" s="57"/>
      <c r="U304" s="57">
        <f t="shared" si="1"/>
        <v>48.76</v>
      </c>
      <c r="V304" s="57"/>
      <c r="W304" s="57"/>
    </row>
    <row r="305" spans="1:23" ht="12.75">
      <c r="A305" s="3">
        <v>23</v>
      </c>
      <c r="B305" s="69" t="s">
        <v>66</v>
      </c>
      <c r="C305" s="69"/>
      <c r="D305" s="69"/>
      <c r="E305" s="69"/>
      <c r="F305" s="69"/>
      <c r="G305" s="69"/>
      <c r="H305" s="69"/>
      <c r="I305" s="69"/>
      <c r="J305" s="69"/>
      <c r="K305" s="41" t="s">
        <v>57</v>
      </c>
      <c r="L305" s="41"/>
      <c r="M305" s="57">
        <v>1</v>
      </c>
      <c r="N305" s="57"/>
      <c r="O305" s="57">
        <v>18</v>
      </c>
      <c r="P305" s="57"/>
      <c r="Q305" s="57"/>
      <c r="R305" s="57">
        <f t="shared" si="0"/>
        <v>18</v>
      </c>
      <c r="S305" s="57"/>
      <c r="T305" s="57"/>
      <c r="U305" s="57">
        <f t="shared" si="1"/>
        <v>20.7</v>
      </c>
      <c r="V305" s="57"/>
      <c r="W305" s="57"/>
    </row>
    <row r="306" spans="1:23" ht="12.75">
      <c r="A306" s="3">
        <v>24</v>
      </c>
      <c r="B306" s="69" t="s">
        <v>56</v>
      </c>
      <c r="C306" s="69"/>
      <c r="D306" s="69"/>
      <c r="E306" s="69"/>
      <c r="F306" s="69"/>
      <c r="G306" s="69"/>
      <c r="H306" s="69"/>
      <c r="I306" s="69"/>
      <c r="J306" s="69"/>
      <c r="K306" s="41" t="s">
        <v>57</v>
      </c>
      <c r="L306" s="41"/>
      <c r="M306" s="57">
        <v>5</v>
      </c>
      <c r="N306" s="57"/>
      <c r="O306" s="57">
        <v>1.7</v>
      </c>
      <c r="P306" s="57"/>
      <c r="Q306" s="57"/>
      <c r="R306" s="57">
        <f t="shared" si="0"/>
        <v>8.5</v>
      </c>
      <c r="S306" s="57"/>
      <c r="T306" s="57"/>
      <c r="U306" s="57">
        <f t="shared" si="1"/>
        <v>9.774999999999999</v>
      </c>
      <c r="V306" s="57"/>
      <c r="W306" s="57"/>
    </row>
    <row r="307" spans="1:23" ht="12.75">
      <c r="A307" s="3">
        <v>25</v>
      </c>
      <c r="B307" s="69" t="s">
        <v>67</v>
      </c>
      <c r="C307" s="69"/>
      <c r="D307" s="69"/>
      <c r="E307" s="69"/>
      <c r="F307" s="69"/>
      <c r="G307" s="69"/>
      <c r="H307" s="69"/>
      <c r="I307" s="69"/>
      <c r="J307" s="69"/>
      <c r="K307" s="41" t="s">
        <v>57</v>
      </c>
      <c r="L307" s="41"/>
      <c r="M307" s="57">
        <v>6</v>
      </c>
      <c r="N307" s="57"/>
      <c r="O307" s="57">
        <v>1.3</v>
      </c>
      <c r="P307" s="57"/>
      <c r="Q307" s="57"/>
      <c r="R307" s="57">
        <f t="shared" si="0"/>
        <v>7.800000000000001</v>
      </c>
      <c r="S307" s="57"/>
      <c r="T307" s="57"/>
      <c r="U307" s="57">
        <f t="shared" si="1"/>
        <v>8.97</v>
      </c>
      <c r="V307" s="57"/>
      <c r="W307" s="57"/>
    </row>
    <row r="308" spans="1:23" ht="12.75">
      <c r="A308" s="3">
        <v>26</v>
      </c>
      <c r="B308" s="69" t="s">
        <v>102</v>
      </c>
      <c r="C308" s="69"/>
      <c r="D308" s="69"/>
      <c r="E308" s="69"/>
      <c r="F308" s="69"/>
      <c r="G308" s="69"/>
      <c r="H308" s="69"/>
      <c r="I308" s="69"/>
      <c r="J308" s="69"/>
      <c r="K308" s="41" t="s">
        <v>5</v>
      </c>
      <c r="L308" s="41"/>
      <c r="M308" s="57">
        <v>0.4</v>
      </c>
      <c r="N308" s="57"/>
      <c r="O308" s="57">
        <v>7.7</v>
      </c>
      <c r="P308" s="57"/>
      <c r="Q308" s="57"/>
      <c r="R308" s="57">
        <f t="shared" si="0"/>
        <v>3.08</v>
      </c>
      <c r="S308" s="57"/>
      <c r="T308" s="57"/>
      <c r="U308" s="57">
        <f t="shared" si="1"/>
        <v>3.542</v>
      </c>
      <c r="V308" s="57"/>
      <c r="W308" s="57"/>
    </row>
    <row r="309" spans="1:23" ht="12.75">
      <c r="A309" s="3">
        <v>27</v>
      </c>
      <c r="B309" s="69" t="s">
        <v>103</v>
      </c>
      <c r="C309" s="69"/>
      <c r="D309" s="69"/>
      <c r="E309" s="69"/>
      <c r="F309" s="69"/>
      <c r="G309" s="69"/>
      <c r="H309" s="69"/>
      <c r="I309" s="69"/>
      <c r="J309" s="69"/>
      <c r="K309" s="41" t="s">
        <v>57</v>
      </c>
      <c r="L309" s="41"/>
      <c r="M309" s="57">
        <v>1</v>
      </c>
      <c r="N309" s="57"/>
      <c r="O309" s="57">
        <v>7.4</v>
      </c>
      <c r="P309" s="57"/>
      <c r="Q309" s="57"/>
      <c r="R309" s="57">
        <f t="shared" si="0"/>
        <v>7.4</v>
      </c>
      <c r="S309" s="57"/>
      <c r="T309" s="57"/>
      <c r="U309" s="57">
        <f t="shared" si="1"/>
        <v>8.51</v>
      </c>
      <c r="V309" s="57"/>
      <c r="W309" s="57"/>
    </row>
    <row r="310" spans="1:23" ht="12.75" hidden="1">
      <c r="A310" s="3"/>
      <c r="B310" s="69"/>
      <c r="C310" s="69"/>
      <c r="D310" s="69"/>
      <c r="E310" s="69"/>
      <c r="F310" s="69"/>
      <c r="G310" s="69"/>
      <c r="H310" s="69"/>
      <c r="I310" s="69"/>
      <c r="J310" s="69"/>
      <c r="K310" s="41"/>
      <c r="L310" s="41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</row>
    <row r="311" spans="1:23" ht="12.75" hidden="1">
      <c r="A311" s="3"/>
      <c r="B311" s="69"/>
      <c r="C311" s="69"/>
      <c r="D311" s="69"/>
      <c r="E311" s="69"/>
      <c r="F311" s="69"/>
      <c r="G311" s="69"/>
      <c r="H311" s="69"/>
      <c r="I311" s="69"/>
      <c r="J311" s="69"/>
      <c r="K311" s="41"/>
      <c r="L311" s="41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</row>
    <row r="312" spans="1:23" ht="12.75">
      <c r="A312" s="7"/>
      <c r="B312" s="71" t="s">
        <v>40</v>
      </c>
      <c r="C312" s="71"/>
      <c r="D312" s="71"/>
      <c r="E312" s="71"/>
      <c r="F312" s="71"/>
      <c r="G312" s="71"/>
      <c r="H312" s="71"/>
      <c r="I312" s="71"/>
      <c r="J312" s="71"/>
      <c r="K312" s="51"/>
      <c r="L312" s="51"/>
      <c r="M312" s="51" t="s">
        <v>41</v>
      </c>
      <c r="N312" s="51"/>
      <c r="O312" s="51"/>
      <c r="P312" s="51"/>
      <c r="Q312" s="51"/>
      <c r="R312" s="52">
        <f>SUM(R267:T311)</f>
        <v>501.6049999999999</v>
      </c>
      <c r="S312" s="52"/>
      <c r="T312" s="52"/>
      <c r="U312" s="52">
        <f>SUM(U267:W311)</f>
        <v>576.8457500000001</v>
      </c>
      <c r="V312" s="52"/>
      <c r="W312" s="52"/>
    </row>
    <row r="313" ht="0.75" customHeight="1"/>
    <row r="314" spans="1:23" ht="12.75" hidden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1:23" ht="12.75" hidden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ht="12.75" customHeight="1" hidden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ht="12.75" hidden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3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hidden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</row>
    <row r="320" spans="1:23" ht="40.5" customHeight="1" hidden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</row>
    <row r="321" spans="1:23" ht="12.75" hidden="1">
      <c r="A321" s="6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</row>
    <row r="322" spans="1:23" ht="12.75" hidden="1">
      <c r="A322" s="3"/>
      <c r="B322" s="69"/>
      <c r="C322" s="69"/>
      <c r="D322" s="69"/>
      <c r="E322" s="69"/>
      <c r="F322" s="69"/>
      <c r="G322" s="69"/>
      <c r="H322" s="69"/>
      <c r="I322" s="69"/>
      <c r="J322" s="69"/>
      <c r="K322" s="41"/>
      <c r="L322" s="41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</row>
    <row r="323" spans="1:23" ht="12.75" hidden="1">
      <c r="A323" s="3"/>
      <c r="B323" s="69"/>
      <c r="C323" s="69"/>
      <c r="D323" s="69"/>
      <c r="E323" s="69"/>
      <c r="F323" s="69"/>
      <c r="G323" s="69"/>
      <c r="H323" s="69"/>
      <c r="I323" s="69"/>
      <c r="J323" s="69"/>
      <c r="K323" s="41"/>
      <c r="L323" s="41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 ht="12.75" hidden="1">
      <c r="A324" s="3"/>
      <c r="B324" s="69"/>
      <c r="C324" s="69"/>
      <c r="D324" s="69"/>
      <c r="E324" s="69"/>
      <c r="F324" s="69"/>
      <c r="G324" s="69"/>
      <c r="H324" s="69"/>
      <c r="I324" s="69"/>
      <c r="J324" s="69"/>
      <c r="K324" s="41"/>
      <c r="L324" s="41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 ht="12.75" hidden="1">
      <c r="A325" s="3"/>
      <c r="B325" s="69"/>
      <c r="C325" s="69"/>
      <c r="D325" s="69"/>
      <c r="E325" s="69"/>
      <c r="F325" s="69"/>
      <c r="G325" s="69"/>
      <c r="H325" s="69"/>
      <c r="I325" s="69"/>
      <c r="J325" s="69"/>
      <c r="K325" s="72"/>
      <c r="L325" s="72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</row>
    <row r="326" spans="1:23" ht="12.75" hidden="1">
      <c r="A326" s="3"/>
      <c r="B326" s="69"/>
      <c r="C326" s="69"/>
      <c r="D326" s="69"/>
      <c r="E326" s="69"/>
      <c r="F326" s="69"/>
      <c r="G326" s="69"/>
      <c r="H326" s="69"/>
      <c r="I326" s="69"/>
      <c r="J326" s="69"/>
      <c r="K326" s="41"/>
      <c r="L326" s="41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</row>
    <row r="327" spans="1:23" ht="12.75" hidden="1">
      <c r="A327" s="3"/>
      <c r="B327" s="69"/>
      <c r="C327" s="69"/>
      <c r="D327" s="69"/>
      <c r="E327" s="69"/>
      <c r="F327" s="69"/>
      <c r="G327" s="69"/>
      <c r="H327" s="69"/>
      <c r="I327" s="69"/>
      <c r="J327" s="69"/>
      <c r="K327" s="41"/>
      <c r="L327" s="41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</row>
    <row r="328" spans="1:23" ht="12.75" hidden="1">
      <c r="A328" s="3"/>
      <c r="B328" s="69"/>
      <c r="C328" s="69"/>
      <c r="D328" s="69"/>
      <c r="E328" s="69"/>
      <c r="F328" s="69"/>
      <c r="G328" s="69"/>
      <c r="H328" s="69"/>
      <c r="I328" s="69"/>
      <c r="J328" s="69"/>
      <c r="K328" s="41"/>
      <c r="L328" s="41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</row>
    <row r="329" spans="1:23" ht="12.75" hidden="1">
      <c r="A329" s="3"/>
      <c r="B329" s="69"/>
      <c r="C329" s="69"/>
      <c r="D329" s="69"/>
      <c r="E329" s="69"/>
      <c r="F329" s="69"/>
      <c r="G329" s="69"/>
      <c r="H329" s="69"/>
      <c r="I329" s="69"/>
      <c r="J329" s="69"/>
      <c r="K329" s="41"/>
      <c r="L329" s="41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</row>
    <row r="330" spans="1:23" ht="12.75" hidden="1">
      <c r="A330" s="3"/>
      <c r="B330" s="69"/>
      <c r="C330" s="69"/>
      <c r="D330" s="69"/>
      <c r="E330" s="69"/>
      <c r="F330" s="69"/>
      <c r="G330" s="69"/>
      <c r="H330" s="69"/>
      <c r="I330" s="69"/>
      <c r="J330" s="69"/>
      <c r="K330" s="41"/>
      <c r="L330" s="41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</row>
    <row r="331" spans="1:23" s="10" customFormat="1" ht="12.75" hidden="1">
      <c r="A331" s="7"/>
      <c r="B331" s="71"/>
      <c r="C331" s="71"/>
      <c r="D331" s="71"/>
      <c r="E331" s="71"/>
      <c r="F331" s="71"/>
      <c r="G331" s="71"/>
      <c r="H331" s="71"/>
      <c r="I331" s="71"/>
      <c r="J331" s="71"/>
      <c r="K331" s="51"/>
      <c r="L331" s="51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</row>
    <row r="332" spans="1:23" ht="12.75" hidden="1">
      <c r="A332" s="3"/>
      <c r="B332" s="69"/>
      <c r="C332" s="69"/>
      <c r="D332" s="69"/>
      <c r="E332" s="69"/>
      <c r="F332" s="69"/>
      <c r="G332" s="69"/>
      <c r="H332" s="69"/>
      <c r="I332" s="69"/>
      <c r="J332" s="69"/>
      <c r="K332" s="41"/>
      <c r="L332" s="41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</row>
    <row r="333" spans="1:23" ht="12.75" hidden="1">
      <c r="A333" s="2"/>
      <c r="B333" s="99"/>
      <c r="C333" s="99"/>
      <c r="D333" s="99"/>
      <c r="E333" s="99"/>
      <c r="F333" s="99"/>
      <c r="G333" s="99"/>
      <c r="H333" s="99"/>
      <c r="I333" s="99"/>
      <c r="J333" s="99"/>
      <c r="K333" s="89"/>
      <c r="L333" s="89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</row>
    <row r="334" spans="1:23" ht="12.75" hidden="1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2"/>
      <c r="L334" s="2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12.75" hidden="1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2"/>
      <c r="L335" s="2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12.75" hidden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ht="12.75" hidden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ht="12.75" customHeight="1" hidden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1:23" ht="12.75" hidden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</row>
    <row r="340" spans="1:23" ht="12.7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hidden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ht="39.75" customHeight="1" hidden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1:23" ht="12.75" hidden="1">
      <c r="A343" s="6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</row>
    <row r="344" spans="1:23" ht="12.75" hidden="1">
      <c r="A344" s="3"/>
      <c r="B344" s="69"/>
      <c r="C344" s="69"/>
      <c r="D344" s="69"/>
      <c r="E344" s="69"/>
      <c r="F344" s="69"/>
      <c r="G344" s="69"/>
      <c r="H344" s="69"/>
      <c r="I344" s="69"/>
      <c r="J344" s="69"/>
      <c r="K344" s="41"/>
      <c r="L344" s="41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</row>
    <row r="345" spans="1:23" ht="24" customHeight="1" hidden="1">
      <c r="A345" s="3"/>
      <c r="B345" s="69"/>
      <c r="C345" s="69"/>
      <c r="D345" s="69"/>
      <c r="E345" s="69"/>
      <c r="F345" s="69"/>
      <c r="G345" s="69"/>
      <c r="H345" s="69"/>
      <c r="I345" s="69"/>
      <c r="J345" s="69"/>
      <c r="K345" s="41"/>
      <c r="L345" s="41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</row>
    <row r="346" spans="1:23" ht="12.75" hidden="1">
      <c r="A346" s="3"/>
      <c r="B346" s="69"/>
      <c r="C346" s="69"/>
      <c r="D346" s="69"/>
      <c r="E346" s="69"/>
      <c r="F346" s="69"/>
      <c r="G346" s="69"/>
      <c r="H346" s="69"/>
      <c r="I346" s="69"/>
      <c r="J346" s="69"/>
      <c r="K346" s="41"/>
      <c r="L346" s="41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</row>
    <row r="347" spans="1:23" ht="25.5" customHeight="1" hidden="1">
      <c r="A347" s="3"/>
      <c r="B347" s="69"/>
      <c r="C347" s="69"/>
      <c r="D347" s="69"/>
      <c r="E347" s="69"/>
      <c r="F347" s="69"/>
      <c r="G347" s="69"/>
      <c r="H347" s="69"/>
      <c r="I347" s="69"/>
      <c r="J347" s="69"/>
      <c r="K347" s="41"/>
      <c r="L347" s="41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</row>
    <row r="348" spans="1:23" ht="36.75" customHeight="1" hidden="1">
      <c r="A348" s="3"/>
      <c r="B348" s="69"/>
      <c r="C348" s="69"/>
      <c r="D348" s="69"/>
      <c r="E348" s="69"/>
      <c r="F348" s="69"/>
      <c r="G348" s="69"/>
      <c r="H348" s="69"/>
      <c r="I348" s="69"/>
      <c r="J348" s="69"/>
      <c r="K348" s="41"/>
      <c r="L348" s="41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</row>
    <row r="349" spans="1:23" ht="12.75" hidden="1">
      <c r="A349" s="3"/>
      <c r="B349" s="69"/>
      <c r="C349" s="69"/>
      <c r="D349" s="69"/>
      <c r="E349" s="69"/>
      <c r="F349" s="69"/>
      <c r="G349" s="69"/>
      <c r="H349" s="69"/>
      <c r="I349" s="69"/>
      <c r="J349" s="69"/>
      <c r="K349" s="41"/>
      <c r="L349" s="41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</row>
    <row r="350" spans="1:23" ht="12.75" hidden="1">
      <c r="A350" s="3"/>
      <c r="B350" s="69"/>
      <c r="C350" s="69"/>
      <c r="D350" s="69"/>
      <c r="E350" s="69"/>
      <c r="F350" s="69"/>
      <c r="G350" s="69"/>
      <c r="H350" s="69"/>
      <c r="I350" s="69"/>
      <c r="J350" s="69"/>
      <c r="K350" s="41"/>
      <c r="L350" s="41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</row>
    <row r="351" spans="1:23" ht="12.75" hidden="1">
      <c r="A351" s="3"/>
      <c r="B351" s="69"/>
      <c r="C351" s="69"/>
      <c r="D351" s="69"/>
      <c r="E351" s="69"/>
      <c r="F351" s="69"/>
      <c r="G351" s="69"/>
      <c r="H351" s="69"/>
      <c r="I351" s="69"/>
      <c r="J351" s="69"/>
      <c r="K351" s="41"/>
      <c r="L351" s="41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</row>
    <row r="352" spans="1:23" ht="12.75" hidden="1">
      <c r="A352" s="3"/>
      <c r="B352" s="69"/>
      <c r="C352" s="69"/>
      <c r="D352" s="69"/>
      <c r="E352" s="69"/>
      <c r="F352" s="69"/>
      <c r="G352" s="69"/>
      <c r="H352" s="69"/>
      <c r="I352" s="69"/>
      <c r="J352" s="69"/>
      <c r="K352" s="41"/>
      <c r="L352" s="41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</row>
    <row r="353" spans="1:23" ht="12.75" hidden="1">
      <c r="A353" s="3"/>
      <c r="B353" s="69"/>
      <c r="C353" s="69"/>
      <c r="D353" s="69"/>
      <c r="E353" s="69"/>
      <c r="F353" s="69"/>
      <c r="G353" s="69"/>
      <c r="H353" s="69"/>
      <c r="I353" s="69"/>
      <c r="J353" s="69"/>
      <c r="K353" s="41"/>
      <c r="L353" s="41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</row>
    <row r="354" spans="1:23" ht="12.75" hidden="1">
      <c r="A354" s="3"/>
      <c r="B354" s="69"/>
      <c r="C354" s="69"/>
      <c r="D354" s="69"/>
      <c r="E354" s="69"/>
      <c r="F354" s="69"/>
      <c r="G354" s="69"/>
      <c r="H354" s="69"/>
      <c r="I354" s="69"/>
      <c r="J354" s="69"/>
      <c r="K354" s="41"/>
      <c r="L354" s="41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</row>
    <row r="355" spans="1:23" ht="12.75" hidden="1">
      <c r="A355" s="3"/>
      <c r="B355" s="69"/>
      <c r="C355" s="69"/>
      <c r="D355" s="69"/>
      <c r="E355" s="69"/>
      <c r="F355" s="69"/>
      <c r="G355" s="69"/>
      <c r="H355" s="69"/>
      <c r="I355" s="69"/>
      <c r="J355" s="69"/>
      <c r="K355" s="41"/>
      <c r="L355" s="41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</row>
    <row r="356" spans="1:23" ht="12.75" hidden="1">
      <c r="A356" s="3"/>
      <c r="B356" s="69"/>
      <c r="C356" s="69"/>
      <c r="D356" s="69"/>
      <c r="E356" s="69"/>
      <c r="F356" s="69"/>
      <c r="G356" s="69"/>
      <c r="H356" s="69"/>
      <c r="I356" s="69"/>
      <c r="J356" s="69"/>
      <c r="K356" s="41"/>
      <c r="L356" s="41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</row>
    <row r="357" spans="1:23" ht="12.75" hidden="1">
      <c r="A357" s="3"/>
      <c r="B357" s="69"/>
      <c r="C357" s="69"/>
      <c r="D357" s="69"/>
      <c r="E357" s="69"/>
      <c r="F357" s="69"/>
      <c r="G357" s="69"/>
      <c r="H357" s="69"/>
      <c r="I357" s="69"/>
      <c r="J357" s="69"/>
      <c r="K357" s="41"/>
      <c r="L357" s="41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</row>
    <row r="358" spans="1:23" ht="12.75" hidden="1">
      <c r="A358" s="3"/>
      <c r="B358" s="69"/>
      <c r="C358" s="69"/>
      <c r="D358" s="69"/>
      <c r="E358" s="69"/>
      <c r="F358" s="69"/>
      <c r="G358" s="69"/>
      <c r="H358" s="69"/>
      <c r="I358" s="69"/>
      <c r="J358" s="69"/>
      <c r="K358" s="41"/>
      <c r="L358" s="41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</row>
    <row r="359" spans="1:23" ht="12.75" hidden="1">
      <c r="A359" s="3"/>
      <c r="B359" s="69"/>
      <c r="C359" s="69"/>
      <c r="D359" s="69"/>
      <c r="E359" s="69"/>
      <c r="F359" s="69"/>
      <c r="G359" s="69"/>
      <c r="H359" s="69"/>
      <c r="I359" s="69"/>
      <c r="J359" s="69"/>
      <c r="K359" s="41"/>
      <c r="L359" s="41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</row>
    <row r="360" spans="1:23" ht="12.75" hidden="1">
      <c r="A360" s="3"/>
      <c r="B360" s="69"/>
      <c r="C360" s="69"/>
      <c r="D360" s="69"/>
      <c r="E360" s="69"/>
      <c r="F360" s="69"/>
      <c r="G360" s="69"/>
      <c r="H360" s="69"/>
      <c r="I360" s="69"/>
      <c r="J360" s="69"/>
      <c r="K360" s="41"/>
      <c r="L360" s="41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</row>
    <row r="361" spans="1:23" ht="12.75" hidden="1">
      <c r="A361" s="3"/>
      <c r="B361" s="69"/>
      <c r="C361" s="69"/>
      <c r="D361" s="69"/>
      <c r="E361" s="69"/>
      <c r="F361" s="69"/>
      <c r="G361" s="69"/>
      <c r="H361" s="69"/>
      <c r="I361" s="69"/>
      <c r="J361" s="69"/>
      <c r="K361" s="41"/>
      <c r="L361" s="41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</row>
    <row r="362" spans="1:23" ht="12.75" hidden="1">
      <c r="A362" s="3"/>
      <c r="B362" s="69"/>
      <c r="C362" s="69"/>
      <c r="D362" s="69"/>
      <c r="E362" s="69"/>
      <c r="F362" s="69"/>
      <c r="G362" s="69"/>
      <c r="H362" s="69"/>
      <c r="I362" s="69"/>
      <c r="J362" s="69"/>
      <c r="K362" s="41"/>
      <c r="L362" s="41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</row>
    <row r="363" spans="1:23" ht="12.75" hidden="1">
      <c r="A363" s="3"/>
      <c r="B363" s="69"/>
      <c r="C363" s="69"/>
      <c r="D363" s="69"/>
      <c r="E363" s="69"/>
      <c r="F363" s="69"/>
      <c r="G363" s="69"/>
      <c r="H363" s="69"/>
      <c r="I363" s="69"/>
      <c r="J363" s="69"/>
      <c r="K363" s="41"/>
      <c r="L363" s="41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</row>
    <row r="364" spans="1:23" ht="12.75" hidden="1">
      <c r="A364" s="3"/>
      <c r="B364" s="69"/>
      <c r="C364" s="69"/>
      <c r="D364" s="69"/>
      <c r="E364" s="69"/>
      <c r="F364" s="69"/>
      <c r="G364" s="69"/>
      <c r="H364" s="69"/>
      <c r="I364" s="69"/>
      <c r="J364" s="69"/>
      <c r="K364" s="72"/>
      <c r="L364" s="72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</row>
    <row r="365" spans="1:23" ht="12.75" hidden="1">
      <c r="A365" s="3"/>
      <c r="B365" s="69"/>
      <c r="C365" s="69"/>
      <c r="D365" s="69"/>
      <c r="E365" s="69"/>
      <c r="F365" s="69"/>
      <c r="G365" s="69"/>
      <c r="H365" s="69"/>
      <c r="I365" s="69"/>
      <c r="J365" s="69"/>
      <c r="K365" s="41"/>
      <c r="L365" s="41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</row>
    <row r="366" spans="1:23" ht="12.75" hidden="1">
      <c r="A366" s="3"/>
      <c r="B366" s="69"/>
      <c r="C366" s="69"/>
      <c r="D366" s="69"/>
      <c r="E366" s="69"/>
      <c r="F366" s="69"/>
      <c r="G366" s="69"/>
      <c r="H366" s="69"/>
      <c r="I366" s="69"/>
      <c r="J366" s="69"/>
      <c r="K366" s="41"/>
      <c r="L366" s="41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</row>
    <row r="367" spans="1:23" ht="12.75" hidden="1">
      <c r="A367" s="3"/>
      <c r="B367" s="69"/>
      <c r="C367" s="69"/>
      <c r="D367" s="69"/>
      <c r="E367" s="69"/>
      <c r="F367" s="69"/>
      <c r="G367" s="69"/>
      <c r="H367" s="69"/>
      <c r="I367" s="69"/>
      <c r="J367" s="69"/>
      <c r="K367" s="41"/>
      <c r="L367" s="41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</row>
    <row r="368" spans="1:23" ht="12.75" hidden="1">
      <c r="A368" s="3"/>
      <c r="B368" s="69"/>
      <c r="C368" s="69"/>
      <c r="D368" s="69"/>
      <c r="E368" s="69"/>
      <c r="F368" s="69"/>
      <c r="G368" s="69"/>
      <c r="H368" s="69"/>
      <c r="I368" s="69"/>
      <c r="J368" s="69"/>
      <c r="K368" s="41"/>
      <c r="L368" s="41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</row>
    <row r="369" spans="1:23" ht="12.75" hidden="1">
      <c r="A369" s="3"/>
      <c r="B369" s="69"/>
      <c r="C369" s="69"/>
      <c r="D369" s="69"/>
      <c r="E369" s="69"/>
      <c r="F369" s="69"/>
      <c r="G369" s="69"/>
      <c r="H369" s="69"/>
      <c r="I369" s="69"/>
      <c r="J369" s="69"/>
      <c r="K369" s="41"/>
      <c r="L369" s="41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</row>
    <row r="370" spans="1:23" ht="26.25" customHeight="1" hidden="1">
      <c r="A370" s="3"/>
      <c r="B370" s="69"/>
      <c r="C370" s="69"/>
      <c r="D370" s="69"/>
      <c r="E370" s="69"/>
      <c r="F370" s="69"/>
      <c r="G370" s="69"/>
      <c r="H370" s="69"/>
      <c r="I370" s="69"/>
      <c r="J370" s="69"/>
      <c r="K370" s="41"/>
      <c r="L370" s="41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</row>
    <row r="371" spans="1:23" ht="12.75" hidden="1">
      <c r="A371" s="3"/>
      <c r="B371" s="69"/>
      <c r="C371" s="69"/>
      <c r="D371" s="69"/>
      <c r="E371" s="69"/>
      <c r="F371" s="69"/>
      <c r="G371" s="69"/>
      <c r="H371" s="69"/>
      <c r="I371" s="69"/>
      <c r="J371" s="69"/>
      <c r="K371" s="41"/>
      <c r="L371" s="41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</row>
    <row r="372" spans="1:23" ht="27.75" customHeight="1" hidden="1">
      <c r="A372" s="3"/>
      <c r="B372" s="69"/>
      <c r="C372" s="69"/>
      <c r="D372" s="69"/>
      <c r="E372" s="69"/>
      <c r="F372" s="69"/>
      <c r="G372" s="69"/>
      <c r="H372" s="69"/>
      <c r="I372" s="69"/>
      <c r="J372" s="69"/>
      <c r="K372" s="41"/>
      <c r="L372" s="41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</row>
    <row r="373" spans="1:23" ht="12.75" hidden="1">
      <c r="A373" s="3"/>
      <c r="B373" s="69"/>
      <c r="C373" s="69"/>
      <c r="D373" s="69"/>
      <c r="E373" s="69"/>
      <c r="F373" s="69"/>
      <c r="G373" s="69"/>
      <c r="H373" s="69"/>
      <c r="I373" s="69"/>
      <c r="J373" s="69"/>
      <c r="K373" s="62"/>
      <c r="L373" s="62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</row>
    <row r="374" spans="1:23" ht="12.75" hidden="1">
      <c r="A374" s="3"/>
      <c r="B374" s="69"/>
      <c r="C374" s="69"/>
      <c r="D374" s="69"/>
      <c r="E374" s="69"/>
      <c r="F374" s="69"/>
      <c r="G374" s="69"/>
      <c r="H374" s="69"/>
      <c r="I374" s="69"/>
      <c r="J374" s="69"/>
      <c r="K374" s="41"/>
      <c r="L374" s="41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</row>
    <row r="375" spans="1:23" ht="12.75" hidden="1">
      <c r="A375" s="3"/>
      <c r="B375" s="69"/>
      <c r="C375" s="69"/>
      <c r="D375" s="69"/>
      <c r="E375" s="69"/>
      <c r="F375" s="69"/>
      <c r="G375" s="69"/>
      <c r="H375" s="69"/>
      <c r="I375" s="69"/>
      <c r="J375" s="69"/>
      <c r="K375" s="41"/>
      <c r="L375" s="41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</row>
    <row r="376" spans="1:23" ht="12.75" hidden="1">
      <c r="A376" s="3"/>
      <c r="B376" s="69"/>
      <c r="C376" s="69"/>
      <c r="D376" s="69"/>
      <c r="E376" s="69"/>
      <c r="F376" s="69"/>
      <c r="G376" s="69"/>
      <c r="H376" s="69"/>
      <c r="I376" s="69"/>
      <c r="J376" s="69"/>
      <c r="K376" s="41"/>
      <c r="L376" s="41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</row>
    <row r="377" spans="1:23" ht="12.75" hidden="1">
      <c r="A377" s="3"/>
      <c r="B377" s="69"/>
      <c r="C377" s="69"/>
      <c r="D377" s="69"/>
      <c r="E377" s="69"/>
      <c r="F377" s="69"/>
      <c r="G377" s="69"/>
      <c r="H377" s="69"/>
      <c r="I377" s="69"/>
      <c r="J377" s="69"/>
      <c r="K377" s="41"/>
      <c r="L377" s="41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</row>
    <row r="378" spans="1:23" ht="12.75" hidden="1">
      <c r="A378" s="3"/>
      <c r="B378" s="69"/>
      <c r="C378" s="69"/>
      <c r="D378" s="69"/>
      <c r="E378" s="69"/>
      <c r="F378" s="69"/>
      <c r="G378" s="69"/>
      <c r="H378" s="69"/>
      <c r="I378" s="69"/>
      <c r="J378" s="69"/>
      <c r="K378" s="41"/>
      <c r="L378" s="41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</row>
    <row r="379" spans="1:23" ht="12.75" hidden="1">
      <c r="A379" s="3"/>
      <c r="B379" s="69"/>
      <c r="C379" s="69"/>
      <c r="D379" s="69"/>
      <c r="E379" s="69"/>
      <c r="F379" s="69"/>
      <c r="G379" s="69"/>
      <c r="H379" s="69"/>
      <c r="I379" s="69"/>
      <c r="J379" s="69"/>
      <c r="K379" s="62"/>
      <c r="L379" s="62"/>
      <c r="M379" s="70"/>
      <c r="N379" s="70"/>
      <c r="O379" s="57"/>
      <c r="P379" s="57"/>
      <c r="Q379" s="57"/>
      <c r="R379" s="57"/>
      <c r="S379" s="57"/>
      <c r="T379" s="57"/>
      <c r="U379" s="57"/>
      <c r="V379" s="57"/>
      <c r="W379" s="57"/>
    </row>
    <row r="380" spans="1:23" ht="12.75" hidden="1">
      <c r="A380" s="3"/>
      <c r="B380" s="69"/>
      <c r="C380" s="69"/>
      <c r="D380" s="69"/>
      <c r="E380" s="69"/>
      <c r="F380" s="69"/>
      <c r="G380" s="69"/>
      <c r="H380" s="69"/>
      <c r="I380" s="69"/>
      <c r="J380" s="69"/>
      <c r="K380" s="41"/>
      <c r="L380" s="41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</row>
    <row r="381" spans="1:23" ht="12.75" hidden="1">
      <c r="A381" s="3"/>
      <c r="B381" s="69"/>
      <c r="C381" s="69"/>
      <c r="D381" s="69"/>
      <c r="E381" s="69"/>
      <c r="F381" s="69"/>
      <c r="G381" s="69"/>
      <c r="H381" s="69"/>
      <c r="I381" s="69"/>
      <c r="J381" s="69"/>
      <c r="K381" s="41"/>
      <c r="L381" s="41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</row>
    <row r="382" spans="1:23" ht="12.75" hidden="1">
      <c r="A382" s="3"/>
      <c r="B382" s="69"/>
      <c r="C382" s="69"/>
      <c r="D382" s="69"/>
      <c r="E382" s="69"/>
      <c r="F382" s="69"/>
      <c r="G382" s="69"/>
      <c r="H382" s="69"/>
      <c r="I382" s="69"/>
      <c r="J382" s="69"/>
      <c r="K382" s="41"/>
      <c r="L382" s="41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</row>
    <row r="383" spans="1:23" ht="12.75" hidden="1">
      <c r="A383" s="3"/>
      <c r="B383" s="69"/>
      <c r="C383" s="69"/>
      <c r="D383" s="69"/>
      <c r="E383" s="69"/>
      <c r="F383" s="69"/>
      <c r="G383" s="69"/>
      <c r="H383" s="69"/>
      <c r="I383" s="69"/>
      <c r="J383" s="69"/>
      <c r="K383" s="41"/>
      <c r="L383" s="41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 ht="12.75" hidden="1">
      <c r="A384" s="3"/>
      <c r="B384" s="69"/>
      <c r="C384" s="69"/>
      <c r="D384" s="69"/>
      <c r="E384" s="69"/>
      <c r="F384" s="69"/>
      <c r="G384" s="69"/>
      <c r="H384" s="69"/>
      <c r="I384" s="69"/>
      <c r="J384" s="69"/>
      <c r="K384" s="41"/>
      <c r="L384" s="41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</row>
    <row r="385" spans="1:23" ht="12.75" hidden="1">
      <c r="A385" s="3"/>
      <c r="B385" s="69"/>
      <c r="C385" s="69"/>
      <c r="D385" s="69"/>
      <c r="E385" s="69"/>
      <c r="F385" s="69"/>
      <c r="G385" s="69"/>
      <c r="H385" s="69"/>
      <c r="I385" s="69"/>
      <c r="J385" s="69"/>
      <c r="K385" s="41"/>
      <c r="L385" s="41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</row>
    <row r="386" spans="1:23" ht="12.75" hidden="1">
      <c r="A386" s="3"/>
      <c r="B386" s="69"/>
      <c r="C386" s="69"/>
      <c r="D386" s="69"/>
      <c r="E386" s="69"/>
      <c r="F386" s="69"/>
      <c r="G386" s="69"/>
      <c r="H386" s="69"/>
      <c r="I386" s="69"/>
      <c r="J386" s="69"/>
      <c r="K386" s="41"/>
      <c r="L386" s="41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</row>
    <row r="387" spans="1:23" ht="12.75" hidden="1">
      <c r="A387" s="3"/>
      <c r="B387" s="69"/>
      <c r="C387" s="69"/>
      <c r="D387" s="69"/>
      <c r="E387" s="69"/>
      <c r="F387" s="69"/>
      <c r="G387" s="69"/>
      <c r="H387" s="69"/>
      <c r="I387" s="69"/>
      <c r="J387" s="69"/>
      <c r="K387" s="41"/>
      <c r="L387" s="41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</row>
    <row r="388" spans="1:23" ht="12.75" hidden="1">
      <c r="A388" s="3"/>
      <c r="B388" s="69"/>
      <c r="C388" s="69"/>
      <c r="D388" s="69"/>
      <c r="E388" s="69"/>
      <c r="F388" s="69"/>
      <c r="G388" s="69"/>
      <c r="H388" s="69"/>
      <c r="I388" s="69"/>
      <c r="J388" s="69"/>
      <c r="K388" s="41"/>
      <c r="L388" s="41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</row>
    <row r="389" spans="1:23" ht="12.75" hidden="1">
      <c r="A389" s="7"/>
      <c r="B389" s="71"/>
      <c r="C389" s="71"/>
      <c r="D389" s="71"/>
      <c r="E389" s="71"/>
      <c r="F389" s="71"/>
      <c r="G389" s="71"/>
      <c r="H389" s="71"/>
      <c r="I389" s="71"/>
      <c r="J389" s="71"/>
      <c r="K389" s="51"/>
      <c r="L389" s="51"/>
      <c r="M389" s="51"/>
      <c r="N389" s="51"/>
      <c r="O389" s="51"/>
      <c r="P389" s="51"/>
      <c r="Q389" s="51"/>
      <c r="R389" s="52"/>
      <c r="S389" s="52"/>
      <c r="T389" s="52"/>
      <c r="U389" s="52"/>
      <c r="V389" s="52"/>
      <c r="W389" s="52"/>
    </row>
    <row r="390" ht="12.75" hidden="1"/>
    <row r="391" spans="1:23" ht="12.75" hidden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</row>
    <row r="392" spans="1:23" ht="12.75" hidden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</row>
    <row r="393" spans="1:23" ht="12.75" customHeight="1" hidden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</row>
    <row r="394" spans="1:23" ht="12.75" hidden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</row>
    <row r="395" spans="1:23" ht="12.7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hidden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</row>
    <row r="397" spans="1:23" ht="38.25" customHeight="1" hidden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</row>
    <row r="398" spans="1:23" ht="12.75" hidden="1">
      <c r="A398" s="6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</row>
    <row r="399" spans="1:23" ht="12.75" hidden="1">
      <c r="A399" s="3"/>
      <c r="B399" s="69"/>
      <c r="C399" s="69"/>
      <c r="D399" s="69"/>
      <c r="E399" s="69"/>
      <c r="F399" s="69"/>
      <c r="G399" s="69"/>
      <c r="H399" s="69"/>
      <c r="I399" s="69"/>
      <c r="J399" s="69"/>
      <c r="K399" s="41"/>
      <c r="L399" s="41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</row>
    <row r="400" spans="1:23" ht="26.25" customHeight="1" hidden="1">
      <c r="A400" s="3"/>
      <c r="B400" s="69"/>
      <c r="C400" s="69"/>
      <c r="D400" s="69"/>
      <c r="E400" s="69"/>
      <c r="F400" s="69"/>
      <c r="G400" s="69"/>
      <c r="H400" s="69"/>
      <c r="I400" s="69"/>
      <c r="J400" s="69"/>
      <c r="K400" s="41"/>
      <c r="L400" s="41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</row>
    <row r="401" spans="1:23" ht="12.75" hidden="1">
      <c r="A401" s="3"/>
      <c r="B401" s="69"/>
      <c r="C401" s="69"/>
      <c r="D401" s="69"/>
      <c r="E401" s="69"/>
      <c r="F401" s="69"/>
      <c r="G401" s="69"/>
      <c r="H401" s="69"/>
      <c r="I401" s="69"/>
      <c r="J401" s="69"/>
      <c r="K401" s="41"/>
      <c r="L401" s="41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</row>
    <row r="402" spans="1:23" ht="25.5" customHeight="1" hidden="1">
      <c r="A402" s="3"/>
      <c r="B402" s="69"/>
      <c r="C402" s="69"/>
      <c r="D402" s="69"/>
      <c r="E402" s="69"/>
      <c r="F402" s="69"/>
      <c r="G402" s="69"/>
      <c r="H402" s="69"/>
      <c r="I402" s="69"/>
      <c r="J402" s="69"/>
      <c r="K402" s="62"/>
      <c r="L402" s="62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</row>
    <row r="403" spans="1:23" ht="27" customHeight="1" hidden="1">
      <c r="A403" s="3"/>
      <c r="B403" s="69"/>
      <c r="C403" s="69"/>
      <c r="D403" s="69"/>
      <c r="E403" s="69"/>
      <c r="F403" s="69"/>
      <c r="G403" s="69"/>
      <c r="H403" s="69"/>
      <c r="I403" s="69"/>
      <c r="J403" s="69"/>
      <c r="K403" s="41"/>
      <c r="L403" s="41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</row>
    <row r="404" spans="1:23" ht="12.75" hidden="1">
      <c r="A404" s="3"/>
      <c r="B404" s="69"/>
      <c r="C404" s="69"/>
      <c r="D404" s="69"/>
      <c r="E404" s="69"/>
      <c r="F404" s="69"/>
      <c r="G404" s="69"/>
      <c r="H404" s="69"/>
      <c r="I404" s="69"/>
      <c r="J404" s="69"/>
      <c r="K404" s="41"/>
      <c r="L404" s="41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</row>
    <row r="405" spans="1:23" ht="12.75" hidden="1">
      <c r="A405" s="3"/>
      <c r="B405" s="69"/>
      <c r="C405" s="69"/>
      <c r="D405" s="69"/>
      <c r="E405" s="69"/>
      <c r="F405" s="69"/>
      <c r="G405" s="69"/>
      <c r="H405" s="69"/>
      <c r="I405" s="69"/>
      <c r="J405" s="69"/>
      <c r="K405" s="41"/>
      <c r="L405" s="41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</row>
    <row r="406" spans="1:23" ht="12.75" customHeight="1" hidden="1">
      <c r="A406" s="3"/>
      <c r="B406" s="69"/>
      <c r="C406" s="69"/>
      <c r="D406" s="69"/>
      <c r="E406" s="69"/>
      <c r="F406" s="69"/>
      <c r="G406" s="69"/>
      <c r="H406" s="69"/>
      <c r="I406" s="69"/>
      <c r="J406" s="69"/>
      <c r="K406" s="41"/>
      <c r="L406" s="41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</row>
    <row r="407" spans="1:23" ht="12.75" customHeight="1" hidden="1">
      <c r="A407" s="3"/>
      <c r="B407" s="69"/>
      <c r="C407" s="69"/>
      <c r="D407" s="69"/>
      <c r="E407" s="69"/>
      <c r="F407" s="69"/>
      <c r="G407" s="69"/>
      <c r="H407" s="69"/>
      <c r="I407" s="69"/>
      <c r="J407" s="69"/>
      <c r="K407" s="41"/>
      <c r="L407" s="41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</row>
    <row r="408" spans="1:23" ht="12.75" customHeight="1" hidden="1">
      <c r="A408" s="3"/>
      <c r="B408" s="69"/>
      <c r="C408" s="69"/>
      <c r="D408" s="69"/>
      <c r="E408" s="69"/>
      <c r="F408" s="69"/>
      <c r="G408" s="69"/>
      <c r="H408" s="69"/>
      <c r="I408" s="69"/>
      <c r="J408" s="69"/>
      <c r="K408" s="41"/>
      <c r="L408" s="41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</row>
    <row r="409" spans="1:23" ht="12.75" customHeight="1" hidden="1">
      <c r="A409" s="3"/>
      <c r="B409" s="69"/>
      <c r="C409" s="69"/>
      <c r="D409" s="69"/>
      <c r="E409" s="69"/>
      <c r="F409" s="69"/>
      <c r="G409" s="69"/>
      <c r="H409" s="69"/>
      <c r="I409" s="69"/>
      <c r="J409" s="69"/>
      <c r="K409" s="41"/>
      <c r="L409" s="41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</row>
    <row r="410" spans="1:23" ht="12.75" customHeight="1" hidden="1">
      <c r="A410" s="3"/>
      <c r="B410" s="69"/>
      <c r="C410" s="69"/>
      <c r="D410" s="69"/>
      <c r="E410" s="69"/>
      <c r="F410" s="69"/>
      <c r="G410" s="69"/>
      <c r="H410" s="69"/>
      <c r="I410" s="69"/>
      <c r="J410" s="69"/>
      <c r="K410" s="41"/>
      <c r="L410" s="41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</row>
    <row r="411" spans="1:23" ht="12.75" customHeight="1" hidden="1">
      <c r="A411" s="3"/>
      <c r="B411" s="69"/>
      <c r="C411" s="69"/>
      <c r="D411" s="69"/>
      <c r="E411" s="69"/>
      <c r="F411" s="69"/>
      <c r="G411" s="69"/>
      <c r="H411" s="69"/>
      <c r="I411" s="69"/>
      <c r="J411" s="69"/>
      <c r="K411" s="41"/>
      <c r="L411" s="41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</row>
    <row r="412" spans="1:23" ht="12.75" customHeight="1" hidden="1">
      <c r="A412" s="3"/>
      <c r="B412" s="69"/>
      <c r="C412" s="69"/>
      <c r="D412" s="69"/>
      <c r="E412" s="69"/>
      <c r="F412" s="69"/>
      <c r="G412" s="69"/>
      <c r="H412" s="69"/>
      <c r="I412" s="69"/>
      <c r="J412" s="69"/>
      <c r="K412" s="41"/>
      <c r="L412" s="41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</row>
    <row r="413" spans="1:23" ht="12.75" customHeight="1" hidden="1">
      <c r="A413" s="3"/>
      <c r="B413" s="69"/>
      <c r="C413" s="69"/>
      <c r="D413" s="69"/>
      <c r="E413" s="69"/>
      <c r="F413" s="69"/>
      <c r="G413" s="69"/>
      <c r="H413" s="69"/>
      <c r="I413" s="69"/>
      <c r="J413" s="69"/>
      <c r="K413" s="41"/>
      <c r="L413" s="41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</row>
    <row r="414" spans="1:23" ht="12.75" customHeight="1" hidden="1">
      <c r="A414" s="3"/>
      <c r="B414" s="69"/>
      <c r="C414" s="69"/>
      <c r="D414" s="69"/>
      <c r="E414" s="69"/>
      <c r="F414" s="69"/>
      <c r="G414" s="69"/>
      <c r="H414" s="69"/>
      <c r="I414" s="69"/>
      <c r="J414" s="69"/>
      <c r="K414" s="41"/>
      <c r="L414" s="41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</row>
    <row r="415" spans="1:23" ht="12.75" hidden="1">
      <c r="A415" s="3"/>
      <c r="B415" s="69"/>
      <c r="C415" s="69"/>
      <c r="D415" s="69"/>
      <c r="E415" s="69"/>
      <c r="F415" s="69"/>
      <c r="G415" s="69"/>
      <c r="H415" s="69"/>
      <c r="I415" s="69"/>
      <c r="J415" s="69"/>
      <c r="K415" s="41"/>
      <c r="L415" s="41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</row>
    <row r="416" spans="1:23" ht="39.75" customHeight="1" hidden="1">
      <c r="A416" s="3"/>
      <c r="B416" s="69"/>
      <c r="C416" s="69"/>
      <c r="D416" s="69"/>
      <c r="E416" s="69"/>
      <c r="F416" s="69"/>
      <c r="G416" s="69"/>
      <c r="H416" s="69"/>
      <c r="I416" s="69"/>
      <c r="J416" s="69"/>
      <c r="K416" s="41"/>
      <c r="L416" s="41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</row>
    <row r="417" spans="1:23" ht="12.75" hidden="1">
      <c r="A417" s="3"/>
      <c r="B417" s="69"/>
      <c r="C417" s="69"/>
      <c r="D417" s="69"/>
      <c r="E417" s="69"/>
      <c r="F417" s="69"/>
      <c r="G417" s="69"/>
      <c r="H417" s="69"/>
      <c r="I417" s="69"/>
      <c r="J417" s="69"/>
      <c r="K417" s="41"/>
      <c r="L417" s="41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</row>
    <row r="418" spans="1:23" ht="12.75" customHeight="1" hidden="1">
      <c r="A418" s="3"/>
      <c r="B418" s="69"/>
      <c r="C418" s="69"/>
      <c r="D418" s="69"/>
      <c r="E418" s="69"/>
      <c r="F418" s="69"/>
      <c r="G418" s="69"/>
      <c r="H418" s="69"/>
      <c r="I418" s="69"/>
      <c r="J418" s="69"/>
      <c r="K418" s="41"/>
      <c r="L418" s="41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</row>
    <row r="419" spans="1:23" ht="12.75" customHeight="1" hidden="1">
      <c r="A419" s="3"/>
      <c r="B419" s="69"/>
      <c r="C419" s="69"/>
      <c r="D419" s="69"/>
      <c r="E419" s="69"/>
      <c r="F419" s="69"/>
      <c r="G419" s="69"/>
      <c r="H419" s="69"/>
      <c r="I419" s="69"/>
      <c r="J419" s="69"/>
      <c r="K419" s="72"/>
      <c r="L419" s="72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</row>
    <row r="420" spans="1:23" ht="12.75" customHeight="1" hidden="1">
      <c r="A420" s="3"/>
      <c r="B420" s="69"/>
      <c r="C420" s="69"/>
      <c r="D420" s="69"/>
      <c r="E420" s="69"/>
      <c r="F420" s="69"/>
      <c r="G420" s="69"/>
      <c r="H420" s="69"/>
      <c r="I420" s="69"/>
      <c r="J420" s="69"/>
      <c r="K420" s="41"/>
      <c r="L420" s="41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</row>
    <row r="421" spans="1:23" ht="12.75" customHeight="1" hidden="1">
      <c r="A421" s="3"/>
      <c r="B421" s="69"/>
      <c r="C421" s="69"/>
      <c r="D421" s="69"/>
      <c r="E421" s="69"/>
      <c r="F421" s="69"/>
      <c r="G421" s="69"/>
      <c r="H421" s="69"/>
      <c r="I421" s="69"/>
      <c r="J421" s="69"/>
      <c r="K421" s="41"/>
      <c r="L421" s="41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</row>
    <row r="422" spans="1:23" ht="12.75" customHeight="1" hidden="1">
      <c r="A422" s="3"/>
      <c r="B422" s="69"/>
      <c r="C422" s="69"/>
      <c r="D422" s="69"/>
      <c r="E422" s="69"/>
      <c r="F422" s="69"/>
      <c r="G422" s="69"/>
      <c r="H422" s="69"/>
      <c r="I422" s="69"/>
      <c r="J422" s="69"/>
      <c r="K422" s="41"/>
      <c r="L422" s="41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</row>
    <row r="423" spans="1:23" ht="12.75" customHeight="1" hidden="1">
      <c r="A423" s="3"/>
      <c r="B423" s="69"/>
      <c r="C423" s="69"/>
      <c r="D423" s="69"/>
      <c r="E423" s="69"/>
      <c r="F423" s="69"/>
      <c r="G423" s="69"/>
      <c r="H423" s="69"/>
      <c r="I423" s="69"/>
      <c r="J423" s="69"/>
      <c r="K423" s="41"/>
      <c r="L423" s="41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</row>
    <row r="424" spans="1:23" ht="12.75" hidden="1">
      <c r="A424" s="3"/>
      <c r="B424" s="69"/>
      <c r="C424" s="69"/>
      <c r="D424" s="69"/>
      <c r="E424" s="69"/>
      <c r="F424" s="69"/>
      <c r="G424" s="69"/>
      <c r="H424" s="69"/>
      <c r="I424" s="69"/>
      <c r="J424" s="69"/>
      <c r="K424" s="41"/>
      <c r="L424" s="41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</row>
    <row r="425" spans="1:23" ht="12.75" hidden="1">
      <c r="A425" s="3"/>
      <c r="B425" s="69"/>
      <c r="C425" s="69"/>
      <c r="D425" s="69"/>
      <c r="E425" s="69"/>
      <c r="F425" s="69"/>
      <c r="G425" s="69"/>
      <c r="H425" s="69"/>
      <c r="I425" s="69"/>
      <c r="J425" s="69"/>
      <c r="K425" s="41"/>
      <c r="L425" s="41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</row>
    <row r="426" spans="1:23" ht="12.75" hidden="1">
      <c r="A426" s="3"/>
      <c r="B426" s="69"/>
      <c r="C426" s="69"/>
      <c r="D426" s="69"/>
      <c r="E426" s="69"/>
      <c r="F426" s="69"/>
      <c r="G426" s="69"/>
      <c r="H426" s="69"/>
      <c r="I426" s="69"/>
      <c r="J426" s="69"/>
      <c r="K426" s="41"/>
      <c r="L426" s="41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</row>
    <row r="427" spans="1:23" ht="12.75" customHeight="1" hidden="1">
      <c r="A427" s="3"/>
      <c r="B427" s="69"/>
      <c r="C427" s="69"/>
      <c r="D427" s="69"/>
      <c r="E427" s="69"/>
      <c r="F427" s="69"/>
      <c r="G427" s="69"/>
      <c r="H427" s="69"/>
      <c r="I427" s="69"/>
      <c r="J427" s="69"/>
      <c r="K427" s="41"/>
      <c r="L427" s="41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</row>
    <row r="428" spans="1:23" ht="12.75" customHeight="1" hidden="1">
      <c r="A428" s="3"/>
      <c r="B428" s="69"/>
      <c r="C428" s="69"/>
      <c r="D428" s="69"/>
      <c r="E428" s="69"/>
      <c r="F428" s="69"/>
      <c r="G428" s="69"/>
      <c r="H428" s="69"/>
      <c r="I428" s="69"/>
      <c r="J428" s="69"/>
      <c r="K428" s="41"/>
      <c r="L428" s="41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</row>
    <row r="429" spans="1:23" ht="12.75" hidden="1">
      <c r="A429" s="3"/>
      <c r="B429" s="69"/>
      <c r="C429" s="69"/>
      <c r="D429" s="69"/>
      <c r="E429" s="69"/>
      <c r="F429" s="69"/>
      <c r="G429" s="69"/>
      <c r="H429" s="69"/>
      <c r="I429" s="69"/>
      <c r="J429" s="69"/>
      <c r="K429" s="41"/>
      <c r="L429" s="41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</row>
    <row r="430" spans="1:23" ht="12.75" customHeight="1" hidden="1">
      <c r="A430" s="3"/>
      <c r="B430" s="69"/>
      <c r="C430" s="69"/>
      <c r="D430" s="69"/>
      <c r="E430" s="69"/>
      <c r="F430" s="69"/>
      <c r="G430" s="69"/>
      <c r="H430" s="69"/>
      <c r="I430" s="69"/>
      <c r="J430" s="69"/>
      <c r="K430" s="41"/>
      <c r="L430" s="41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</row>
    <row r="431" spans="1:23" ht="12.75" hidden="1">
      <c r="A431" s="3"/>
      <c r="B431" s="69"/>
      <c r="C431" s="69"/>
      <c r="D431" s="69"/>
      <c r="E431" s="69"/>
      <c r="F431" s="69"/>
      <c r="G431" s="69"/>
      <c r="H431" s="69"/>
      <c r="I431" s="69"/>
      <c r="J431" s="69"/>
      <c r="K431" s="41"/>
      <c r="L431" s="41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</row>
    <row r="432" spans="1:23" ht="12.75" hidden="1">
      <c r="A432" s="3"/>
      <c r="B432" s="69"/>
      <c r="C432" s="69"/>
      <c r="D432" s="69"/>
      <c r="E432" s="69"/>
      <c r="F432" s="69"/>
      <c r="G432" s="69"/>
      <c r="H432" s="69"/>
      <c r="I432" s="69"/>
      <c r="J432" s="69"/>
      <c r="K432" s="41"/>
      <c r="L432" s="41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</row>
    <row r="433" spans="1:23" ht="12.75" hidden="1">
      <c r="A433" s="3"/>
      <c r="B433" s="69"/>
      <c r="C433" s="69"/>
      <c r="D433" s="69"/>
      <c r="E433" s="69"/>
      <c r="F433" s="69"/>
      <c r="G433" s="69"/>
      <c r="H433" s="69"/>
      <c r="I433" s="69"/>
      <c r="J433" s="69"/>
      <c r="K433" s="41"/>
      <c r="L433" s="41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</row>
    <row r="434" spans="1:23" ht="12.75" hidden="1">
      <c r="A434" s="3"/>
      <c r="B434" s="69"/>
      <c r="C434" s="69"/>
      <c r="D434" s="69"/>
      <c r="E434" s="69"/>
      <c r="F434" s="69"/>
      <c r="G434" s="69"/>
      <c r="H434" s="69"/>
      <c r="I434" s="69"/>
      <c r="J434" s="69"/>
      <c r="K434" s="62"/>
      <c r="L434" s="62"/>
      <c r="M434" s="70"/>
      <c r="N434" s="70"/>
      <c r="O434" s="57"/>
      <c r="P434" s="57"/>
      <c r="Q434" s="57"/>
      <c r="R434" s="57"/>
      <c r="S434" s="57"/>
      <c r="T434" s="57"/>
      <c r="U434" s="57"/>
      <c r="V434" s="57"/>
      <c r="W434" s="57"/>
    </row>
    <row r="435" spans="1:23" ht="12.75" hidden="1">
      <c r="A435" s="3"/>
      <c r="B435" s="69"/>
      <c r="C435" s="69"/>
      <c r="D435" s="69"/>
      <c r="E435" s="69"/>
      <c r="F435" s="69"/>
      <c r="G435" s="69"/>
      <c r="H435" s="69"/>
      <c r="I435" s="69"/>
      <c r="J435" s="69"/>
      <c r="K435" s="41"/>
      <c r="L435" s="41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</row>
    <row r="436" spans="1:23" ht="12.75" hidden="1">
      <c r="A436" s="3"/>
      <c r="B436" s="69"/>
      <c r="C436" s="69"/>
      <c r="D436" s="69"/>
      <c r="E436" s="69"/>
      <c r="F436" s="69"/>
      <c r="G436" s="69"/>
      <c r="H436" s="69"/>
      <c r="I436" s="69"/>
      <c r="J436" s="69"/>
      <c r="K436" s="41"/>
      <c r="L436" s="41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</row>
    <row r="437" spans="1:23" ht="12.75" hidden="1">
      <c r="A437" s="3"/>
      <c r="B437" s="69"/>
      <c r="C437" s="69"/>
      <c r="D437" s="69"/>
      <c r="E437" s="69"/>
      <c r="F437" s="69"/>
      <c r="G437" s="69"/>
      <c r="H437" s="69"/>
      <c r="I437" s="69"/>
      <c r="J437" s="69"/>
      <c r="K437" s="41"/>
      <c r="L437" s="41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</row>
    <row r="438" spans="1:23" ht="27" customHeight="1" hidden="1">
      <c r="A438" s="3"/>
      <c r="B438" s="69"/>
      <c r="C438" s="69"/>
      <c r="D438" s="69"/>
      <c r="E438" s="69"/>
      <c r="F438" s="69"/>
      <c r="G438" s="69"/>
      <c r="H438" s="69"/>
      <c r="I438" s="69"/>
      <c r="J438" s="69"/>
      <c r="K438" s="41"/>
      <c r="L438" s="41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</row>
    <row r="439" spans="1:23" ht="12.75" hidden="1">
      <c r="A439" s="3"/>
      <c r="B439" s="69"/>
      <c r="C439" s="69"/>
      <c r="D439" s="69"/>
      <c r="E439" s="69"/>
      <c r="F439" s="69"/>
      <c r="G439" s="69"/>
      <c r="H439" s="69"/>
      <c r="I439" s="69"/>
      <c r="J439" s="69"/>
      <c r="K439" s="41"/>
      <c r="L439" s="41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</row>
    <row r="440" spans="1:23" ht="12.75" hidden="1">
      <c r="A440" s="3"/>
      <c r="B440" s="69"/>
      <c r="C440" s="69"/>
      <c r="D440" s="69"/>
      <c r="E440" s="69"/>
      <c r="F440" s="69"/>
      <c r="G440" s="69"/>
      <c r="H440" s="69"/>
      <c r="I440" s="69"/>
      <c r="J440" s="69"/>
      <c r="K440" s="41"/>
      <c r="L440" s="41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</row>
    <row r="441" spans="1:23" ht="27.75" customHeight="1" hidden="1">
      <c r="A441" s="3"/>
      <c r="B441" s="69"/>
      <c r="C441" s="69"/>
      <c r="D441" s="69"/>
      <c r="E441" s="69"/>
      <c r="F441" s="69"/>
      <c r="G441" s="69"/>
      <c r="H441" s="69"/>
      <c r="I441" s="69"/>
      <c r="J441" s="69"/>
      <c r="K441" s="41"/>
      <c r="L441" s="41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</row>
    <row r="442" spans="1:23" ht="12.75" hidden="1">
      <c r="A442" s="3"/>
      <c r="B442" s="69"/>
      <c r="C442" s="69"/>
      <c r="D442" s="69"/>
      <c r="E442" s="69"/>
      <c r="F442" s="69"/>
      <c r="G442" s="69"/>
      <c r="H442" s="69"/>
      <c r="I442" s="69"/>
      <c r="J442" s="69"/>
      <c r="K442" s="41"/>
      <c r="L442" s="41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</row>
    <row r="443" spans="1:23" ht="12.75" hidden="1">
      <c r="A443" s="3"/>
      <c r="B443" s="69"/>
      <c r="C443" s="69"/>
      <c r="D443" s="69"/>
      <c r="E443" s="69"/>
      <c r="F443" s="69"/>
      <c r="G443" s="69"/>
      <c r="H443" s="69"/>
      <c r="I443" s="69"/>
      <c r="J443" s="69"/>
      <c r="K443" s="41"/>
      <c r="L443" s="41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</row>
    <row r="444" spans="1:23" ht="12.75" hidden="1">
      <c r="A444" s="3"/>
      <c r="B444" s="69"/>
      <c r="C444" s="69"/>
      <c r="D444" s="69"/>
      <c r="E444" s="69"/>
      <c r="F444" s="69"/>
      <c r="G444" s="69"/>
      <c r="H444" s="69"/>
      <c r="I444" s="69"/>
      <c r="J444" s="69"/>
      <c r="K444" s="41"/>
      <c r="L444" s="41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</row>
    <row r="445" spans="1:23" ht="12.75" hidden="1">
      <c r="A445" s="3"/>
      <c r="B445" s="69"/>
      <c r="C445" s="69"/>
      <c r="D445" s="69"/>
      <c r="E445" s="69"/>
      <c r="F445" s="69"/>
      <c r="G445" s="69"/>
      <c r="H445" s="69"/>
      <c r="I445" s="69"/>
      <c r="J445" s="69"/>
      <c r="K445" s="41"/>
      <c r="L445" s="41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</row>
    <row r="446" spans="1:23" ht="12.75" hidden="1">
      <c r="A446" s="7"/>
      <c r="B446" s="71"/>
      <c r="C446" s="71"/>
      <c r="D446" s="71"/>
      <c r="E446" s="71"/>
      <c r="F446" s="71"/>
      <c r="G446" s="71"/>
      <c r="H446" s="71"/>
      <c r="I446" s="71"/>
      <c r="J446" s="71"/>
      <c r="K446" s="51"/>
      <c r="L446" s="51"/>
      <c r="M446" s="51"/>
      <c r="N446" s="51"/>
      <c r="O446" s="51"/>
      <c r="P446" s="51"/>
      <c r="Q446" s="51"/>
      <c r="R446" s="52"/>
      <c r="S446" s="52"/>
      <c r="T446" s="52"/>
      <c r="U446" s="52"/>
      <c r="V446" s="52"/>
      <c r="W446" s="52"/>
    </row>
    <row r="447" ht="12.75" hidden="1"/>
    <row r="448" spans="1:23" ht="12.75" hidden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</row>
    <row r="449" spans="1:23" ht="12.75" hidden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</row>
    <row r="450" spans="1:23" ht="24.75" customHeight="1" hidden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</row>
    <row r="451" spans="1:23" ht="12.75" hidden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</row>
    <row r="452" spans="1:23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hidden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</row>
    <row r="454" spans="1:23" ht="51.75" customHeight="1" hidden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</row>
    <row r="455" spans="1:23" ht="12.75" hidden="1">
      <c r="A455" s="6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</row>
    <row r="456" spans="1:23" ht="12.75" hidden="1">
      <c r="A456" s="3"/>
      <c r="B456" s="69"/>
      <c r="C456" s="69"/>
      <c r="D456" s="69"/>
      <c r="E456" s="69"/>
      <c r="F456" s="69"/>
      <c r="G456" s="69"/>
      <c r="H456" s="69"/>
      <c r="I456" s="69"/>
      <c r="J456" s="61"/>
      <c r="K456" s="61"/>
      <c r="L456" s="41"/>
      <c r="M456" s="41"/>
      <c r="N456" s="57"/>
      <c r="O456" s="57"/>
      <c r="P456" s="41"/>
      <c r="Q456" s="41"/>
      <c r="R456" s="57"/>
      <c r="S456" s="57"/>
      <c r="T456" s="57"/>
      <c r="U456" s="57"/>
      <c r="V456" s="57"/>
      <c r="W456" s="57"/>
    </row>
    <row r="457" spans="1:23" ht="12.75" hidden="1">
      <c r="A457" s="3"/>
      <c r="B457" s="69"/>
      <c r="C457" s="69"/>
      <c r="D457" s="69"/>
      <c r="E457" s="69"/>
      <c r="F457" s="69"/>
      <c r="G457" s="69"/>
      <c r="H457" s="69"/>
      <c r="I457" s="69"/>
      <c r="J457" s="61"/>
      <c r="K457" s="61"/>
      <c r="L457" s="41"/>
      <c r="M457" s="41"/>
      <c r="N457" s="57"/>
      <c r="O457" s="57"/>
      <c r="P457" s="41"/>
      <c r="Q457" s="41"/>
      <c r="R457" s="57"/>
      <c r="S457" s="57"/>
      <c r="T457" s="57"/>
      <c r="U457" s="57"/>
      <c r="V457" s="57"/>
      <c r="W457" s="57"/>
    </row>
    <row r="458" spans="1:23" ht="12.75" hidden="1">
      <c r="A458" s="3"/>
      <c r="B458" s="69"/>
      <c r="C458" s="69"/>
      <c r="D458" s="69"/>
      <c r="E458" s="69"/>
      <c r="F458" s="69"/>
      <c r="G458" s="69"/>
      <c r="H458" s="69"/>
      <c r="I458" s="69"/>
      <c r="J458" s="61"/>
      <c r="K458" s="61"/>
      <c r="L458" s="41"/>
      <c r="M458" s="41"/>
      <c r="N458" s="57"/>
      <c r="O458" s="57"/>
      <c r="P458" s="41"/>
      <c r="Q458" s="41"/>
      <c r="R458" s="57"/>
      <c r="S458" s="57"/>
      <c r="T458" s="57"/>
      <c r="U458" s="57"/>
      <c r="V458" s="57"/>
      <c r="W458" s="57"/>
    </row>
    <row r="459" spans="1:23" ht="12.75" hidden="1">
      <c r="A459" s="3"/>
      <c r="B459" s="69"/>
      <c r="C459" s="69"/>
      <c r="D459" s="69"/>
      <c r="E459" s="69"/>
      <c r="F459" s="69"/>
      <c r="G459" s="69"/>
      <c r="H459" s="69"/>
      <c r="I459" s="69"/>
      <c r="J459" s="61"/>
      <c r="K459" s="61"/>
      <c r="L459" s="41"/>
      <c r="M459" s="41"/>
      <c r="N459" s="57"/>
      <c r="O459" s="57"/>
      <c r="P459" s="41"/>
      <c r="Q459" s="41"/>
      <c r="R459" s="57"/>
      <c r="S459" s="57"/>
      <c r="T459" s="57"/>
      <c r="U459" s="57"/>
      <c r="V459" s="57"/>
      <c r="W459" s="57"/>
    </row>
    <row r="460" spans="1:23" ht="12.75" hidden="1">
      <c r="A460" s="3"/>
      <c r="B460" s="69"/>
      <c r="C460" s="69"/>
      <c r="D460" s="69"/>
      <c r="E460" s="69"/>
      <c r="F460" s="69"/>
      <c r="G460" s="69"/>
      <c r="H460" s="69"/>
      <c r="I460" s="69"/>
      <c r="J460" s="61"/>
      <c r="K460" s="61"/>
      <c r="L460" s="41"/>
      <c r="M460" s="41"/>
      <c r="N460" s="57"/>
      <c r="O460" s="57"/>
      <c r="P460" s="41"/>
      <c r="Q460" s="41"/>
      <c r="R460" s="57"/>
      <c r="S460" s="57"/>
      <c r="T460" s="57"/>
      <c r="U460" s="57"/>
      <c r="V460" s="57"/>
      <c r="W460" s="57"/>
    </row>
    <row r="461" spans="1:23" ht="24.75" customHeight="1" hidden="1">
      <c r="A461" s="3"/>
      <c r="B461" s="69"/>
      <c r="C461" s="69"/>
      <c r="D461" s="69"/>
      <c r="E461" s="69"/>
      <c r="F461" s="69"/>
      <c r="G461" s="69"/>
      <c r="H461" s="69"/>
      <c r="I461" s="69"/>
      <c r="J461" s="61"/>
      <c r="K461" s="61"/>
      <c r="L461" s="41"/>
      <c r="M461" s="41"/>
      <c r="N461" s="57"/>
      <c r="O461" s="57"/>
      <c r="P461" s="41"/>
      <c r="Q461" s="41"/>
      <c r="R461" s="57"/>
      <c r="S461" s="57"/>
      <c r="T461" s="57"/>
      <c r="U461" s="57"/>
      <c r="V461" s="57"/>
      <c r="W461" s="57"/>
    </row>
    <row r="462" spans="1:23" ht="12.75" hidden="1">
      <c r="A462" s="3"/>
      <c r="B462" s="69"/>
      <c r="C462" s="69"/>
      <c r="D462" s="69"/>
      <c r="E462" s="69"/>
      <c r="F462" s="69"/>
      <c r="G462" s="69"/>
      <c r="H462" s="69"/>
      <c r="I462" s="69"/>
      <c r="J462" s="61"/>
      <c r="K462" s="61"/>
      <c r="L462" s="41"/>
      <c r="M462" s="41"/>
      <c r="N462" s="57"/>
      <c r="O462" s="57"/>
      <c r="P462" s="41"/>
      <c r="Q462" s="41"/>
      <c r="R462" s="57"/>
      <c r="S462" s="57"/>
      <c r="T462" s="57"/>
      <c r="U462" s="57"/>
      <c r="V462" s="57"/>
      <c r="W462" s="57"/>
    </row>
    <row r="463" spans="1:23" ht="12.75" hidden="1">
      <c r="A463" s="3"/>
      <c r="B463" s="69"/>
      <c r="C463" s="69"/>
      <c r="D463" s="69"/>
      <c r="E463" s="69"/>
      <c r="F463" s="69"/>
      <c r="G463" s="69"/>
      <c r="H463" s="69"/>
      <c r="I463" s="69"/>
      <c r="J463" s="61"/>
      <c r="K463" s="61"/>
      <c r="L463" s="41"/>
      <c r="M463" s="41"/>
      <c r="N463" s="57"/>
      <c r="O463" s="57"/>
      <c r="P463" s="41"/>
      <c r="Q463" s="41"/>
      <c r="R463" s="57"/>
      <c r="S463" s="57"/>
      <c r="T463" s="57"/>
      <c r="U463" s="57"/>
      <c r="V463" s="57"/>
      <c r="W463" s="57"/>
    </row>
    <row r="464" spans="1:23" ht="12.75" hidden="1">
      <c r="A464" s="3"/>
      <c r="B464" s="69"/>
      <c r="C464" s="69"/>
      <c r="D464" s="69"/>
      <c r="E464" s="69"/>
      <c r="F464" s="69"/>
      <c r="G464" s="69"/>
      <c r="H464" s="69"/>
      <c r="I464" s="69"/>
      <c r="J464" s="61"/>
      <c r="K464" s="61"/>
      <c r="L464" s="41"/>
      <c r="M464" s="41"/>
      <c r="N464" s="57"/>
      <c r="O464" s="57"/>
      <c r="P464" s="41"/>
      <c r="Q464" s="41"/>
      <c r="R464" s="57"/>
      <c r="S464" s="57"/>
      <c r="T464" s="57"/>
      <c r="U464" s="57"/>
      <c r="V464" s="57"/>
      <c r="W464" s="57"/>
    </row>
    <row r="465" spans="1:23" ht="12.75" hidden="1">
      <c r="A465" s="3"/>
      <c r="B465" s="69"/>
      <c r="C465" s="69"/>
      <c r="D465" s="69"/>
      <c r="E465" s="69"/>
      <c r="F465" s="69"/>
      <c r="G465" s="69"/>
      <c r="H465" s="69"/>
      <c r="I465" s="69"/>
      <c r="J465" s="61"/>
      <c r="K465" s="61"/>
      <c r="L465" s="41"/>
      <c r="M465" s="41"/>
      <c r="N465" s="57"/>
      <c r="O465" s="57"/>
      <c r="P465" s="41"/>
      <c r="Q465" s="41"/>
      <c r="R465" s="57"/>
      <c r="S465" s="57"/>
      <c r="T465" s="57"/>
      <c r="U465" s="57"/>
      <c r="V465" s="57"/>
      <c r="W465" s="57"/>
    </row>
    <row r="466" spans="1:23" ht="12.75" hidden="1">
      <c r="A466" s="3"/>
      <c r="B466" s="69"/>
      <c r="C466" s="69"/>
      <c r="D466" s="69"/>
      <c r="E466" s="69"/>
      <c r="F466" s="69"/>
      <c r="G466" s="69"/>
      <c r="H466" s="69"/>
      <c r="I466" s="69"/>
      <c r="J466" s="61"/>
      <c r="K466" s="61"/>
      <c r="L466" s="41"/>
      <c r="M466" s="41"/>
      <c r="N466" s="57"/>
      <c r="O466" s="57"/>
      <c r="P466" s="41"/>
      <c r="Q466" s="41"/>
      <c r="R466" s="57"/>
      <c r="S466" s="57"/>
      <c r="T466" s="57"/>
      <c r="U466" s="57"/>
      <c r="V466" s="57"/>
      <c r="W466" s="57"/>
    </row>
    <row r="467" spans="1:23" ht="12.75" hidden="1">
      <c r="A467" s="3"/>
      <c r="B467" s="69"/>
      <c r="C467" s="69"/>
      <c r="D467" s="69"/>
      <c r="E467" s="69"/>
      <c r="F467" s="69"/>
      <c r="G467" s="69"/>
      <c r="H467" s="69"/>
      <c r="I467" s="69"/>
      <c r="J467" s="61"/>
      <c r="K467" s="61"/>
      <c r="L467" s="41"/>
      <c r="M467" s="41"/>
      <c r="N467" s="57"/>
      <c r="O467" s="57"/>
      <c r="P467" s="41"/>
      <c r="Q467" s="41"/>
      <c r="R467" s="57"/>
      <c r="S467" s="57"/>
      <c r="T467" s="57"/>
      <c r="U467" s="57"/>
      <c r="V467" s="57"/>
      <c r="W467" s="57"/>
    </row>
    <row r="468" spans="1:23" ht="12.75" hidden="1">
      <c r="A468" s="3"/>
      <c r="B468" s="69"/>
      <c r="C468" s="69"/>
      <c r="D468" s="69"/>
      <c r="E468" s="69"/>
      <c r="F468" s="69"/>
      <c r="G468" s="69"/>
      <c r="H468" s="69"/>
      <c r="I468" s="69"/>
      <c r="J468" s="61"/>
      <c r="K468" s="61"/>
      <c r="L468" s="41"/>
      <c r="M468" s="41"/>
      <c r="N468" s="57"/>
      <c r="O468" s="57"/>
      <c r="P468" s="41"/>
      <c r="Q468" s="41"/>
      <c r="R468" s="57"/>
      <c r="S468" s="57"/>
      <c r="T468" s="57"/>
      <c r="U468" s="57"/>
      <c r="V468" s="57"/>
      <c r="W468" s="57"/>
    </row>
    <row r="469" spans="1:23" ht="12.75" hidden="1">
      <c r="A469" s="3"/>
      <c r="B469" s="69"/>
      <c r="C469" s="69"/>
      <c r="D469" s="69"/>
      <c r="E469" s="69"/>
      <c r="F469" s="69"/>
      <c r="G469" s="69"/>
      <c r="H469" s="69"/>
      <c r="I469" s="69"/>
      <c r="J469" s="61"/>
      <c r="K469" s="61"/>
      <c r="L469" s="41"/>
      <c r="M469" s="41"/>
      <c r="N469" s="57"/>
      <c r="O469" s="57"/>
      <c r="P469" s="41"/>
      <c r="Q469" s="41"/>
      <c r="R469" s="57"/>
      <c r="S469" s="57"/>
      <c r="T469" s="57"/>
      <c r="U469" s="57"/>
      <c r="V469" s="57"/>
      <c r="W469" s="57"/>
    </row>
    <row r="470" spans="1:23" ht="25.5" customHeight="1" hidden="1">
      <c r="A470" s="3"/>
      <c r="B470" s="69"/>
      <c r="C470" s="69"/>
      <c r="D470" s="69"/>
      <c r="E470" s="69"/>
      <c r="F470" s="69"/>
      <c r="G470" s="69"/>
      <c r="H470" s="69"/>
      <c r="I470" s="69"/>
      <c r="J470" s="61"/>
      <c r="K470" s="61"/>
      <c r="L470" s="41"/>
      <c r="M470" s="41"/>
      <c r="N470" s="57"/>
      <c r="O470" s="57"/>
      <c r="P470" s="41"/>
      <c r="Q470" s="41"/>
      <c r="R470" s="57"/>
      <c r="S470" s="57"/>
      <c r="T470" s="57"/>
      <c r="U470" s="57"/>
      <c r="V470" s="57"/>
      <c r="W470" s="57"/>
    </row>
    <row r="471" spans="1:23" ht="12.75" hidden="1">
      <c r="A471" s="3"/>
      <c r="B471" s="69"/>
      <c r="C471" s="69"/>
      <c r="D471" s="69"/>
      <c r="E471" s="69"/>
      <c r="F471" s="69"/>
      <c r="G471" s="69"/>
      <c r="H471" s="69"/>
      <c r="I471" s="69"/>
      <c r="J471" s="61"/>
      <c r="K471" s="61"/>
      <c r="L471" s="41"/>
      <c r="M471" s="41"/>
      <c r="N471" s="57"/>
      <c r="O471" s="57"/>
      <c r="P471" s="41"/>
      <c r="Q471" s="41"/>
      <c r="R471" s="57"/>
      <c r="S471" s="57"/>
      <c r="T471" s="57"/>
      <c r="U471" s="57"/>
      <c r="V471" s="57"/>
      <c r="W471" s="57"/>
    </row>
    <row r="472" spans="1:23" ht="12.75" hidden="1">
      <c r="A472" s="3"/>
      <c r="B472" s="69"/>
      <c r="C472" s="69"/>
      <c r="D472" s="69"/>
      <c r="E472" s="69"/>
      <c r="F472" s="69"/>
      <c r="G472" s="69"/>
      <c r="H472" s="69"/>
      <c r="I472" s="69"/>
      <c r="J472" s="61"/>
      <c r="K472" s="61"/>
      <c r="L472" s="41"/>
      <c r="M472" s="41"/>
      <c r="N472" s="57"/>
      <c r="O472" s="57"/>
      <c r="P472" s="41"/>
      <c r="Q472" s="41"/>
      <c r="R472" s="57"/>
      <c r="S472" s="57"/>
      <c r="T472" s="57"/>
      <c r="U472" s="57"/>
      <c r="V472" s="57"/>
      <c r="W472" s="57"/>
    </row>
    <row r="473" spans="1:23" ht="12.75" hidden="1">
      <c r="A473" s="3"/>
      <c r="B473" s="69"/>
      <c r="C473" s="69"/>
      <c r="D473" s="69"/>
      <c r="E473" s="69"/>
      <c r="F473" s="69"/>
      <c r="G473" s="69"/>
      <c r="H473" s="69"/>
      <c r="I473" s="69"/>
      <c r="J473" s="61"/>
      <c r="K473" s="61"/>
      <c r="L473" s="41"/>
      <c r="M473" s="41"/>
      <c r="N473" s="57"/>
      <c r="O473" s="57"/>
      <c r="P473" s="41"/>
      <c r="Q473" s="41"/>
      <c r="R473" s="57"/>
      <c r="S473" s="57"/>
      <c r="T473" s="57"/>
      <c r="U473" s="57"/>
      <c r="V473" s="57"/>
      <c r="W473" s="57"/>
    </row>
    <row r="474" spans="1:23" ht="12.75" hidden="1">
      <c r="A474" s="3"/>
      <c r="B474" s="69"/>
      <c r="C474" s="69"/>
      <c r="D474" s="69"/>
      <c r="E474" s="69"/>
      <c r="F474" s="69"/>
      <c r="G474" s="69"/>
      <c r="H474" s="69"/>
      <c r="I474" s="69"/>
      <c r="J474" s="61"/>
      <c r="K474" s="61"/>
      <c r="L474" s="41"/>
      <c r="M474" s="41"/>
      <c r="N474" s="57"/>
      <c r="O474" s="57"/>
      <c r="P474" s="41"/>
      <c r="Q474" s="41"/>
      <c r="R474" s="57"/>
      <c r="S474" s="57"/>
      <c r="T474" s="57"/>
      <c r="U474" s="57"/>
      <c r="V474" s="57"/>
      <c r="W474" s="57"/>
    </row>
    <row r="475" spans="1:23" ht="12.75" hidden="1">
      <c r="A475" s="3"/>
      <c r="B475" s="69"/>
      <c r="C475" s="69"/>
      <c r="D475" s="69"/>
      <c r="E475" s="69"/>
      <c r="F475" s="69"/>
      <c r="G475" s="69"/>
      <c r="H475" s="69"/>
      <c r="I475" s="69"/>
      <c r="J475" s="61"/>
      <c r="K475" s="61"/>
      <c r="L475" s="41"/>
      <c r="M475" s="41"/>
      <c r="N475" s="57"/>
      <c r="O475" s="57"/>
      <c r="P475" s="41"/>
      <c r="Q475" s="41"/>
      <c r="R475" s="57"/>
      <c r="S475" s="57"/>
      <c r="T475" s="57"/>
      <c r="U475" s="57"/>
      <c r="V475" s="57"/>
      <c r="W475" s="57"/>
    </row>
    <row r="476" spans="1:23" ht="12.75" hidden="1">
      <c r="A476" s="3"/>
      <c r="B476" s="69"/>
      <c r="C476" s="69"/>
      <c r="D476" s="69"/>
      <c r="E476" s="69"/>
      <c r="F476" s="69"/>
      <c r="G476" s="69"/>
      <c r="H476" s="69"/>
      <c r="I476" s="69"/>
      <c r="J476" s="61"/>
      <c r="K476" s="61"/>
      <c r="L476" s="41"/>
      <c r="M476" s="41"/>
      <c r="N476" s="57"/>
      <c r="O476" s="57"/>
      <c r="P476" s="41"/>
      <c r="Q476" s="41"/>
      <c r="R476" s="57"/>
      <c r="S476" s="57"/>
      <c r="T476" s="57"/>
      <c r="U476" s="57"/>
      <c r="V476" s="57"/>
      <c r="W476" s="57"/>
    </row>
    <row r="477" spans="1:23" ht="12.75" hidden="1">
      <c r="A477" s="3"/>
      <c r="B477" s="69"/>
      <c r="C477" s="69"/>
      <c r="D477" s="69"/>
      <c r="E477" s="69"/>
      <c r="F477" s="69"/>
      <c r="G477" s="69"/>
      <c r="H477" s="69"/>
      <c r="I477" s="69"/>
      <c r="J477" s="61"/>
      <c r="K477" s="61"/>
      <c r="L477" s="41"/>
      <c r="M477" s="41"/>
      <c r="N477" s="57"/>
      <c r="O477" s="57"/>
      <c r="P477" s="41"/>
      <c r="Q477" s="41"/>
      <c r="R477" s="57"/>
      <c r="S477" s="57"/>
      <c r="T477" s="57"/>
      <c r="U477" s="57"/>
      <c r="V477" s="57"/>
      <c r="W477" s="57"/>
    </row>
    <row r="478" spans="1:23" ht="12.75" hidden="1">
      <c r="A478" s="3"/>
      <c r="B478" s="69"/>
      <c r="C478" s="69"/>
      <c r="D478" s="69"/>
      <c r="E478" s="69"/>
      <c r="F478" s="69"/>
      <c r="G478" s="69"/>
      <c r="H478" s="69"/>
      <c r="I478" s="69"/>
      <c r="J478" s="61"/>
      <c r="K478" s="61"/>
      <c r="L478" s="41"/>
      <c r="M478" s="41"/>
      <c r="N478" s="57"/>
      <c r="O478" s="57"/>
      <c r="P478" s="41"/>
      <c r="Q478" s="41"/>
      <c r="R478" s="57"/>
      <c r="S478" s="57"/>
      <c r="T478" s="57"/>
      <c r="U478" s="57"/>
      <c r="V478" s="57"/>
      <c r="W478" s="57"/>
    </row>
    <row r="479" spans="1:23" ht="12.75" hidden="1">
      <c r="A479" s="3"/>
      <c r="B479" s="69"/>
      <c r="C479" s="69"/>
      <c r="D479" s="69"/>
      <c r="E479" s="69"/>
      <c r="F479" s="69"/>
      <c r="G479" s="69"/>
      <c r="H479" s="69"/>
      <c r="I479" s="69"/>
      <c r="J479" s="61"/>
      <c r="K479" s="61"/>
      <c r="L479" s="41"/>
      <c r="M479" s="41"/>
      <c r="N479" s="57"/>
      <c r="O479" s="57"/>
      <c r="P479" s="41"/>
      <c r="Q479" s="41"/>
      <c r="R479" s="57"/>
      <c r="S479" s="57"/>
      <c r="T479" s="57"/>
      <c r="U479" s="57"/>
      <c r="V479" s="57"/>
      <c r="W479" s="57"/>
    </row>
    <row r="480" spans="1:23" ht="12.75" hidden="1">
      <c r="A480" s="3"/>
      <c r="B480" s="69"/>
      <c r="C480" s="69"/>
      <c r="D480" s="69"/>
      <c r="E480" s="69"/>
      <c r="F480" s="69"/>
      <c r="G480" s="69"/>
      <c r="H480" s="69"/>
      <c r="I480" s="69"/>
      <c r="J480" s="61"/>
      <c r="K480" s="61"/>
      <c r="L480" s="41"/>
      <c r="M480" s="41"/>
      <c r="N480" s="57"/>
      <c r="O480" s="57"/>
      <c r="P480" s="41"/>
      <c r="Q480" s="41"/>
      <c r="R480" s="57"/>
      <c r="S480" s="57"/>
      <c r="T480" s="57"/>
      <c r="U480" s="57"/>
      <c r="V480" s="57"/>
      <c r="W480" s="57"/>
    </row>
    <row r="481" spans="1:23" ht="12.75" hidden="1">
      <c r="A481" s="3"/>
      <c r="B481" s="69"/>
      <c r="C481" s="69"/>
      <c r="D481" s="69"/>
      <c r="E481" s="69"/>
      <c r="F481" s="69"/>
      <c r="G481" s="69"/>
      <c r="H481" s="69"/>
      <c r="I481" s="69"/>
      <c r="J481" s="61"/>
      <c r="K481" s="61"/>
      <c r="L481" s="41"/>
      <c r="M481" s="41"/>
      <c r="N481" s="57"/>
      <c r="O481" s="57"/>
      <c r="P481" s="41"/>
      <c r="Q481" s="41"/>
      <c r="R481" s="57"/>
      <c r="S481" s="57"/>
      <c r="T481" s="57"/>
      <c r="U481" s="57"/>
      <c r="V481" s="57"/>
      <c r="W481" s="57"/>
    </row>
    <row r="482" spans="1:23" ht="12.75" hidden="1">
      <c r="A482" s="3"/>
      <c r="B482" s="69"/>
      <c r="C482" s="69"/>
      <c r="D482" s="69"/>
      <c r="E482" s="69"/>
      <c r="F482" s="69"/>
      <c r="G482" s="69"/>
      <c r="H482" s="69"/>
      <c r="I482" s="69"/>
      <c r="J482" s="61"/>
      <c r="K482" s="61"/>
      <c r="L482" s="41"/>
      <c r="M482" s="41"/>
      <c r="N482" s="57"/>
      <c r="O482" s="57"/>
      <c r="P482" s="41"/>
      <c r="Q482" s="41"/>
      <c r="R482" s="57"/>
      <c r="S482" s="57"/>
      <c r="T482" s="57"/>
      <c r="U482" s="57"/>
      <c r="V482" s="57"/>
      <c r="W482" s="57"/>
    </row>
    <row r="483" spans="1:23" ht="12.75" hidden="1">
      <c r="A483" s="3"/>
      <c r="B483" s="69"/>
      <c r="C483" s="69"/>
      <c r="D483" s="69"/>
      <c r="E483" s="69"/>
      <c r="F483" s="69"/>
      <c r="G483" s="69"/>
      <c r="H483" s="69"/>
      <c r="I483" s="69"/>
      <c r="J483" s="61"/>
      <c r="K483" s="61"/>
      <c r="L483" s="41"/>
      <c r="M483" s="41"/>
      <c r="N483" s="57"/>
      <c r="O483" s="57"/>
      <c r="P483" s="41"/>
      <c r="Q483" s="41"/>
      <c r="R483" s="57"/>
      <c r="S483" s="57"/>
      <c r="T483" s="57"/>
      <c r="U483" s="57"/>
      <c r="V483" s="57"/>
      <c r="W483" s="57"/>
    </row>
    <row r="484" spans="1:23" ht="12.75" hidden="1">
      <c r="A484" s="3"/>
      <c r="B484" s="69"/>
      <c r="C484" s="69"/>
      <c r="D484" s="69"/>
      <c r="E484" s="69"/>
      <c r="F484" s="69"/>
      <c r="G484" s="69"/>
      <c r="H484" s="69"/>
      <c r="I484" s="69"/>
      <c r="J484" s="61"/>
      <c r="K484" s="61"/>
      <c r="L484" s="41"/>
      <c r="M484" s="41"/>
      <c r="N484" s="57"/>
      <c r="O484" s="57"/>
      <c r="P484" s="41"/>
      <c r="Q484" s="41"/>
      <c r="R484" s="57"/>
      <c r="S484" s="57"/>
      <c r="T484" s="57"/>
      <c r="U484" s="57"/>
      <c r="V484" s="57"/>
      <c r="W484" s="57"/>
    </row>
    <row r="485" spans="1:23" ht="12.75" hidden="1">
      <c r="A485" s="3"/>
      <c r="B485" s="69"/>
      <c r="C485" s="69"/>
      <c r="D485" s="69"/>
      <c r="E485" s="69"/>
      <c r="F485" s="69"/>
      <c r="G485" s="69"/>
      <c r="H485" s="69"/>
      <c r="I485" s="69"/>
      <c r="J485" s="61"/>
      <c r="K485" s="61"/>
      <c r="L485" s="41"/>
      <c r="M485" s="41"/>
      <c r="N485" s="57"/>
      <c r="O485" s="57"/>
      <c r="P485" s="41"/>
      <c r="Q485" s="41"/>
      <c r="R485" s="57"/>
      <c r="S485" s="57"/>
      <c r="T485" s="57"/>
      <c r="U485" s="57"/>
      <c r="V485" s="57"/>
      <c r="W485" s="57"/>
    </row>
    <row r="486" spans="1:23" ht="12.75" hidden="1">
      <c r="A486" s="3"/>
      <c r="B486" s="69"/>
      <c r="C486" s="69"/>
      <c r="D486" s="69"/>
      <c r="E486" s="69"/>
      <c r="F486" s="69"/>
      <c r="G486" s="69"/>
      <c r="H486" s="69"/>
      <c r="I486" s="69"/>
      <c r="J486" s="61"/>
      <c r="K486" s="61"/>
      <c r="L486" s="41"/>
      <c r="M486" s="41"/>
      <c r="N486" s="57"/>
      <c r="O486" s="57"/>
      <c r="P486" s="41"/>
      <c r="Q486" s="41"/>
      <c r="R486" s="57"/>
      <c r="S486" s="57"/>
      <c r="T486" s="57"/>
      <c r="U486" s="57"/>
      <c r="V486" s="57"/>
      <c r="W486" s="57"/>
    </row>
    <row r="487" spans="1:23" ht="25.5" customHeight="1" hidden="1">
      <c r="A487" s="3"/>
      <c r="B487" s="69"/>
      <c r="C487" s="69"/>
      <c r="D487" s="69"/>
      <c r="E487" s="69"/>
      <c r="F487" s="69"/>
      <c r="G487" s="69"/>
      <c r="H487" s="69"/>
      <c r="I487" s="69"/>
      <c r="J487" s="61"/>
      <c r="K487" s="61"/>
      <c r="L487" s="41"/>
      <c r="M487" s="41"/>
      <c r="N487" s="57"/>
      <c r="O487" s="57"/>
      <c r="P487" s="41"/>
      <c r="Q487" s="41"/>
      <c r="R487" s="57"/>
      <c r="S487" s="57"/>
      <c r="T487" s="57"/>
      <c r="U487" s="57"/>
      <c r="V487" s="57"/>
      <c r="W487" s="57"/>
    </row>
    <row r="488" spans="1:23" ht="12.75" hidden="1">
      <c r="A488" s="3"/>
      <c r="B488" s="69"/>
      <c r="C488" s="69"/>
      <c r="D488" s="69"/>
      <c r="E488" s="69"/>
      <c r="F488" s="69"/>
      <c r="G488" s="69"/>
      <c r="H488" s="69"/>
      <c r="I488" s="69"/>
      <c r="J488" s="61"/>
      <c r="K488" s="61"/>
      <c r="L488" s="41"/>
      <c r="M488" s="41"/>
      <c r="N488" s="57"/>
      <c r="O488" s="57"/>
      <c r="P488" s="41"/>
      <c r="Q488" s="41"/>
      <c r="R488" s="57"/>
      <c r="S488" s="57"/>
      <c r="T488" s="57"/>
      <c r="U488" s="57"/>
      <c r="V488" s="57"/>
      <c r="W488" s="57"/>
    </row>
    <row r="489" spans="1:23" ht="12.75" hidden="1">
      <c r="A489" s="3"/>
      <c r="B489" s="69"/>
      <c r="C489" s="69"/>
      <c r="D489" s="69"/>
      <c r="E489" s="69"/>
      <c r="F489" s="69"/>
      <c r="G489" s="69"/>
      <c r="H489" s="69"/>
      <c r="I489" s="69"/>
      <c r="J489" s="61"/>
      <c r="K489" s="61"/>
      <c r="L489" s="41"/>
      <c r="M489" s="41"/>
      <c r="N489" s="57"/>
      <c r="O489" s="57"/>
      <c r="P489" s="41"/>
      <c r="Q489" s="41"/>
      <c r="R489" s="57"/>
      <c r="S489" s="57"/>
      <c r="T489" s="57"/>
      <c r="U489" s="57"/>
      <c r="V489" s="57"/>
      <c r="W489" s="57"/>
    </row>
    <row r="490" spans="1:23" ht="12.75" hidden="1">
      <c r="A490" s="3"/>
      <c r="B490" s="69"/>
      <c r="C490" s="69"/>
      <c r="D490" s="69"/>
      <c r="E490" s="69"/>
      <c r="F490" s="69"/>
      <c r="G490" s="69"/>
      <c r="H490" s="69"/>
      <c r="I490" s="69"/>
      <c r="J490" s="61"/>
      <c r="K490" s="61"/>
      <c r="L490" s="41"/>
      <c r="M490" s="41"/>
      <c r="N490" s="57"/>
      <c r="O490" s="57"/>
      <c r="P490" s="41"/>
      <c r="Q490" s="41"/>
      <c r="R490" s="57"/>
      <c r="S490" s="57"/>
      <c r="T490" s="57"/>
      <c r="U490" s="57"/>
      <c r="V490" s="57"/>
      <c r="W490" s="57"/>
    </row>
    <row r="491" spans="1:23" ht="12.75" hidden="1">
      <c r="A491" s="3"/>
      <c r="B491" s="69"/>
      <c r="C491" s="69"/>
      <c r="D491" s="69"/>
      <c r="E491" s="69"/>
      <c r="F491" s="69"/>
      <c r="G491" s="69"/>
      <c r="H491" s="69"/>
      <c r="I491" s="69"/>
      <c r="J491" s="61"/>
      <c r="K491" s="61"/>
      <c r="L491" s="41"/>
      <c r="M491" s="41"/>
      <c r="N491" s="57"/>
      <c r="O491" s="57"/>
      <c r="P491" s="41"/>
      <c r="Q491" s="41"/>
      <c r="R491" s="57"/>
      <c r="S491" s="57"/>
      <c r="T491" s="57"/>
      <c r="U491" s="57"/>
      <c r="V491" s="57"/>
      <c r="W491" s="57"/>
    </row>
    <row r="492" spans="1:23" ht="12.75" hidden="1">
      <c r="A492" s="3"/>
      <c r="B492" s="69"/>
      <c r="C492" s="69"/>
      <c r="D492" s="69"/>
      <c r="E492" s="69"/>
      <c r="F492" s="69"/>
      <c r="G492" s="69"/>
      <c r="H492" s="69"/>
      <c r="I492" s="69"/>
      <c r="J492" s="61"/>
      <c r="K492" s="61"/>
      <c r="L492" s="41"/>
      <c r="M492" s="41"/>
      <c r="N492" s="57"/>
      <c r="O492" s="57"/>
      <c r="P492" s="41"/>
      <c r="Q492" s="41"/>
      <c r="R492" s="57"/>
      <c r="S492" s="57"/>
      <c r="T492" s="57"/>
      <c r="U492" s="57"/>
      <c r="V492" s="57"/>
      <c r="W492" s="57"/>
    </row>
    <row r="493" spans="1:23" ht="12.75" hidden="1">
      <c r="A493" s="3"/>
      <c r="B493" s="69"/>
      <c r="C493" s="69"/>
      <c r="D493" s="69"/>
      <c r="E493" s="69"/>
      <c r="F493" s="69"/>
      <c r="G493" s="69"/>
      <c r="H493" s="69"/>
      <c r="I493" s="69"/>
      <c r="J493" s="61"/>
      <c r="K493" s="61"/>
      <c r="L493" s="41"/>
      <c r="M493" s="41"/>
      <c r="N493" s="57"/>
      <c r="O493" s="57"/>
      <c r="P493" s="41"/>
      <c r="Q493" s="41"/>
      <c r="R493" s="57"/>
      <c r="S493" s="57"/>
      <c r="T493" s="57"/>
      <c r="U493" s="57"/>
      <c r="V493" s="57"/>
      <c r="W493" s="57"/>
    </row>
    <row r="494" spans="1:23" ht="12.75" hidden="1">
      <c r="A494" s="3"/>
      <c r="B494" s="69"/>
      <c r="C494" s="69"/>
      <c r="D494" s="69"/>
      <c r="E494" s="69"/>
      <c r="F494" s="69"/>
      <c r="G494" s="69"/>
      <c r="H494" s="69"/>
      <c r="I494" s="69"/>
      <c r="J494" s="61"/>
      <c r="K494" s="61"/>
      <c r="L494" s="41"/>
      <c r="M494" s="41"/>
      <c r="N494" s="57"/>
      <c r="O494" s="57"/>
      <c r="P494" s="41"/>
      <c r="Q494" s="41"/>
      <c r="R494" s="57"/>
      <c r="S494" s="57"/>
      <c r="T494" s="57"/>
      <c r="U494" s="57"/>
      <c r="V494" s="57"/>
      <c r="W494" s="57"/>
    </row>
    <row r="495" spans="1:23" ht="12.75" hidden="1">
      <c r="A495" s="7"/>
      <c r="B495" s="71"/>
      <c r="C495" s="71"/>
      <c r="D495" s="71"/>
      <c r="E495" s="71"/>
      <c r="F495" s="71"/>
      <c r="G495" s="71"/>
      <c r="H495" s="71"/>
      <c r="I495" s="71"/>
      <c r="J495" s="51"/>
      <c r="K495" s="51"/>
      <c r="L495" s="51"/>
      <c r="M495" s="51"/>
      <c r="N495" s="51"/>
      <c r="O495" s="51"/>
      <c r="P495" s="51"/>
      <c r="Q495" s="51"/>
      <c r="R495" s="52"/>
      <c r="S495" s="52"/>
      <c r="T495" s="52"/>
      <c r="U495" s="52"/>
      <c r="V495" s="52"/>
      <c r="W495" s="52"/>
    </row>
    <row r="496" ht="12.75" hidden="1"/>
    <row r="497" ht="12.75" hidden="1"/>
    <row r="498" spans="1:23" ht="12.75" hidden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</row>
    <row r="499" spans="1:23" ht="12.75" hidden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</row>
    <row r="500" spans="1:23" ht="25.5" customHeight="1" hidden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</row>
    <row r="501" spans="1:23" ht="12.75" hidden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</row>
    <row r="502" spans="1:23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hidden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</row>
    <row r="504" spans="1:23" ht="52.5" customHeight="1" hidden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</row>
    <row r="505" spans="1:23" ht="12.75" hidden="1">
      <c r="A505" s="6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</row>
    <row r="506" spans="1:23" ht="12.75" hidden="1">
      <c r="A506" s="3"/>
      <c r="B506" s="69"/>
      <c r="C506" s="69"/>
      <c r="D506" s="69"/>
      <c r="E506" s="69"/>
      <c r="F506" s="69"/>
      <c r="G506" s="69"/>
      <c r="H506" s="69"/>
      <c r="I506" s="69"/>
      <c r="J506" s="61"/>
      <c r="K506" s="61"/>
      <c r="L506" s="41"/>
      <c r="M506" s="41"/>
      <c r="N506" s="57"/>
      <c r="O506" s="57"/>
      <c r="P506" s="41"/>
      <c r="Q506" s="41"/>
      <c r="R506" s="57"/>
      <c r="S506" s="57"/>
      <c r="T506" s="57"/>
      <c r="U506" s="57"/>
      <c r="V506" s="57"/>
      <c r="W506" s="57"/>
    </row>
    <row r="507" spans="1:23" ht="12.75" hidden="1">
      <c r="A507" s="3"/>
      <c r="B507" s="69"/>
      <c r="C507" s="69"/>
      <c r="D507" s="69"/>
      <c r="E507" s="69"/>
      <c r="F507" s="69"/>
      <c r="G507" s="69"/>
      <c r="H507" s="69"/>
      <c r="I507" s="69"/>
      <c r="J507" s="61"/>
      <c r="K507" s="61"/>
      <c r="L507" s="41"/>
      <c r="M507" s="41"/>
      <c r="N507" s="57"/>
      <c r="O507" s="57"/>
      <c r="P507" s="41"/>
      <c r="Q507" s="41"/>
      <c r="R507" s="57"/>
      <c r="S507" s="57"/>
      <c r="T507" s="57"/>
      <c r="U507" s="57"/>
      <c r="V507" s="57"/>
      <c r="W507" s="57"/>
    </row>
    <row r="508" spans="1:23" ht="12.75" hidden="1">
      <c r="A508" s="3"/>
      <c r="B508" s="69"/>
      <c r="C508" s="69"/>
      <c r="D508" s="69"/>
      <c r="E508" s="69"/>
      <c r="F508" s="69"/>
      <c r="G508" s="69"/>
      <c r="H508" s="69"/>
      <c r="I508" s="69"/>
      <c r="J508" s="61"/>
      <c r="K508" s="61"/>
      <c r="L508" s="41"/>
      <c r="M508" s="41"/>
      <c r="N508" s="57"/>
      <c r="O508" s="57"/>
      <c r="P508" s="41"/>
      <c r="Q508" s="41"/>
      <c r="R508" s="57"/>
      <c r="S508" s="57"/>
      <c r="T508" s="57"/>
      <c r="U508" s="57"/>
      <c r="V508" s="57"/>
      <c r="W508" s="57"/>
    </row>
    <row r="509" spans="1:23" ht="12.75" hidden="1">
      <c r="A509" s="3"/>
      <c r="B509" s="69"/>
      <c r="C509" s="69"/>
      <c r="D509" s="69"/>
      <c r="E509" s="69"/>
      <c r="F509" s="69"/>
      <c r="G509" s="69"/>
      <c r="H509" s="69"/>
      <c r="I509" s="69"/>
      <c r="J509" s="61"/>
      <c r="K509" s="61"/>
      <c r="L509" s="41"/>
      <c r="M509" s="41"/>
      <c r="N509" s="57"/>
      <c r="O509" s="57"/>
      <c r="P509" s="41"/>
      <c r="Q509" s="41"/>
      <c r="R509" s="57"/>
      <c r="S509" s="57"/>
      <c r="T509" s="57"/>
      <c r="U509" s="57"/>
      <c r="V509" s="57"/>
      <c r="W509" s="57"/>
    </row>
    <row r="510" spans="1:23" ht="12.75" hidden="1">
      <c r="A510" s="3"/>
      <c r="B510" s="69"/>
      <c r="C510" s="69"/>
      <c r="D510" s="69"/>
      <c r="E510" s="69"/>
      <c r="F510" s="69"/>
      <c r="G510" s="69"/>
      <c r="H510" s="69"/>
      <c r="I510" s="69"/>
      <c r="J510" s="61"/>
      <c r="K510" s="61"/>
      <c r="L510" s="41"/>
      <c r="M510" s="41"/>
      <c r="N510" s="57"/>
      <c r="O510" s="57"/>
      <c r="P510" s="41"/>
      <c r="Q510" s="41"/>
      <c r="R510" s="57"/>
      <c r="S510" s="57"/>
      <c r="T510" s="57"/>
      <c r="U510" s="57"/>
      <c r="V510" s="57"/>
      <c r="W510" s="57"/>
    </row>
    <row r="511" spans="1:23" ht="12.75" hidden="1">
      <c r="A511" s="3"/>
      <c r="B511" s="69"/>
      <c r="C511" s="69"/>
      <c r="D511" s="69"/>
      <c r="E511" s="69"/>
      <c r="F511" s="69"/>
      <c r="G511" s="69"/>
      <c r="H511" s="69"/>
      <c r="I511" s="69"/>
      <c r="J511" s="61"/>
      <c r="K511" s="61"/>
      <c r="L511" s="41"/>
      <c r="M511" s="41"/>
      <c r="N511" s="57"/>
      <c r="O511" s="57"/>
      <c r="P511" s="41"/>
      <c r="Q511" s="41"/>
      <c r="R511" s="57"/>
      <c r="S511" s="57"/>
      <c r="T511" s="57"/>
      <c r="U511" s="57"/>
      <c r="V511" s="57"/>
      <c r="W511" s="57"/>
    </row>
    <row r="512" spans="1:23" ht="12.75" hidden="1">
      <c r="A512" s="3"/>
      <c r="B512" s="69"/>
      <c r="C512" s="69"/>
      <c r="D512" s="69"/>
      <c r="E512" s="69"/>
      <c r="F512" s="69"/>
      <c r="G512" s="69"/>
      <c r="H512" s="69"/>
      <c r="I512" s="69"/>
      <c r="J512" s="61"/>
      <c r="K512" s="61"/>
      <c r="L512" s="41"/>
      <c r="M512" s="41"/>
      <c r="N512" s="57"/>
      <c r="O512" s="57"/>
      <c r="P512" s="41"/>
      <c r="Q512" s="41"/>
      <c r="R512" s="57"/>
      <c r="S512" s="57"/>
      <c r="T512" s="57"/>
      <c r="U512" s="57"/>
      <c r="V512" s="57"/>
      <c r="W512" s="57"/>
    </row>
    <row r="513" spans="1:23" ht="12.75" hidden="1">
      <c r="A513" s="3"/>
      <c r="B513" s="69"/>
      <c r="C513" s="69"/>
      <c r="D513" s="69"/>
      <c r="E513" s="69"/>
      <c r="F513" s="69"/>
      <c r="G513" s="69"/>
      <c r="H513" s="69"/>
      <c r="I513" s="69"/>
      <c r="J513" s="61"/>
      <c r="K513" s="61"/>
      <c r="L513" s="41"/>
      <c r="M513" s="41"/>
      <c r="N513" s="57"/>
      <c r="O513" s="57"/>
      <c r="P513" s="41"/>
      <c r="Q513" s="41"/>
      <c r="R513" s="57"/>
      <c r="S513" s="57"/>
      <c r="T513" s="57"/>
      <c r="U513" s="57"/>
      <c r="V513" s="57"/>
      <c r="W513" s="57"/>
    </row>
    <row r="514" spans="1:23" ht="12.75" hidden="1">
      <c r="A514" s="3"/>
      <c r="B514" s="69"/>
      <c r="C514" s="69"/>
      <c r="D514" s="69"/>
      <c r="E514" s="69"/>
      <c r="F514" s="69"/>
      <c r="G514" s="69"/>
      <c r="H514" s="69"/>
      <c r="I514" s="69"/>
      <c r="J514" s="61"/>
      <c r="K514" s="61"/>
      <c r="L514" s="41"/>
      <c r="M514" s="41"/>
      <c r="N514" s="57"/>
      <c r="O514" s="57"/>
      <c r="P514" s="41"/>
      <c r="Q514" s="41"/>
      <c r="R514" s="57"/>
      <c r="S514" s="57"/>
      <c r="T514" s="57"/>
      <c r="U514" s="57"/>
      <c r="V514" s="57"/>
      <c r="W514" s="57"/>
    </row>
    <row r="515" spans="1:23" ht="12.75" hidden="1">
      <c r="A515" s="3"/>
      <c r="B515" s="69"/>
      <c r="C515" s="69"/>
      <c r="D515" s="69"/>
      <c r="E515" s="69"/>
      <c r="F515" s="69"/>
      <c r="G515" s="69"/>
      <c r="H515" s="69"/>
      <c r="I515" s="69"/>
      <c r="J515" s="61"/>
      <c r="K515" s="61"/>
      <c r="L515" s="41"/>
      <c r="M515" s="41"/>
      <c r="N515" s="57"/>
      <c r="O515" s="57"/>
      <c r="P515" s="41"/>
      <c r="Q515" s="41"/>
      <c r="R515" s="57"/>
      <c r="S515" s="57"/>
      <c r="T515" s="57"/>
      <c r="U515" s="57"/>
      <c r="V515" s="57"/>
      <c r="W515" s="57"/>
    </row>
    <row r="516" spans="1:23" ht="12.75" hidden="1">
      <c r="A516" s="3"/>
      <c r="B516" s="69"/>
      <c r="C516" s="69"/>
      <c r="D516" s="69"/>
      <c r="E516" s="69"/>
      <c r="F516" s="69"/>
      <c r="G516" s="69"/>
      <c r="H516" s="69"/>
      <c r="I516" s="69"/>
      <c r="J516" s="61"/>
      <c r="K516" s="61"/>
      <c r="L516" s="41"/>
      <c r="M516" s="41"/>
      <c r="N516" s="57"/>
      <c r="O516" s="57"/>
      <c r="P516" s="41"/>
      <c r="Q516" s="41"/>
      <c r="R516" s="57"/>
      <c r="S516" s="57"/>
      <c r="T516" s="57"/>
      <c r="U516" s="57"/>
      <c r="V516" s="57"/>
      <c r="W516" s="57"/>
    </row>
    <row r="517" spans="1:23" ht="12.75" hidden="1">
      <c r="A517" s="3"/>
      <c r="B517" s="69"/>
      <c r="C517" s="69"/>
      <c r="D517" s="69"/>
      <c r="E517" s="69"/>
      <c r="F517" s="69"/>
      <c r="G517" s="69"/>
      <c r="H517" s="69"/>
      <c r="I517" s="69"/>
      <c r="J517" s="61"/>
      <c r="K517" s="61"/>
      <c r="L517" s="41"/>
      <c r="M517" s="41"/>
      <c r="N517" s="57"/>
      <c r="O517" s="57"/>
      <c r="P517" s="41"/>
      <c r="Q517" s="41"/>
      <c r="R517" s="57"/>
      <c r="S517" s="57"/>
      <c r="T517" s="57"/>
      <c r="U517" s="57"/>
      <c r="V517" s="57"/>
      <c r="W517" s="57"/>
    </row>
    <row r="518" spans="1:23" ht="12.75" hidden="1">
      <c r="A518" s="3"/>
      <c r="B518" s="69"/>
      <c r="C518" s="69"/>
      <c r="D518" s="69"/>
      <c r="E518" s="69"/>
      <c r="F518" s="69"/>
      <c r="G518" s="69"/>
      <c r="H518" s="69"/>
      <c r="I518" s="69"/>
      <c r="J518" s="61"/>
      <c r="K518" s="61"/>
      <c r="L518" s="41"/>
      <c r="M518" s="41"/>
      <c r="N518" s="57"/>
      <c r="O518" s="57"/>
      <c r="P518" s="41"/>
      <c r="Q518" s="41"/>
      <c r="R518" s="57"/>
      <c r="S518" s="57"/>
      <c r="T518" s="57"/>
      <c r="U518" s="57"/>
      <c r="V518" s="57"/>
      <c r="W518" s="57"/>
    </row>
    <row r="519" spans="1:23" ht="12.75" hidden="1">
      <c r="A519" s="3"/>
      <c r="B519" s="69"/>
      <c r="C519" s="69"/>
      <c r="D519" s="69"/>
      <c r="E519" s="69"/>
      <c r="F519" s="69"/>
      <c r="G519" s="69"/>
      <c r="H519" s="69"/>
      <c r="I519" s="69"/>
      <c r="J519" s="61"/>
      <c r="K519" s="61"/>
      <c r="L519" s="41"/>
      <c r="M519" s="41"/>
      <c r="N519" s="57"/>
      <c r="O519" s="57"/>
      <c r="P519" s="41"/>
      <c r="Q519" s="41"/>
      <c r="R519" s="57"/>
      <c r="S519" s="57"/>
      <c r="T519" s="57"/>
      <c r="U519" s="57"/>
      <c r="V519" s="57"/>
      <c r="W519" s="57"/>
    </row>
    <row r="520" spans="1:23" ht="12.75" hidden="1">
      <c r="A520" s="3"/>
      <c r="B520" s="69"/>
      <c r="C520" s="69"/>
      <c r="D520" s="69"/>
      <c r="E520" s="69"/>
      <c r="F520" s="69"/>
      <c r="G520" s="69"/>
      <c r="H520" s="69"/>
      <c r="I520" s="69"/>
      <c r="J520" s="61"/>
      <c r="K520" s="61"/>
      <c r="L520" s="41"/>
      <c r="M520" s="41"/>
      <c r="N520" s="57"/>
      <c r="O520" s="57"/>
      <c r="P520" s="41"/>
      <c r="Q520" s="41"/>
      <c r="R520" s="57"/>
      <c r="S520" s="57"/>
      <c r="T520" s="57"/>
      <c r="U520" s="57"/>
      <c r="V520" s="57"/>
      <c r="W520" s="57"/>
    </row>
    <row r="521" spans="1:23" ht="12.75" hidden="1">
      <c r="A521" s="3"/>
      <c r="B521" s="69"/>
      <c r="C521" s="69"/>
      <c r="D521" s="69"/>
      <c r="E521" s="69"/>
      <c r="F521" s="69"/>
      <c r="G521" s="69"/>
      <c r="H521" s="69"/>
      <c r="I521" s="69"/>
      <c r="J521" s="61"/>
      <c r="K521" s="61"/>
      <c r="L521" s="41"/>
      <c r="M521" s="41"/>
      <c r="N521" s="57"/>
      <c r="O521" s="57"/>
      <c r="P521" s="41"/>
      <c r="Q521" s="41"/>
      <c r="R521" s="57"/>
      <c r="S521" s="57"/>
      <c r="T521" s="57"/>
      <c r="U521" s="57"/>
      <c r="V521" s="57"/>
      <c r="W521" s="57"/>
    </row>
    <row r="522" spans="1:23" ht="24.75" customHeight="1" hidden="1">
      <c r="A522" s="3"/>
      <c r="B522" s="69"/>
      <c r="C522" s="69"/>
      <c r="D522" s="69"/>
      <c r="E522" s="69"/>
      <c r="F522" s="69"/>
      <c r="G522" s="69"/>
      <c r="H522" s="69"/>
      <c r="I522" s="69"/>
      <c r="J522" s="61"/>
      <c r="K522" s="61"/>
      <c r="L522" s="41"/>
      <c r="M522" s="41"/>
      <c r="N522" s="57"/>
      <c r="O522" s="57"/>
      <c r="P522" s="41"/>
      <c r="Q522" s="41"/>
      <c r="R522" s="57"/>
      <c r="S522" s="57"/>
      <c r="T522" s="57"/>
      <c r="U522" s="57"/>
      <c r="V522" s="57"/>
      <c r="W522" s="57"/>
    </row>
    <row r="523" spans="1:23" ht="27" customHeight="1" hidden="1">
      <c r="A523" s="3"/>
      <c r="B523" s="69"/>
      <c r="C523" s="69"/>
      <c r="D523" s="69"/>
      <c r="E523" s="69"/>
      <c r="F523" s="69"/>
      <c r="G523" s="69"/>
      <c r="H523" s="69"/>
      <c r="I523" s="69"/>
      <c r="J523" s="61"/>
      <c r="K523" s="61"/>
      <c r="L523" s="41"/>
      <c r="M523" s="41"/>
      <c r="N523" s="57"/>
      <c r="O523" s="57"/>
      <c r="P523" s="41"/>
      <c r="Q523" s="41"/>
      <c r="R523" s="57"/>
      <c r="S523" s="57"/>
      <c r="T523" s="57"/>
      <c r="U523" s="57"/>
      <c r="V523" s="57"/>
      <c r="W523" s="57"/>
    </row>
    <row r="524" spans="1:23" ht="12.75" hidden="1">
      <c r="A524" s="3"/>
      <c r="B524" s="69"/>
      <c r="C524" s="69"/>
      <c r="D524" s="69"/>
      <c r="E524" s="69"/>
      <c r="F524" s="69"/>
      <c r="G524" s="69"/>
      <c r="H524" s="69"/>
      <c r="I524" s="69"/>
      <c r="J524" s="61"/>
      <c r="K524" s="61"/>
      <c r="L524" s="41"/>
      <c r="M524" s="41"/>
      <c r="N524" s="57"/>
      <c r="O524" s="57"/>
      <c r="P524" s="41"/>
      <c r="Q524" s="41"/>
      <c r="R524" s="57"/>
      <c r="S524" s="57"/>
      <c r="T524" s="57"/>
      <c r="U524" s="57"/>
      <c r="V524" s="57"/>
      <c r="W524" s="57"/>
    </row>
    <row r="525" spans="1:23" ht="12.75" hidden="1">
      <c r="A525" s="3"/>
      <c r="B525" s="69"/>
      <c r="C525" s="69"/>
      <c r="D525" s="69"/>
      <c r="E525" s="69"/>
      <c r="F525" s="69"/>
      <c r="G525" s="69"/>
      <c r="H525" s="69"/>
      <c r="I525" s="69"/>
      <c r="J525" s="61"/>
      <c r="K525" s="61"/>
      <c r="L525" s="41"/>
      <c r="M525" s="41"/>
      <c r="N525" s="57"/>
      <c r="O525" s="57"/>
      <c r="P525" s="41"/>
      <c r="Q525" s="41"/>
      <c r="R525" s="57"/>
      <c r="S525" s="57"/>
      <c r="T525" s="57"/>
      <c r="U525" s="57"/>
      <c r="V525" s="57"/>
      <c r="W525" s="57"/>
    </row>
    <row r="526" spans="1:23" ht="12.75" hidden="1">
      <c r="A526" s="3"/>
      <c r="B526" s="69"/>
      <c r="C526" s="69"/>
      <c r="D526" s="69"/>
      <c r="E526" s="69"/>
      <c r="F526" s="69"/>
      <c r="G526" s="69"/>
      <c r="H526" s="69"/>
      <c r="I526" s="69"/>
      <c r="J526" s="61"/>
      <c r="K526" s="61"/>
      <c r="L526" s="41"/>
      <c r="M526" s="41"/>
      <c r="N526" s="57"/>
      <c r="O526" s="57"/>
      <c r="P526" s="41"/>
      <c r="Q526" s="41"/>
      <c r="R526" s="57"/>
      <c r="S526" s="57"/>
      <c r="T526" s="57"/>
      <c r="U526" s="57"/>
      <c r="V526" s="57"/>
      <c r="W526" s="57"/>
    </row>
    <row r="527" spans="1:23" ht="12.75" hidden="1">
      <c r="A527" s="3"/>
      <c r="B527" s="69"/>
      <c r="C527" s="69"/>
      <c r="D527" s="69"/>
      <c r="E527" s="69"/>
      <c r="F527" s="69"/>
      <c r="G527" s="69"/>
      <c r="H527" s="69"/>
      <c r="I527" s="69"/>
      <c r="J527" s="61"/>
      <c r="K527" s="61"/>
      <c r="L527" s="41"/>
      <c r="M527" s="41"/>
      <c r="N527" s="57"/>
      <c r="O527" s="57"/>
      <c r="P527" s="41"/>
      <c r="Q527" s="41"/>
      <c r="R527" s="57"/>
      <c r="S527" s="57"/>
      <c r="T527" s="57"/>
      <c r="U527" s="57"/>
      <c r="V527" s="57"/>
      <c r="W527" s="57"/>
    </row>
    <row r="528" spans="1:23" ht="12.75" hidden="1">
      <c r="A528" s="3"/>
      <c r="B528" s="69"/>
      <c r="C528" s="69"/>
      <c r="D528" s="69"/>
      <c r="E528" s="69"/>
      <c r="F528" s="69"/>
      <c r="G528" s="69"/>
      <c r="H528" s="69"/>
      <c r="I528" s="69"/>
      <c r="J528" s="61"/>
      <c r="K528" s="61"/>
      <c r="L528" s="41"/>
      <c r="M528" s="41"/>
      <c r="N528" s="57"/>
      <c r="O528" s="57"/>
      <c r="P528" s="41"/>
      <c r="Q528" s="41"/>
      <c r="R528" s="57"/>
      <c r="S528" s="57"/>
      <c r="T528" s="57"/>
      <c r="U528" s="57"/>
      <c r="V528" s="57"/>
      <c r="W528" s="57"/>
    </row>
    <row r="529" spans="1:23" ht="12.75" hidden="1">
      <c r="A529" s="3"/>
      <c r="B529" s="69"/>
      <c r="C529" s="69"/>
      <c r="D529" s="69"/>
      <c r="E529" s="69"/>
      <c r="F529" s="69"/>
      <c r="G529" s="69"/>
      <c r="H529" s="69"/>
      <c r="I529" s="69"/>
      <c r="J529" s="61"/>
      <c r="K529" s="61"/>
      <c r="L529" s="41"/>
      <c r="M529" s="41"/>
      <c r="N529" s="57"/>
      <c r="O529" s="57"/>
      <c r="P529" s="41"/>
      <c r="Q529" s="41"/>
      <c r="R529" s="57"/>
      <c r="S529" s="57"/>
      <c r="T529" s="57"/>
      <c r="U529" s="57"/>
      <c r="V529" s="57"/>
      <c r="W529" s="57"/>
    </row>
    <row r="530" spans="1:23" ht="12.75" hidden="1">
      <c r="A530" s="3"/>
      <c r="B530" s="69"/>
      <c r="C530" s="69"/>
      <c r="D530" s="69"/>
      <c r="E530" s="69"/>
      <c r="F530" s="69"/>
      <c r="G530" s="69"/>
      <c r="H530" s="69"/>
      <c r="I530" s="69"/>
      <c r="J530" s="61"/>
      <c r="K530" s="61"/>
      <c r="L530" s="41"/>
      <c r="M530" s="41"/>
      <c r="N530" s="57"/>
      <c r="O530" s="57"/>
      <c r="P530" s="41"/>
      <c r="Q530" s="41"/>
      <c r="R530" s="57"/>
      <c r="S530" s="57"/>
      <c r="T530" s="57"/>
      <c r="U530" s="57"/>
      <c r="V530" s="57"/>
      <c r="W530" s="57"/>
    </row>
    <row r="531" spans="1:23" ht="12.75" hidden="1">
      <c r="A531" s="3"/>
      <c r="B531" s="69"/>
      <c r="C531" s="69"/>
      <c r="D531" s="69"/>
      <c r="E531" s="69"/>
      <c r="F531" s="69"/>
      <c r="G531" s="69"/>
      <c r="H531" s="69"/>
      <c r="I531" s="69"/>
      <c r="J531" s="61"/>
      <c r="K531" s="61"/>
      <c r="L531" s="41"/>
      <c r="M531" s="41"/>
      <c r="N531" s="57"/>
      <c r="O531" s="57"/>
      <c r="P531" s="41"/>
      <c r="Q531" s="41"/>
      <c r="R531" s="57"/>
      <c r="S531" s="57"/>
      <c r="T531" s="57"/>
      <c r="U531" s="57"/>
      <c r="V531" s="57"/>
      <c r="W531" s="57"/>
    </row>
    <row r="532" spans="1:23" ht="25.5" customHeight="1" hidden="1">
      <c r="A532" s="3"/>
      <c r="B532" s="69"/>
      <c r="C532" s="69"/>
      <c r="D532" s="69"/>
      <c r="E532" s="69"/>
      <c r="F532" s="69"/>
      <c r="G532" s="69"/>
      <c r="H532" s="69"/>
      <c r="I532" s="69"/>
      <c r="J532" s="61"/>
      <c r="K532" s="61"/>
      <c r="L532" s="41"/>
      <c r="M532" s="41"/>
      <c r="N532" s="57"/>
      <c r="O532" s="57"/>
      <c r="P532" s="41"/>
      <c r="Q532" s="41"/>
      <c r="R532" s="57"/>
      <c r="S532" s="57"/>
      <c r="T532" s="57"/>
      <c r="U532" s="57"/>
      <c r="V532" s="57"/>
      <c r="W532" s="57"/>
    </row>
    <row r="533" spans="1:23" ht="12.75" hidden="1">
      <c r="A533" s="3"/>
      <c r="B533" s="69"/>
      <c r="C533" s="69"/>
      <c r="D533" s="69"/>
      <c r="E533" s="69"/>
      <c r="F533" s="69"/>
      <c r="G533" s="69"/>
      <c r="H533" s="69"/>
      <c r="I533" s="69"/>
      <c r="J533" s="61"/>
      <c r="K533" s="61"/>
      <c r="L533" s="41"/>
      <c r="M533" s="41"/>
      <c r="N533" s="57"/>
      <c r="O533" s="57"/>
      <c r="P533" s="41"/>
      <c r="Q533" s="41"/>
      <c r="R533" s="57"/>
      <c r="S533" s="57"/>
      <c r="T533" s="57"/>
      <c r="U533" s="57"/>
      <c r="V533" s="57"/>
      <c r="W533" s="57"/>
    </row>
    <row r="534" spans="1:23" ht="12.75" hidden="1">
      <c r="A534" s="3"/>
      <c r="B534" s="69"/>
      <c r="C534" s="69"/>
      <c r="D534" s="69"/>
      <c r="E534" s="69"/>
      <c r="F534" s="69"/>
      <c r="G534" s="69"/>
      <c r="H534" s="69"/>
      <c r="I534" s="69"/>
      <c r="J534" s="61"/>
      <c r="K534" s="61"/>
      <c r="L534" s="41"/>
      <c r="M534" s="41"/>
      <c r="N534" s="57"/>
      <c r="O534" s="57"/>
      <c r="P534" s="41"/>
      <c r="Q534" s="41"/>
      <c r="R534" s="57"/>
      <c r="S534" s="57"/>
      <c r="T534" s="57"/>
      <c r="U534" s="57"/>
      <c r="V534" s="57"/>
      <c r="W534" s="57"/>
    </row>
    <row r="535" spans="1:23" ht="12.75" hidden="1">
      <c r="A535" s="3"/>
      <c r="B535" s="69"/>
      <c r="C535" s="69"/>
      <c r="D535" s="69"/>
      <c r="E535" s="69"/>
      <c r="F535" s="69"/>
      <c r="G535" s="69"/>
      <c r="H535" s="69"/>
      <c r="I535" s="69"/>
      <c r="J535" s="61"/>
      <c r="K535" s="61"/>
      <c r="L535" s="41"/>
      <c r="M535" s="41"/>
      <c r="N535" s="57"/>
      <c r="O535" s="57"/>
      <c r="P535" s="41"/>
      <c r="Q535" s="41"/>
      <c r="R535" s="57"/>
      <c r="S535" s="57"/>
      <c r="T535" s="57"/>
      <c r="U535" s="57"/>
      <c r="V535" s="57"/>
      <c r="W535" s="57"/>
    </row>
    <row r="536" spans="1:23" ht="28.5" customHeight="1" hidden="1">
      <c r="A536" s="3"/>
      <c r="B536" s="69"/>
      <c r="C536" s="69"/>
      <c r="D536" s="69"/>
      <c r="E536" s="69"/>
      <c r="F536" s="69"/>
      <c r="G536" s="69"/>
      <c r="H536" s="69"/>
      <c r="I536" s="69"/>
      <c r="J536" s="61"/>
      <c r="K536" s="61"/>
      <c r="L536" s="41"/>
      <c r="M536" s="41"/>
      <c r="N536" s="57"/>
      <c r="O536" s="57"/>
      <c r="P536" s="41"/>
      <c r="Q536" s="41"/>
      <c r="R536" s="57"/>
      <c r="S536" s="57"/>
      <c r="T536" s="57"/>
      <c r="U536" s="57"/>
      <c r="V536" s="57"/>
      <c r="W536" s="57"/>
    </row>
    <row r="537" spans="1:23" ht="12.75" hidden="1">
      <c r="A537" s="3"/>
      <c r="B537" s="69"/>
      <c r="C537" s="69"/>
      <c r="D537" s="69"/>
      <c r="E537" s="69"/>
      <c r="F537" s="69"/>
      <c r="G537" s="69"/>
      <c r="H537" s="69"/>
      <c r="I537" s="69"/>
      <c r="J537" s="61"/>
      <c r="K537" s="61"/>
      <c r="L537" s="41"/>
      <c r="M537" s="41"/>
      <c r="N537" s="57"/>
      <c r="O537" s="57"/>
      <c r="P537" s="41"/>
      <c r="Q537" s="41"/>
      <c r="R537" s="57"/>
      <c r="S537" s="57"/>
      <c r="T537" s="57"/>
      <c r="U537" s="57"/>
      <c r="V537" s="57"/>
      <c r="W537" s="57"/>
    </row>
    <row r="538" spans="1:23" ht="12.75" hidden="1">
      <c r="A538" s="3"/>
      <c r="B538" s="69"/>
      <c r="C538" s="69"/>
      <c r="D538" s="69"/>
      <c r="E538" s="69"/>
      <c r="F538" s="69"/>
      <c r="G538" s="69"/>
      <c r="H538" s="69"/>
      <c r="I538" s="69"/>
      <c r="J538" s="61"/>
      <c r="K538" s="61"/>
      <c r="L538" s="41"/>
      <c r="M538" s="41"/>
      <c r="N538" s="57"/>
      <c r="O538" s="57"/>
      <c r="P538" s="41"/>
      <c r="Q538" s="41"/>
      <c r="R538" s="57"/>
      <c r="S538" s="57"/>
      <c r="T538" s="57"/>
      <c r="U538" s="57"/>
      <c r="V538" s="57"/>
      <c r="W538" s="57"/>
    </row>
    <row r="539" spans="1:23" ht="12.75" hidden="1">
      <c r="A539" s="7"/>
      <c r="B539" s="71"/>
      <c r="C539" s="71"/>
      <c r="D539" s="71"/>
      <c r="E539" s="71"/>
      <c r="F539" s="71"/>
      <c r="G539" s="71"/>
      <c r="H539" s="71"/>
      <c r="I539" s="71"/>
      <c r="J539" s="51"/>
      <c r="K539" s="51"/>
      <c r="L539" s="51"/>
      <c r="M539" s="51"/>
      <c r="N539" s="51"/>
      <c r="O539" s="51"/>
      <c r="P539" s="51"/>
      <c r="Q539" s="51"/>
      <c r="R539" s="52"/>
      <c r="S539" s="52"/>
      <c r="T539" s="52"/>
      <c r="U539" s="52"/>
      <c r="V539" s="52"/>
      <c r="W539" s="52"/>
    </row>
    <row r="540" ht="12.75" hidden="1"/>
    <row r="541" spans="1:23" ht="12.75">
      <c r="A541" s="37" t="s">
        <v>28</v>
      </c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1:23" ht="12.75">
      <c r="A542" s="37" t="s">
        <v>108</v>
      </c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</row>
    <row r="543" spans="1:23" ht="12.75" customHeight="1">
      <c r="A543" s="37" t="s">
        <v>223</v>
      </c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1:23" ht="12.75">
      <c r="A544" s="37" t="s">
        <v>205</v>
      </c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1:2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>
      <c r="A546" s="41" t="s">
        <v>30</v>
      </c>
      <c r="B546" s="41" t="s">
        <v>53</v>
      </c>
      <c r="C546" s="41"/>
      <c r="D546" s="41"/>
      <c r="E546" s="41"/>
      <c r="F546" s="41"/>
      <c r="G546" s="41"/>
      <c r="H546" s="41"/>
      <c r="I546" s="41"/>
      <c r="J546" s="41" t="s">
        <v>113</v>
      </c>
      <c r="K546" s="41"/>
      <c r="L546" s="41" t="s">
        <v>52</v>
      </c>
      <c r="M546" s="41"/>
      <c r="N546" s="41" t="s">
        <v>50</v>
      </c>
      <c r="O546" s="41"/>
      <c r="P546" s="41" t="s">
        <v>109</v>
      </c>
      <c r="Q546" s="41"/>
      <c r="R546" s="41" t="s">
        <v>33</v>
      </c>
      <c r="S546" s="41"/>
      <c r="T546" s="41"/>
      <c r="U546" s="41"/>
      <c r="V546" s="41"/>
      <c r="W546" s="41"/>
    </row>
    <row r="547" spans="1:23" ht="51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 t="s">
        <v>48</v>
      </c>
      <c r="S547" s="41"/>
      <c r="T547" s="41"/>
      <c r="U547" s="41" t="s">
        <v>49</v>
      </c>
      <c r="V547" s="41"/>
      <c r="W547" s="41"/>
    </row>
    <row r="548" spans="1:23" ht="12.75">
      <c r="A548" s="6">
        <v>1</v>
      </c>
      <c r="B548" s="62">
        <v>2</v>
      </c>
      <c r="C548" s="62"/>
      <c r="D548" s="62"/>
      <c r="E548" s="62"/>
      <c r="F548" s="62"/>
      <c r="G548" s="62"/>
      <c r="H548" s="62"/>
      <c r="I548" s="62"/>
      <c r="J548" s="62">
        <v>3</v>
      </c>
      <c r="K548" s="62"/>
      <c r="L548" s="62">
        <v>4</v>
      </c>
      <c r="M548" s="62"/>
      <c r="N548" s="62">
        <v>5</v>
      </c>
      <c r="O548" s="62"/>
      <c r="P548" s="62">
        <v>6</v>
      </c>
      <c r="Q548" s="62"/>
      <c r="R548" s="62">
        <v>7</v>
      </c>
      <c r="S548" s="62"/>
      <c r="T548" s="62"/>
      <c r="U548" s="62">
        <v>8</v>
      </c>
      <c r="V548" s="62"/>
      <c r="W548" s="62"/>
    </row>
    <row r="549" spans="1:23" ht="12.75">
      <c r="A549" s="3">
        <v>1</v>
      </c>
      <c r="B549" s="69" t="s">
        <v>110</v>
      </c>
      <c r="C549" s="69"/>
      <c r="D549" s="69"/>
      <c r="E549" s="69"/>
      <c r="F549" s="69"/>
      <c r="G549" s="69"/>
      <c r="H549" s="69"/>
      <c r="I549" s="69"/>
      <c r="J549" s="61">
        <v>0.0278</v>
      </c>
      <c r="K549" s="61"/>
      <c r="L549" s="41" t="s">
        <v>57</v>
      </c>
      <c r="M549" s="41"/>
      <c r="N549" s="57">
        <v>1837.7</v>
      </c>
      <c r="O549" s="57"/>
      <c r="P549" s="41">
        <v>1</v>
      </c>
      <c r="Q549" s="41"/>
      <c r="R549" s="57">
        <f aca="true" t="shared" si="2" ref="R549:R563">N549*P549*J549</f>
        <v>51.08806</v>
      </c>
      <c r="S549" s="57"/>
      <c r="T549" s="57"/>
      <c r="U549" s="57">
        <f aca="true" t="shared" si="3" ref="U549:U563">R549*$S$11</f>
        <v>58.75126899999999</v>
      </c>
      <c r="V549" s="57"/>
      <c r="W549" s="57"/>
    </row>
    <row r="550" spans="1:23" ht="12.75">
      <c r="A550" s="3">
        <v>2</v>
      </c>
      <c r="B550" s="69" t="s">
        <v>121</v>
      </c>
      <c r="C550" s="69"/>
      <c r="D550" s="69"/>
      <c r="E550" s="69"/>
      <c r="F550" s="69"/>
      <c r="G550" s="69"/>
      <c r="H550" s="69"/>
      <c r="I550" s="69"/>
      <c r="J550" s="61">
        <v>0.0834</v>
      </c>
      <c r="K550" s="61"/>
      <c r="L550" s="41" t="s">
        <v>57</v>
      </c>
      <c r="M550" s="41"/>
      <c r="N550" s="57">
        <v>45</v>
      </c>
      <c r="O550" s="57"/>
      <c r="P550" s="41">
        <v>1</v>
      </c>
      <c r="Q550" s="41"/>
      <c r="R550" s="57">
        <f t="shared" si="2"/>
        <v>3.753</v>
      </c>
      <c r="S550" s="57"/>
      <c r="T550" s="57"/>
      <c r="U550" s="57">
        <f t="shared" si="3"/>
        <v>4.31595</v>
      </c>
      <c r="V550" s="57"/>
      <c r="W550" s="57"/>
    </row>
    <row r="551" spans="1:23" ht="12.75">
      <c r="A551" s="3">
        <v>3</v>
      </c>
      <c r="B551" s="69" t="s">
        <v>139</v>
      </c>
      <c r="C551" s="69"/>
      <c r="D551" s="69"/>
      <c r="E551" s="69"/>
      <c r="F551" s="69"/>
      <c r="G551" s="69"/>
      <c r="H551" s="69"/>
      <c r="I551" s="69"/>
      <c r="J551" s="61">
        <v>0.0417</v>
      </c>
      <c r="K551" s="61"/>
      <c r="L551" s="41" t="s">
        <v>57</v>
      </c>
      <c r="M551" s="41"/>
      <c r="N551" s="57">
        <v>301.5</v>
      </c>
      <c r="O551" s="57"/>
      <c r="P551" s="41">
        <v>1</v>
      </c>
      <c r="Q551" s="41"/>
      <c r="R551" s="57">
        <f t="shared" si="2"/>
        <v>12.57255</v>
      </c>
      <c r="S551" s="57"/>
      <c r="T551" s="57"/>
      <c r="U551" s="57">
        <f t="shared" si="3"/>
        <v>14.458432499999999</v>
      </c>
      <c r="V551" s="57"/>
      <c r="W551" s="57"/>
    </row>
    <row r="552" spans="1:23" ht="12.75">
      <c r="A552" s="3">
        <v>4</v>
      </c>
      <c r="B552" s="69" t="s">
        <v>278</v>
      </c>
      <c r="C552" s="69"/>
      <c r="D552" s="69"/>
      <c r="E552" s="69"/>
      <c r="F552" s="69"/>
      <c r="G552" s="69"/>
      <c r="H552" s="69"/>
      <c r="I552" s="69"/>
      <c r="J552" s="61">
        <v>0.0417</v>
      </c>
      <c r="K552" s="61"/>
      <c r="L552" s="41" t="s">
        <v>57</v>
      </c>
      <c r="M552" s="41"/>
      <c r="N552" s="57">
        <v>43.4</v>
      </c>
      <c r="O552" s="57"/>
      <c r="P552" s="41">
        <v>1</v>
      </c>
      <c r="Q552" s="41"/>
      <c r="R552" s="57">
        <f t="shared" si="2"/>
        <v>1.80978</v>
      </c>
      <c r="S552" s="57"/>
      <c r="T552" s="57"/>
      <c r="U552" s="57">
        <f t="shared" si="3"/>
        <v>2.081247</v>
      </c>
      <c r="V552" s="57"/>
      <c r="W552" s="57"/>
    </row>
    <row r="553" spans="1:23" ht="12.75">
      <c r="A553" s="3">
        <v>5</v>
      </c>
      <c r="B553" s="69" t="s">
        <v>280</v>
      </c>
      <c r="C553" s="69"/>
      <c r="D553" s="69"/>
      <c r="E553" s="69"/>
      <c r="F553" s="69"/>
      <c r="G553" s="69"/>
      <c r="H553" s="69"/>
      <c r="I553" s="69"/>
      <c r="J553" s="61">
        <v>0.0278</v>
      </c>
      <c r="K553" s="61"/>
      <c r="L553" s="41" t="s">
        <v>57</v>
      </c>
      <c r="M553" s="41"/>
      <c r="N553" s="57">
        <v>120</v>
      </c>
      <c r="O553" s="57"/>
      <c r="P553" s="41">
        <v>1</v>
      </c>
      <c r="Q553" s="41"/>
      <c r="R553" s="57">
        <f t="shared" si="2"/>
        <v>3.336</v>
      </c>
      <c r="S553" s="57"/>
      <c r="T553" s="57"/>
      <c r="U553" s="57">
        <f t="shared" si="3"/>
        <v>3.8363999999999994</v>
      </c>
      <c r="V553" s="57"/>
      <c r="W553" s="57"/>
    </row>
    <row r="554" spans="1:23" ht="12.75">
      <c r="A554" s="3">
        <v>6</v>
      </c>
      <c r="B554" s="69" t="s">
        <v>281</v>
      </c>
      <c r="C554" s="69"/>
      <c r="D554" s="69"/>
      <c r="E554" s="69"/>
      <c r="F554" s="69"/>
      <c r="G554" s="69"/>
      <c r="H554" s="69"/>
      <c r="I554" s="69"/>
      <c r="J554" s="61">
        <v>0.0834</v>
      </c>
      <c r="K554" s="61"/>
      <c r="L554" s="41" t="s">
        <v>57</v>
      </c>
      <c r="M554" s="41"/>
      <c r="N554" s="57">
        <v>40</v>
      </c>
      <c r="O554" s="57"/>
      <c r="P554" s="41">
        <v>1</v>
      </c>
      <c r="Q554" s="41"/>
      <c r="R554" s="57">
        <f t="shared" si="2"/>
        <v>3.3360000000000003</v>
      </c>
      <c r="S554" s="57"/>
      <c r="T554" s="57"/>
      <c r="U554" s="57">
        <f t="shared" si="3"/>
        <v>3.8364000000000003</v>
      </c>
      <c r="V554" s="57"/>
      <c r="W554" s="57"/>
    </row>
    <row r="555" spans="1:23" ht="12.75">
      <c r="A555" s="3">
        <v>7</v>
      </c>
      <c r="B555" s="69" t="s">
        <v>62</v>
      </c>
      <c r="C555" s="69"/>
      <c r="D555" s="69"/>
      <c r="E555" s="69"/>
      <c r="F555" s="69"/>
      <c r="G555" s="69"/>
      <c r="H555" s="69"/>
      <c r="I555" s="69"/>
      <c r="J555" s="61">
        <v>0.0278</v>
      </c>
      <c r="K555" s="61"/>
      <c r="L555" s="41" t="s">
        <v>57</v>
      </c>
      <c r="M555" s="41"/>
      <c r="N555" s="57">
        <v>7.4</v>
      </c>
      <c r="O555" s="57"/>
      <c r="P555" s="41">
        <v>1</v>
      </c>
      <c r="Q555" s="41"/>
      <c r="R555" s="57">
        <f t="shared" si="2"/>
        <v>0.20572</v>
      </c>
      <c r="S555" s="57"/>
      <c r="T555" s="57"/>
      <c r="U555" s="57">
        <f t="shared" si="3"/>
        <v>0.23657799999999995</v>
      </c>
      <c r="V555" s="57"/>
      <c r="W555" s="57"/>
    </row>
    <row r="556" spans="1:23" ht="12.75">
      <c r="A556" s="3">
        <v>8</v>
      </c>
      <c r="B556" s="69" t="s">
        <v>206</v>
      </c>
      <c r="C556" s="69"/>
      <c r="D556" s="69"/>
      <c r="E556" s="69"/>
      <c r="F556" s="69"/>
      <c r="G556" s="69"/>
      <c r="H556" s="69"/>
      <c r="I556" s="69"/>
      <c r="J556" s="61">
        <v>0.0278</v>
      </c>
      <c r="K556" s="61"/>
      <c r="L556" s="41" t="s">
        <v>57</v>
      </c>
      <c r="M556" s="41"/>
      <c r="N556" s="57">
        <v>600</v>
      </c>
      <c r="O556" s="57"/>
      <c r="P556" s="41">
        <v>1</v>
      </c>
      <c r="Q556" s="41"/>
      <c r="R556" s="57">
        <f t="shared" si="2"/>
        <v>16.68</v>
      </c>
      <c r="S556" s="57"/>
      <c r="T556" s="57"/>
      <c r="U556" s="57">
        <f t="shared" si="3"/>
        <v>19.182</v>
      </c>
      <c r="V556" s="57"/>
      <c r="W556" s="57"/>
    </row>
    <row r="557" spans="1:23" ht="12.75">
      <c r="A557" s="3">
        <v>9</v>
      </c>
      <c r="B557" s="69" t="s">
        <v>11</v>
      </c>
      <c r="C557" s="69"/>
      <c r="D557" s="69"/>
      <c r="E557" s="69"/>
      <c r="F557" s="69"/>
      <c r="G557" s="69"/>
      <c r="H557" s="69"/>
      <c r="I557" s="69"/>
      <c r="J557" s="61">
        <v>0.04</v>
      </c>
      <c r="K557" s="61"/>
      <c r="L557" s="41" t="s">
        <v>57</v>
      </c>
      <c r="M557" s="41"/>
      <c r="N557" s="57">
        <v>648.9</v>
      </c>
      <c r="O557" s="57"/>
      <c r="P557" s="41">
        <v>5</v>
      </c>
      <c r="Q557" s="41"/>
      <c r="R557" s="57">
        <f t="shared" si="2"/>
        <v>129.78</v>
      </c>
      <c r="S557" s="57"/>
      <c r="T557" s="57"/>
      <c r="U557" s="57">
        <f t="shared" si="3"/>
        <v>149.24699999999999</v>
      </c>
      <c r="V557" s="57"/>
      <c r="W557" s="57"/>
    </row>
    <row r="558" spans="1:23" ht="12.75">
      <c r="A558" s="3">
        <v>10</v>
      </c>
      <c r="B558" s="69" t="s">
        <v>284</v>
      </c>
      <c r="C558" s="69"/>
      <c r="D558" s="69"/>
      <c r="E558" s="69"/>
      <c r="F558" s="69"/>
      <c r="G558" s="69"/>
      <c r="H558" s="69"/>
      <c r="I558" s="69"/>
      <c r="J558" s="61">
        <v>0.0333</v>
      </c>
      <c r="K558" s="61"/>
      <c r="L558" s="41" t="s">
        <v>57</v>
      </c>
      <c r="M558" s="41"/>
      <c r="N558" s="57">
        <v>30</v>
      </c>
      <c r="O558" s="57"/>
      <c r="P558" s="41">
        <v>1</v>
      </c>
      <c r="Q558" s="41"/>
      <c r="R558" s="57">
        <f t="shared" si="2"/>
        <v>0.9990000000000001</v>
      </c>
      <c r="S558" s="57"/>
      <c r="T558" s="57"/>
      <c r="U558" s="57">
        <f t="shared" si="3"/>
        <v>1.1488500000000001</v>
      </c>
      <c r="V558" s="57"/>
      <c r="W558" s="57"/>
    </row>
    <row r="559" spans="1:23" ht="12.75">
      <c r="A559" s="3">
        <v>11</v>
      </c>
      <c r="B559" s="69" t="s">
        <v>12</v>
      </c>
      <c r="C559" s="69"/>
      <c r="D559" s="69"/>
      <c r="E559" s="69"/>
      <c r="F559" s="69"/>
      <c r="G559" s="69"/>
      <c r="H559" s="69"/>
      <c r="I559" s="69"/>
      <c r="J559" s="61">
        <v>0.0278</v>
      </c>
      <c r="K559" s="61"/>
      <c r="L559" s="41" t="s">
        <v>57</v>
      </c>
      <c r="M559" s="41"/>
      <c r="N559" s="57">
        <v>318.5</v>
      </c>
      <c r="O559" s="57"/>
      <c r="P559" s="41">
        <v>5</v>
      </c>
      <c r="Q559" s="41"/>
      <c r="R559" s="57">
        <f t="shared" si="2"/>
        <v>44.271499999999996</v>
      </c>
      <c r="S559" s="57"/>
      <c r="T559" s="57"/>
      <c r="U559" s="57">
        <f t="shared" si="3"/>
        <v>50.91222499999999</v>
      </c>
      <c r="V559" s="57"/>
      <c r="W559" s="57"/>
    </row>
    <row r="560" spans="1:23" ht="12.75">
      <c r="A560" s="3">
        <v>12</v>
      </c>
      <c r="B560" s="69" t="s">
        <v>13</v>
      </c>
      <c r="C560" s="69"/>
      <c r="D560" s="69"/>
      <c r="E560" s="69"/>
      <c r="F560" s="69"/>
      <c r="G560" s="69"/>
      <c r="H560" s="69"/>
      <c r="I560" s="69"/>
      <c r="J560" s="61">
        <v>0.0333</v>
      </c>
      <c r="K560" s="61"/>
      <c r="L560" s="41" t="s">
        <v>57</v>
      </c>
      <c r="M560" s="41"/>
      <c r="N560" s="57">
        <v>68.9</v>
      </c>
      <c r="O560" s="57"/>
      <c r="P560" s="41">
        <v>1</v>
      </c>
      <c r="Q560" s="41"/>
      <c r="R560" s="57">
        <f t="shared" si="2"/>
        <v>2.2943700000000002</v>
      </c>
      <c r="S560" s="57"/>
      <c r="T560" s="57"/>
      <c r="U560" s="57">
        <f t="shared" si="3"/>
        <v>2.6385255</v>
      </c>
      <c r="V560" s="57"/>
      <c r="W560" s="57"/>
    </row>
    <row r="561" spans="1:23" ht="12.75">
      <c r="A561" s="3">
        <v>13</v>
      </c>
      <c r="B561" s="69" t="s">
        <v>14</v>
      </c>
      <c r="C561" s="69"/>
      <c r="D561" s="69"/>
      <c r="E561" s="69"/>
      <c r="F561" s="69"/>
      <c r="G561" s="69"/>
      <c r="H561" s="69"/>
      <c r="I561" s="69"/>
      <c r="J561" s="61">
        <v>0.0333</v>
      </c>
      <c r="K561" s="61"/>
      <c r="L561" s="41" t="s">
        <v>57</v>
      </c>
      <c r="M561" s="41"/>
      <c r="N561" s="57">
        <v>15</v>
      </c>
      <c r="O561" s="57"/>
      <c r="P561" s="41">
        <v>1</v>
      </c>
      <c r="Q561" s="41"/>
      <c r="R561" s="57">
        <f t="shared" si="2"/>
        <v>0.49950000000000006</v>
      </c>
      <c r="S561" s="57"/>
      <c r="T561" s="57"/>
      <c r="U561" s="57">
        <f t="shared" si="3"/>
        <v>0.5744250000000001</v>
      </c>
      <c r="V561" s="57"/>
      <c r="W561" s="57"/>
    </row>
    <row r="562" spans="1:23" ht="12.75">
      <c r="A562" s="3">
        <v>14</v>
      </c>
      <c r="B562" s="69" t="s">
        <v>285</v>
      </c>
      <c r="C562" s="69"/>
      <c r="D562" s="69"/>
      <c r="E562" s="69"/>
      <c r="F562" s="69"/>
      <c r="G562" s="69"/>
      <c r="H562" s="69"/>
      <c r="I562" s="69"/>
      <c r="J562" s="61">
        <v>0.0825</v>
      </c>
      <c r="K562" s="61"/>
      <c r="L562" s="41" t="s">
        <v>57</v>
      </c>
      <c r="M562" s="41"/>
      <c r="N562" s="57">
        <v>35</v>
      </c>
      <c r="O562" s="57"/>
      <c r="P562" s="41">
        <v>1</v>
      </c>
      <c r="Q562" s="41"/>
      <c r="R562" s="57">
        <f t="shared" si="2"/>
        <v>2.8875</v>
      </c>
      <c r="S562" s="57"/>
      <c r="T562" s="57"/>
      <c r="U562" s="57">
        <f t="shared" si="3"/>
        <v>3.320625</v>
      </c>
      <c r="V562" s="57"/>
      <c r="W562" s="57"/>
    </row>
    <row r="563" spans="1:23" ht="12.75">
      <c r="A563" s="3">
        <v>15</v>
      </c>
      <c r="B563" s="69" t="s">
        <v>15</v>
      </c>
      <c r="C563" s="69"/>
      <c r="D563" s="69"/>
      <c r="E563" s="69"/>
      <c r="F563" s="69"/>
      <c r="G563" s="69"/>
      <c r="H563" s="69"/>
      <c r="I563" s="69"/>
      <c r="J563" s="61">
        <v>0.02</v>
      </c>
      <c r="K563" s="61"/>
      <c r="L563" s="41" t="s">
        <v>57</v>
      </c>
      <c r="M563" s="41"/>
      <c r="N563" s="57">
        <v>2793.1</v>
      </c>
      <c r="O563" s="57"/>
      <c r="P563" s="41">
        <v>5</v>
      </c>
      <c r="Q563" s="41"/>
      <c r="R563" s="57">
        <f t="shared" si="2"/>
        <v>279.31</v>
      </c>
      <c r="S563" s="57"/>
      <c r="T563" s="57"/>
      <c r="U563" s="57">
        <f t="shared" si="3"/>
        <v>321.2065</v>
      </c>
      <c r="V563" s="57"/>
      <c r="W563" s="57"/>
    </row>
    <row r="564" spans="1:23" ht="12.75" hidden="1">
      <c r="A564" s="3"/>
      <c r="B564" s="69"/>
      <c r="C564" s="69"/>
      <c r="D564" s="69"/>
      <c r="E564" s="69"/>
      <c r="F564" s="69"/>
      <c r="G564" s="69"/>
      <c r="H564" s="69"/>
      <c r="I564" s="69"/>
      <c r="J564" s="61"/>
      <c r="K564" s="61"/>
      <c r="L564" s="41"/>
      <c r="M564" s="41"/>
      <c r="N564" s="57"/>
      <c r="O564" s="57"/>
      <c r="P564" s="41"/>
      <c r="Q564" s="41"/>
      <c r="R564" s="57"/>
      <c r="S564" s="57"/>
      <c r="T564" s="57"/>
      <c r="U564" s="57"/>
      <c r="V564" s="57"/>
      <c r="W564" s="57"/>
    </row>
    <row r="565" spans="1:23" ht="12.75">
      <c r="A565" s="7"/>
      <c r="B565" s="71" t="s">
        <v>40</v>
      </c>
      <c r="C565" s="71"/>
      <c r="D565" s="71"/>
      <c r="E565" s="71"/>
      <c r="F565" s="71"/>
      <c r="G565" s="71"/>
      <c r="H565" s="71"/>
      <c r="I565" s="71"/>
      <c r="J565" s="51"/>
      <c r="K565" s="51"/>
      <c r="L565" s="51"/>
      <c r="M565" s="51"/>
      <c r="N565" s="51"/>
      <c r="O565" s="51"/>
      <c r="P565" s="51"/>
      <c r="Q565" s="51"/>
      <c r="R565" s="52">
        <f>SUM(R549:T563)</f>
        <v>552.82298</v>
      </c>
      <c r="S565" s="52"/>
      <c r="T565" s="52"/>
      <c r="U565" s="52">
        <f>SUM(U549:W563)</f>
        <v>635.746427</v>
      </c>
      <c r="V565" s="52"/>
      <c r="W565" s="52"/>
    </row>
    <row r="566" spans="1:23" ht="12.75">
      <c r="A566" s="25"/>
      <c r="B566" s="26"/>
      <c r="C566" s="26"/>
      <c r="D566" s="26"/>
      <c r="E566" s="26"/>
      <c r="F566" s="26"/>
      <c r="G566" s="26"/>
      <c r="H566" s="26"/>
      <c r="I566" s="26"/>
      <c r="J566" s="25"/>
      <c r="K566" s="25"/>
      <c r="L566" s="25"/>
      <c r="M566" s="25"/>
      <c r="N566" s="25"/>
      <c r="O566" s="25"/>
      <c r="P566" s="25"/>
      <c r="Q566" s="25"/>
      <c r="R566" s="27"/>
      <c r="S566" s="27"/>
      <c r="T566" s="27"/>
      <c r="U566" s="27"/>
      <c r="V566" s="27"/>
      <c r="W566" s="27"/>
    </row>
    <row r="567" spans="1:24" ht="90" customHeight="1">
      <c r="A567" s="14"/>
      <c r="B567" s="15"/>
      <c r="C567" s="15"/>
      <c r="D567" s="15"/>
      <c r="E567" s="15"/>
      <c r="F567" s="15"/>
      <c r="G567" s="15"/>
      <c r="H567" s="15"/>
      <c r="I567" s="15"/>
      <c r="J567" s="14"/>
      <c r="K567" s="14"/>
      <c r="L567" s="14"/>
      <c r="M567" s="14"/>
      <c r="N567" s="14"/>
      <c r="O567" s="14"/>
      <c r="P567" s="14"/>
      <c r="Q567" s="14"/>
      <c r="R567" s="16"/>
      <c r="S567" s="16"/>
      <c r="T567" s="16"/>
      <c r="U567" s="16"/>
      <c r="V567" s="16"/>
      <c r="W567" s="16"/>
      <c r="X567" s="31"/>
    </row>
    <row r="568" spans="1:33" ht="12.75">
      <c r="A568" s="96" t="s">
        <v>301</v>
      </c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22"/>
      <c r="Z568" s="22"/>
      <c r="AA568" s="22"/>
      <c r="AB568" s="22"/>
      <c r="AC568" s="22"/>
      <c r="AD568" s="22"/>
      <c r="AE568" s="22"/>
      <c r="AF568" s="22"/>
      <c r="AG568" s="22"/>
    </row>
    <row r="569" spans="1:33" ht="27" customHeight="1">
      <c r="A569" s="37" t="s">
        <v>277</v>
      </c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22"/>
      <c r="Z569" s="22"/>
      <c r="AA569" s="22"/>
      <c r="AB569" s="22"/>
      <c r="AC569" s="22"/>
      <c r="AD569" s="22"/>
      <c r="AE569" s="22"/>
      <c r="AF569" s="22"/>
      <c r="AG569" s="22"/>
    </row>
    <row r="570" spans="1:33" ht="12.75">
      <c r="A570" s="36" t="s">
        <v>144</v>
      </c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22"/>
      <c r="Z570" s="22"/>
      <c r="AA570" s="22"/>
      <c r="AB570" s="22"/>
      <c r="AC570" s="22"/>
      <c r="AD570" s="22"/>
      <c r="AE570" s="22"/>
      <c r="AF570" s="22"/>
      <c r="AG570" s="22"/>
    </row>
    <row r="571" spans="1:33" ht="12.75">
      <c r="A571" s="94" t="s">
        <v>306</v>
      </c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5">
        <v>10.6</v>
      </c>
      <c r="R571" s="95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24" ht="12.75">
      <c r="A572" s="41" t="s">
        <v>30</v>
      </c>
      <c r="B572" s="41" t="s">
        <v>293</v>
      </c>
      <c r="C572" s="41"/>
      <c r="D572" s="41"/>
      <c r="E572" s="41"/>
      <c r="F572" s="42" t="s">
        <v>300</v>
      </c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43" t="s">
        <v>40</v>
      </c>
      <c r="W572" s="44"/>
      <c r="X572" s="45"/>
    </row>
    <row r="573" spans="1:24" ht="75.75" customHeight="1">
      <c r="A573" s="41"/>
      <c r="B573" s="41"/>
      <c r="C573" s="41"/>
      <c r="D573" s="41"/>
      <c r="E573" s="41"/>
      <c r="F573" s="40" t="s">
        <v>294</v>
      </c>
      <c r="G573" s="40"/>
      <c r="H573" s="40" t="s">
        <v>295</v>
      </c>
      <c r="I573" s="40"/>
      <c r="J573" s="49" t="s">
        <v>296</v>
      </c>
      <c r="K573" s="50"/>
      <c r="L573" s="49" t="s">
        <v>313</v>
      </c>
      <c r="M573" s="50"/>
      <c r="N573" s="40" t="s">
        <v>314</v>
      </c>
      <c r="O573" s="40"/>
      <c r="P573" s="40" t="s">
        <v>297</v>
      </c>
      <c r="Q573" s="40"/>
      <c r="R573" s="40" t="s">
        <v>298</v>
      </c>
      <c r="S573" s="40"/>
      <c r="T573" s="40" t="s">
        <v>299</v>
      </c>
      <c r="U573" s="40"/>
      <c r="V573" s="46"/>
      <c r="W573" s="47"/>
      <c r="X573" s="48"/>
    </row>
    <row r="574" spans="1:24" ht="12.75">
      <c r="A574" s="5">
        <v>1</v>
      </c>
      <c r="B574" s="17">
        <v>2</v>
      </c>
      <c r="C574" s="18"/>
      <c r="D574" s="18"/>
      <c r="E574" s="18"/>
      <c r="F574" s="17">
        <v>3</v>
      </c>
      <c r="G574" s="19"/>
      <c r="H574" s="17">
        <v>4</v>
      </c>
      <c r="I574" s="19"/>
      <c r="J574" s="17">
        <v>5</v>
      </c>
      <c r="K574" s="19"/>
      <c r="L574" s="17">
        <v>6</v>
      </c>
      <c r="M574" s="19"/>
      <c r="N574" s="17">
        <v>7</v>
      </c>
      <c r="O574" s="19"/>
      <c r="P574" s="17">
        <v>8</v>
      </c>
      <c r="Q574" s="19"/>
      <c r="R574" s="17">
        <v>9</v>
      </c>
      <c r="S574" s="19"/>
      <c r="T574" s="17">
        <v>10</v>
      </c>
      <c r="U574" s="18"/>
      <c r="V574" s="17">
        <v>11</v>
      </c>
      <c r="W574" s="18"/>
      <c r="X574" s="19"/>
    </row>
    <row r="575" spans="1:24" ht="65.25" customHeight="1">
      <c r="A575" s="3">
        <v>1</v>
      </c>
      <c r="B575" s="20" t="s">
        <v>267</v>
      </c>
      <c r="C575" s="11"/>
      <c r="D575" s="11"/>
      <c r="E575" s="12"/>
      <c r="F575" s="38">
        <f>U87</f>
        <v>13588.778428407</v>
      </c>
      <c r="G575" s="39"/>
      <c r="H575" s="32">
        <f>U312/25.4*Q571</f>
        <v>240.73090354330714</v>
      </c>
      <c r="I575" s="13"/>
      <c r="J575" s="38">
        <f>U565/25.4*Q571</f>
        <v>265.31150103149605</v>
      </c>
      <c r="K575" s="39"/>
      <c r="L575" s="38">
        <v>0</v>
      </c>
      <c r="M575" s="39"/>
      <c r="N575" s="38">
        <f>L575*0.3</f>
        <v>0</v>
      </c>
      <c r="O575" s="39"/>
      <c r="P575" s="38">
        <f>F575+H575+J575+L575+N575</f>
        <v>14094.820832981803</v>
      </c>
      <c r="Q575" s="39"/>
      <c r="R575" s="32">
        <f>P575*S13</f>
        <v>3298.188074917742</v>
      </c>
      <c r="S575" s="13"/>
      <c r="T575" s="32">
        <f>(P575+R575)*S14</f>
        <v>2435.0212471059363</v>
      </c>
      <c r="U575" s="33"/>
      <c r="V575" s="32">
        <f>P575+R575+T575</f>
        <v>19828.03015500548</v>
      </c>
      <c r="W575" s="34"/>
      <c r="X575" s="35"/>
    </row>
  </sheetData>
  <mergeCells count="2787">
    <mergeCell ref="A571:P571"/>
    <mergeCell ref="Q571:R571"/>
    <mergeCell ref="P564:Q564"/>
    <mergeCell ref="R564:T564"/>
    <mergeCell ref="U564:W564"/>
    <mergeCell ref="B565:I565"/>
    <mergeCell ref="J565:K565"/>
    <mergeCell ref="L565:M565"/>
    <mergeCell ref="N565:O565"/>
    <mergeCell ref="P565:Q565"/>
    <mergeCell ref="R565:T565"/>
    <mergeCell ref="U565:W565"/>
    <mergeCell ref="B564:I564"/>
    <mergeCell ref="J564:K564"/>
    <mergeCell ref="L564:M564"/>
    <mergeCell ref="N564:O564"/>
    <mergeCell ref="P562:Q562"/>
    <mergeCell ref="R562:T562"/>
    <mergeCell ref="U562:W562"/>
    <mergeCell ref="B563:I563"/>
    <mergeCell ref="J563:K563"/>
    <mergeCell ref="L563:M563"/>
    <mergeCell ref="N563:O563"/>
    <mergeCell ref="P563:Q563"/>
    <mergeCell ref="R563:T563"/>
    <mergeCell ref="U563:W563"/>
    <mergeCell ref="B562:I562"/>
    <mergeCell ref="J562:K562"/>
    <mergeCell ref="L562:M562"/>
    <mergeCell ref="N562:O562"/>
    <mergeCell ref="P560:Q560"/>
    <mergeCell ref="R560:T560"/>
    <mergeCell ref="U560:W560"/>
    <mergeCell ref="B561:I561"/>
    <mergeCell ref="J561:K561"/>
    <mergeCell ref="L561:M561"/>
    <mergeCell ref="N561:O561"/>
    <mergeCell ref="P561:Q561"/>
    <mergeCell ref="R561:T561"/>
    <mergeCell ref="U561:W561"/>
    <mergeCell ref="B560:I560"/>
    <mergeCell ref="J560:K560"/>
    <mergeCell ref="L560:M560"/>
    <mergeCell ref="N560:O560"/>
    <mergeCell ref="P558:Q558"/>
    <mergeCell ref="R558:T558"/>
    <mergeCell ref="U558:W558"/>
    <mergeCell ref="B559:I559"/>
    <mergeCell ref="J559:K559"/>
    <mergeCell ref="L559:M559"/>
    <mergeCell ref="N559:O559"/>
    <mergeCell ref="P559:Q559"/>
    <mergeCell ref="R559:T559"/>
    <mergeCell ref="U559:W559"/>
    <mergeCell ref="B558:I558"/>
    <mergeCell ref="J558:K558"/>
    <mergeCell ref="L558:M558"/>
    <mergeCell ref="N558:O558"/>
    <mergeCell ref="P556:Q556"/>
    <mergeCell ref="R556:T556"/>
    <mergeCell ref="U556:W556"/>
    <mergeCell ref="B557:I557"/>
    <mergeCell ref="J557:K557"/>
    <mergeCell ref="L557:M557"/>
    <mergeCell ref="N557:O557"/>
    <mergeCell ref="P557:Q557"/>
    <mergeCell ref="R557:T557"/>
    <mergeCell ref="U557:W557"/>
    <mergeCell ref="B556:I556"/>
    <mergeCell ref="J556:K556"/>
    <mergeCell ref="L556:M556"/>
    <mergeCell ref="N556:O556"/>
    <mergeCell ref="P554:Q554"/>
    <mergeCell ref="R554:T554"/>
    <mergeCell ref="U554:W554"/>
    <mergeCell ref="B555:I555"/>
    <mergeCell ref="J555:K555"/>
    <mergeCell ref="L555:M555"/>
    <mergeCell ref="N555:O555"/>
    <mergeCell ref="P555:Q555"/>
    <mergeCell ref="R555:T555"/>
    <mergeCell ref="U555:W555"/>
    <mergeCell ref="B554:I554"/>
    <mergeCell ref="J554:K554"/>
    <mergeCell ref="L554:M554"/>
    <mergeCell ref="N554:O554"/>
    <mergeCell ref="P552:Q552"/>
    <mergeCell ref="R552:T552"/>
    <mergeCell ref="U552:W552"/>
    <mergeCell ref="B553:I553"/>
    <mergeCell ref="J553:K553"/>
    <mergeCell ref="L553:M553"/>
    <mergeCell ref="N553:O553"/>
    <mergeCell ref="P553:Q553"/>
    <mergeCell ref="R553:T553"/>
    <mergeCell ref="U553:W553"/>
    <mergeCell ref="B552:I552"/>
    <mergeCell ref="J552:K552"/>
    <mergeCell ref="L552:M552"/>
    <mergeCell ref="N552:O552"/>
    <mergeCell ref="P550:Q550"/>
    <mergeCell ref="R550:T550"/>
    <mergeCell ref="U550:W550"/>
    <mergeCell ref="B551:I551"/>
    <mergeCell ref="J551:K551"/>
    <mergeCell ref="L551:M551"/>
    <mergeCell ref="N551:O551"/>
    <mergeCell ref="P551:Q551"/>
    <mergeCell ref="R551:T551"/>
    <mergeCell ref="U551:W551"/>
    <mergeCell ref="B550:I550"/>
    <mergeCell ref="J550:K550"/>
    <mergeCell ref="L550:M550"/>
    <mergeCell ref="N550:O550"/>
    <mergeCell ref="P548:Q548"/>
    <mergeCell ref="R548:T548"/>
    <mergeCell ref="U548:W548"/>
    <mergeCell ref="B549:I549"/>
    <mergeCell ref="J549:K549"/>
    <mergeCell ref="L549:M549"/>
    <mergeCell ref="N549:O549"/>
    <mergeCell ref="P549:Q549"/>
    <mergeCell ref="R549:T549"/>
    <mergeCell ref="U549:W549"/>
    <mergeCell ref="B548:I548"/>
    <mergeCell ref="J548:K548"/>
    <mergeCell ref="L548:M548"/>
    <mergeCell ref="N548:O548"/>
    <mergeCell ref="N546:O547"/>
    <mergeCell ref="P546:Q547"/>
    <mergeCell ref="R546:W546"/>
    <mergeCell ref="R547:T547"/>
    <mergeCell ref="U547:W547"/>
    <mergeCell ref="A546:A547"/>
    <mergeCell ref="B546:I547"/>
    <mergeCell ref="J546:K547"/>
    <mergeCell ref="L546:M547"/>
    <mergeCell ref="A541:W541"/>
    <mergeCell ref="A542:W542"/>
    <mergeCell ref="A543:W543"/>
    <mergeCell ref="A544:W544"/>
    <mergeCell ref="P538:Q538"/>
    <mergeCell ref="R538:T538"/>
    <mergeCell ref="U538:W538"/>
    <mergeCell ref="B539:I539"/>
    <mergeCell ref="J539:K539"/>
    <mergeCell ref="L539:M539"/>
    <mergeCell ref="N539:O539"/>
    <mergeCell ref="P539:Q539"/>
    <mergeCell ref="R539:T539"/>
    <mergeCell ref="U539:W539"/>
    <mergeCell ref="B538:I538"/>
    <mergeCell ref="J538:K538"/>
    <mergeCell ref="L538:M538"/>
    <mergeCell ref="N538:O538"/>
    <mergeCell ref="P536:Q536"/>
    <mergeCell ref="R536:T536"/>
    <mergeCell ref="U536:W536"/>
    <mergeCell ref="B537:I537"/>
    <mergeCell ref="J537:K537"/>
    <mergeCell ref="L537:M537"/>
    <mergeCell ref="N537:O537"/>
    <mergeCell ref="P537:Q537"/>
    <mergeCell ref="R537:T537"/>
    <mergeCell ref="U537:W537"/>
    <mergeCell ref="B536:I536"/>
    <mergeCell ref="J536:K536"/>
    <mergeCell ref="L536:M536"/>
    <mergeCell ref="N536:O536"/>
    <mergeCell ref="P534:Q534"/>
    <mergeCell ref="R534:T534"/>
    <mergeCell ref="U534:W534"/>
    <mergeCell ref="B535:I535"/>
    <mergeCell ref="J535:K535"/>
    <mergeCell ref="L535:M535"/>
    <mergeCell ref="N535:O535"/>
    <mergeCell ref="P535:Q535"/>
    <mergeCell ref="R535:T535"/>
    <mergeCell ref="U535:W535"/>
    <mergeCell ref="B534:I534"/>
    <mergeCell ref="J534:K534"/>
    <mergeCell ref="L534:M534"/>
    <mergeCell ref="N534:O534"/>
    <mergeCell ref="P532:Q532"/>
    <mergeCell ref="R532:T532"/>
    <mergeCell ref="U532:W532"/>
    <mergeCell ref="B533:I533"/>
    <mergeCell ref="J533:K533"/>
    <mergeCell ref="L533:M533"/>
    <mergeCell ref="N533:O533"/>
    <mergeCell ref="P533:Q533"/>
    <mergeCell ref="R533:T533"/>
    <mergeCell ref="U533:W533"/>
    <mergeCell ref="B532:I532"/>
    <mergeCell ref="J532:K532"/>
    <mergeCell ref="L532:M532"/>
    <mergeCell ref="N532:O532"/>
    <mergeCell ref="P530:Q530"/>
    <mergeCell ref="R530:T530"/>
    <mergeCell ref="U530:W530"/>
    <mergeCell ref="B531:I531"/>
    <mergeCell ref="J531:K531"/>
    <mergeCell ref="L531:M531"/>
    <mergeCell ref="N531:O531"/>
    <mergeCell ref="P531:Q531"/>
    <mergeCell ref="R531:T531"/>
    <mergeCell ref="U531:W531"/>
    <mergeCell ref="B530:I530"/>
    <mergeCell ref="J530:K530"/>
    <mergeCell ref="L530:M530"/>
    <mergeCell ref="N530:O530"/>
    <mergeCell ref="P528:Q528"/>
    <mergeCell ref="R528:T528"/>
    <mergeCell ref="U528:W528"/>
    <mergeCell ref="B529:I529"/>
    <mergeCell ref="J529:K529"/>
    <mergeCell ref="L529:M529"/>
    <mergeCell ref="N529:O529"/>
    <mergeCell ref="P529:Q529"/>
    <mergeCell ref="R529:T529"/>
    <mergeCell ref="U529:W529"/>
    <mergeCell ref="B528:I528"/>
    <mergeCell ref="J528:K528"/>
    <mergeCell ref="L528:M528"/>
    <mergeCell ref="N528:O528"/>
    <mergeCell ref="P526:Q526"/>
    <mergeCell ref="R526:T526"/>
    <mergeCell ref="U526:W526"/>
    <mergeCell ref="B527:I527"/>
    <mergeCell ref="J527:K527"/>
    <mergeCell ref="L527:M527"/>
    <mergeCell ref="N527:O527"/>
    <mergeCell ref="P527:Q527"/>
    <mergeCell ref="R527:T527"/>
    <mergeCell ref="U527:W527"/>
    <mergeCell ref="B526:I526"/>
    <mergeCell ref="J526:K526"/>
    <mergeCell ref="L526:M526"/>
    <mergeCell ref="N526:O526"/>
    <mergeCell ref="P524:Q524"/>
    <mergeCell ref="R524:T524"/>
    <mergeCell ref="U524:W524"/>
    <mergeCell ref="B525:I525"/>
    <mergeCell ref="J525:K525"/>
    <mergeCell ref="L525:M525"/>
    <mergeCell ref="N525:O525"/>
    <mergeCell ref="P525:Q525"/>
    <mergeCell ref="R525:T525"/>
    <mergeCell ref="U525:W525"/>
    <mergeCell ref="B524:I524"/>
    <mergeCell ref="J524:K524"/>
    <mergeCell ref="L524:M524"/>
    <mergeCell ref="N524:O524"/>
    <mergeCell ref="P522:Q522"/>
    <mergeCell ref="R522:T522"/>
    <mergeCell ref="U522:W522"/>
    <mergeCell ref="B523:I523"/>
    <mergeCell ref="J523:K523"/>
    <mergeCell ref="L523:M523"/>
    <mergeCell ref="N523:O523"/>
    <mergeCell ref="P523:Q523"/>
    <mergeCell ref="R523:T523"/>
    <mergeCell ref="U523:W523"/>
    <mergeCell ref="B522:I522"/>
    <mergeCell ref="J522:K522"/>
    <mergeCell ref="L522:M522"/>
    <mergeCell ref="N522:O522"/>
    <mergeCell ref="P520:Q520"/>
    <mergeCell ref="R520:T520"/>
    <mergeCell ref="U520:W520"/>
    <mergeCell ref="B521:I521"/>
    <mergeCell ref="J521:K521"/>
    <mergeCell ref="L521:M521"/>
    <mergeCell ref="N521:O521"/>
    <mergeCell ref="P521:Q521"/>
    <mergeCell ref="R521:T521"/>
    <mergeCell ref="U521:W521"/>
    <mergeCell ref="B520:I520"/>
    <mergeCell ref="J520:K520"/>
    <mergeCell ref="L520:M520"/>
    <mergeCell ref="N520:O520"/>
    <mergeCell ref="P518:Q518"/>
    <mergeCell ref="R518:T518"/>
    <mergeCell ref="U518:W518"/>
    <mergeCell ref="B519:I519"/>
    <mergeCell ref="J519:K519"/>
    <mergeCell ref="L519:M519"/>
    <mergeCell ref="N519:O519"/>
    <mergeCell ref="P519:Q519"/>
    <mergeCell ref="R519:T519"/>
    <mergeCell ref="U519:W519"/>
    <mergeCell ref="B518:I518"/>
    <mergeCell ref="J518:K518"/>
    <mergeCell ref="L518:M518"/>
    <mergeCell ref="N518:O518"/>
    <mergeCell ref="P516:Q516"/>
    <mergeCell ref="R516:T516"/>
    <mergeCell ref="U516:W516"/>
    <mergeCell ref="B517:I517"/>
    <mergeCell ref="J517:K517"/>
    <mergeCell ref="L517:M517"/>
    <mergeCell ref="N517:O517"/>
    <mergeCell ref="P517:Q517"/>
    <mergeCell ref="R517:T517"/>
    <mergeCell ref="U517:W517"/>
    <mergeCell ref="B516:I516"/>
    <mergeCell ref="J516:K516"/>
    <mergeCell ref="L516:M516"/>
    <mergeCell ref="N516:O516"/>
    <mergeCell ref="P514:Q514"/>
    <mergeCell ref="R514:T514"/>
    <mergeCell ref="U514:W514"/>
    <mergeCell ref="B515:I515"/>
    <mergeCell ref="J515:K515"/>
    <mergeCell ref="L515:M515"/>
    <mergeCell ref="N515:O515"/>
    <mergeCell ref="P515:Q515"/>
    <mergeCell ref="R515:T515"/>
    <mergeCell ref="U515:W515"/>
    <mergeCell ref="B514:I514"/>
    <mergeCell ref="J514:K514"/>
    <mergeCell ref="L514:M514"/>
    <mergeCell ref="N514:O514"/>
    <mergeCell ref="P512:Q512"/>
    <mergeCell ref="R512:T512"/>
    <mergeCell ref="U512:W512"/>
    <mergeCell ref="B513:I513"/>
    <mergeCell ref="J513:K513"/>
    <mergeCell ref="L513:M513"/>
    <mergeCell ref="N513:O513"/>
    <mergeCell ref="P513:Q513"/>
    <mergeCell ref="R513:T513"/>
    <mergeCell ref="U513:W513"/>
    <mergeCell ref="B512:I512"/>
    <mergeCell ref="J512:K512"/>
    <mergeCell ref="L512:M512"/>
    <mergeCell ref="N512:O512"/>
    <mergeCell ref="P510:Q510"/>
    <mergeCell ref="R510:T510"/>
    <mergeCell ref="U510:W510"/>
    <mergeCell ref="B511:I511"/>
    <mergeCell ref="J511:K511"/>
    <mergeCell ref="L511:M511"/>
    <mergeCell ref="N511:O511"/>
    <mergeCell ref="P511:Q511"/>
    <mergeCell ref="R511:T511"/>
    <mergeCell ref="U511:W511"/>
    <mergeCell ref="B510:I510"/>
    <mergeCell ref="J510:K510"/>
    <mergeCell ref="L510:M510"/>
    <mergeCell ref="N510:O510"/>
    <mergeCell ref="P508:Q508"/>
    <mergeCell ref="R508:T508"/>
    <mergeCell ref="U508:W508"/>
    <mergeCell ref="B509:I509"/>
    <mergeCell ref="J509:K509"/>
    <mergeCell ref="L509:M509"/>
    <mergeCell ref="N509:O509"/>
    <mergeCell ref="P509:Q509"/>
    <mergeCell ref="R509:T509"/>
    <mergeCell ref="U509:W509"/>
    <mergeCell ref="B508:I508"/>
    <mergeCell ref="J508:K508"/>
    <mergeCell ref="L508:M508"/>
    <mergeCell ref="N508:O508"/>
    <mergeCell ref="P506:Q506"/>
    <mergeCell ref="R506:T506"/>
    <mergeCell ref="U506:W506"/>
    <mergeCell ref="B507:I507"/>
    <mergeCell ref="J507:K507"/>
    <mergeCell ref="L507:M507"/>
    <mergeCell ref="N507:O507"/>
    <mergeCell ref="P507:Q507"/>
    <mergeCell ref="R507:T507"/>
    <mergeCell ref="U507:W507"/>
    <mergeCell ref="B506:I506"/>
    <mergeCell ref="J506:K506"/>
    <mergeCell ref="L506:M506"/>
    <mergeCell ref="N506:O506"/>
    <mergeCell ref="R504:T504"/>
    <mergeCell ref="U504:W504"/>
    <mergeCell ref="B505:I505"/>
    <mergeCell ref="J505:K505"/>
    <mergeCell ref="L505:M505"/>
    <mergeCell ref="N505:O505"/>
    <mergeCell ref="P505:Q505"/>
    <mergeCell ref="R505:T505"/>
    <mergeCell ref="U505:W505"/>
    <mergeCell ref="A499:W499"/>
    <mergeCell ref="A500:W500"/>
    <mergeCell ref="A501:W501"/>
    <mergeCell ref="A503:A504"/>
    <mergeCell ref="B503:I504"/>
    <mergeCell ref="J503:K504"/>
    <mergeCell ref="L503:M504"/>
    <mergeCell ref="N503:O504"/>
    <mergeCell ref="P503:Q504"/>
    <mergeCell ref="R503:W503"/>
    <mergeCell ref="A498:W498"/>
    <mergeCell ref="B495:I495"/>
    <mergeCell ref="J495:K495"/>
    <mergeCell ref="L495:M495"/>
    <mergeCell ref="N495:O495"/>
    <mergeCell ref="P494:Q494"/>
    <mergeCell ref="R494:T494"/>
    <mergeCell ref="U494:W494"/>
    <mergeCell ref="P495:Q495"/>
    <mergeCell ref="R495:T495"/>
    <mergeCell ref="U495:W495"/>
    <mergeCell ref="B494:I494"/>
    <mergeCell ref="J494:K494"/>
    <mergeCell ref="L494:M494"/>
    <mergeCell ref="N494:O494"/>
    <mergeCell ref="P492:Q492"/>
    <mergeCell ref="R492:T492"/>
    <mergeCell ref="U492:W492"/>
    <mergeCell ref="B493:I493"/>
    <mergeCell ref="J493:K493"/>
    <mergeCell ref="L493:M493"/>
    <mergeCell ref="N493:O493"/>
    <mergeCell ref="P493:Q493"/>
    <mergeCell ref="R493:T493"/>
    <mergeCell ref="U493:W493"/>
    <mergeCell ref="B492:I492"/>
    <mergeCell ref="J492:K492"/>
    <mergeCell ref="L492:M492"/>
    <mergeCell ref="N492:O492"/>
    <mergeCell ref="P490:Q490"/>
    <mergeCell ref="R490:T490"/>
    <mergeCell ref="U490:W490"/>
    <mergeCell ref="B491:I491"/>
    <mergeCell ref="J491:K491"/>
    <mergeCell ref="L491:M491"/>
    <mergeCell ref="N491:O491"/>
    <mergeCell ref="P491:Q491"/>
    <mergeCell ref="R491:T491"/>
    <mergeCell ref="U491:W491"/>
    <mergeCell ref="B490:I490"/>
    <mergeCell ref="J490:K490"/>
    <mergeCell ref="L490:M490"/>
    <mergeCell ref="N490:O490"/>
    <mergeCell ref="P488:Q488"/>
    <mergeCell ref="R488:T488"/>
    <mergeCell ref="U488:W488"/>
    <mergeCell ref="B489:I489"/>
    <mergeCell ref="J489:K489"/>
    <mergeCell ref="L489:M489"/>
    <mergeCell ref="N489:O489"/>
    <mergeCell ref="P489:Q489"/>
    <mergeCell ref="R489:T489"/>
    <mergeCell ref="U489:W489"/>
    <mergeCell ref="B488:I488"/>
    <mergeCell ref="J488:K488"/>
    <mergeCell ref="L488:M488"/>
    <mergeCell ref="N488:O488"/>
    <mergeCell ref="P486:Q486"/>
    <mergeCell ref="R486:T486"/>
    <mergeCell ref="U486:W486"/>
    <mergeCell ref="B487:I487"/>
    <mergeCell ref="J487:K487"/>
    <mergeCell ref="L487:M487"/>
    <mergeCell ref="N487:O487"/>
    <mergeCell ref="P487:Q487"/>
    <mergeCell ref="R487:T487"/>
    <mergeCell ref="U487:W487"/>
    <mergeCell ref="B486:I486"/>
    <mergeCell ref="J486:K486"/>
    <mergeCell ref="L486:M486"/>
    <mergeCell ref="N486:O486"/>
    <mergeCell ref="P484:Q484"/>
    <mergeCell ref="R484:T484"/>
    <mergeCell ref="U484:W484"/>
    <mergeCell ref="B485:I485"/>
    <mergeCell ref="J485:K485"/>
    <mergeCell ref="L485:M485"/>
    <mergeCell ref="N485:O485"/>
    <mergeCell ref="P485:Q485"/>
    <mergeCell ref="R485:T485"/>
    <mergeCell ref="U485:W485"/>
    <mergeCell ref="B484:I484"/>
    <mergeCell ref="J484:K484"/>
    <mergeCell ref="L484:M484"/>
    <mergeCell ref="N484:O484"/>
    <mergeCell ref="P482:Q482"/>
    <mergeCell ref="R482:T482"/>
    <mergeCell ref="U482:W482"/>
    <mergeCell ref="B483:I483"/>
    <mergeCell ref="J483:K483"/>
    <mergeCell ref="L483:M483"/>
    <mergeCell ref="N483:O483"/>
    <mergeCell ref="P483:Q483"/>
    <mergeCell ref="R483:T483"/>
    <mergeCell ref="U483:W483"/>
    <mergeCell ref="B482:I482"/>
    <mergeCell ref="J482:K482"/>
    <mergeCell ref="L482:M482"/>
    <mergeCell ref="N482:O482"/>
    <mergeCell ref="P480:Q480"/>
    <mergeCell ref="R480:T480"/>
    <mergeCell ref="U480:W480"/>
    <mergeCell ref="B481:I481"/>
    <mergeCell ref="J481:K481"/>
    <mergeCell ref="L481:M481"/>
    <mergeCell ref="N481:O481"/>
    <mergeCell ref="P481:Q481"/>
    <mergeCell ref="R481:T481"/>
    <mergeCell ref="U481:W481"/>
    <mergeCell ref="B480:I480"/>
    <mergeCell ref="J480:K480"/>
    <mergeCell ref="L480:M480"/>
    <mergeCell ref="N480:O480"/>
    <mergeCell ref="P478:Q478"/>
    <mergeCell ref="R478:T478"/>
    <mergeCell ref="U478:W478"/>
    <mergeCell ref="B479:I479"/>
    <mergeCell ref="J479:K479"/>
    <mergeCell ref="L479:M479"/>
    <mergeCell ref="N479:O479"/>
    <mergeCell ref="P479:Q479"/>
    <mergeCell ref="R479:T479"/>
    <mergeCell ref="U479:W479"/>
    <mergeCell ref="B478:I478"/>
    <mergeCell ref="J478:K478"/>
    <mergeCell ref="L478:M478"/>
    <mergeCell ref="N478:O478"/>
    <mergeCell ref="P476:Q476"/>
    <mergeCell ref="R476:T476"/>
    <mergeCell ref="U476:W476"/>
    <mergeCell ref="B477:I477"/>
    <mergeCell ref="J477:K477"/>
    <mergeCell ref="L477:M477"/>
    <mergeCell ref="N477:O477"/>
    <mergeCell ref="P477:Q477"/>
    <mergeCell ref="R477:T477"/>
    <mergeCell ref="U477:W477"/>
    <mergeCell ref="B476:I476"/>
    <mergeCell ref="J476:K476"/>
    <mergeCell ref="L476:M476"/>
    <mergeCell ref="N476:O476"/>
    <mergeCell ref="P474:Q474"/>
    <mergeCell ref="R474:T474"/>
    <mergeCell ref="U474:W474"/>
    <mergeCell ref="B475:I475"/>
    <mergeCell ref="J475:K475"/>
    <mergeCell ref="L475:M475"/>
    <mergeCell ref="N475:O475"/>
    <mergeCell ref="P475:Q475"/>
    <mergeCell ref="R475:T475"/>
    <mergeCell ref="U475:W475"/>
    <mergeCell ref="B474:I474"/>
    <mergeCell ref="J474:K474"/>
    <mergeCell ref="L474:M474"/>
    <mergeCell ref="N474:O474"/>
    <mergeCell ref="P472:Q472"/>
    <mergeCell ref="R472:T472"/>
    <mergeCell ref="U472:W472"/>
    <mergeCell ref="B473:I473"/>
    <mergeCell ref="J473:K473"/>
    <mergeCell ref="L473:M473"/>
    <mergeCell ref="N473:O473"/>
    <mergeCell ref="P473:Q473"/>
    <mergeCell ref="R473:T473"/>
    <mergeCell ref="U473:W473"/>
    <mergeCell ref="B472:I472"/>
    <mergeCell ref="J472:K472"/>
    <mergeCell ref="L472:M472"/>
    <mergeCell ref="N472:O472"/>
    <mergeCell ref="P470:Q470"/>
    <mergeCell ref="R470:T470"/>
    <mergeCell ref="U470:W470"/>
    <mergeCell ref="B471:I471"/>
    <mergeCell ref="J471:K471"/>
    <mergeCell ref="L471:M471"/>
    <mergeCell ref="N471:O471"/>
    <mergeCell ref="P471:Q471"/>
    <mergeCell ref="R471:T471"/>
    <mergeCell ref="U471:W471"/>
    <mergeCell ref="B470:I470"/>
    <mergeCell ref="J470:K470"/>
    <mergeCell ref="L470:M470"/>
    <mergeCell ref="N470:O470"/>
    <mergeCell ref="P468:Q468"/>
    <mergeCell ref="R468:T468"/>
    <mergeCell ref="U468:W468"/>
    <mergeCell ref="B469:I469"/>
    <mergeCell ref="J469:K469"/>
    <mergeCell ref="L469:M469"/>
    <mergeCell ref="N469:O469"/>
    <mergeCell ref="P469:Q469"/>
    <mergeCell ref="R469:T469"/>
    <mergeCell ref="U469:W469"/>
    <mergeCell ref="B468:I468"/>
    <mergeCell ref="J468:K468"/>
    <mergeCell ref="L468:M468"/>
    <mergeCell ref="N468:O468"/>
    <mergeCell ref="P466:Q466"/>
    <mergeCell ref="R466:T466"/>
    <mergeCell ref="U466:W466"/>
    <mergeCell ref="B467:I467"/>
    <mergeCell ref="J467:K467"/>
    <mergeCell ref="L467:M467"/>
    <mergeCell ref="N467:O467"/>
    <mergeCell ref="P467:Q467"/>
    <mergeCell ref="R467:T467"/>
    <mergeCell ref="U467:W467"/>
    <mergeCell ref="B466:I466"/>
    <mergeCell ref="J466:K466"/>
    <mergeCell ref="L466:M466"/>
    <mergeCell ref="N466:O466"/>
    <mergeCell ref="P464:Q464"/>
    <mergeCell ref="R464:T464"/>
    <mergeCell ref="U464:W464"/>
    <mergeCell ref="B465:I465"/>
    <mergeCell ref="J465:K465"/>
    <mergeCell ref="L465:M465"/>
    <mergeCell ref="N465:O465"/>
    <mergeCell ref="P465:Q465"/>
    <mergeCell ref="R465:T465"/>
    <mergeCell ref="U465:W465"/>
    <mergeCell ref="B464:I464"/>
    <mergeCell ref="J464:K464"/>
    <mergeCell ref="L464:M464"/>
    <mergeCell ref="N464:O464"/>
    <mergeCell ref="P462:Q462"/>
    <mergeCell ref="R462:T462"/>
    <mergeCell ref="U462:W462"/>
    <mergeCell ref="B463:I463"/>
    <mergeCell ref="J463:K463"/>
    <mergeCell ref="L463:M463"/>
    <mergeCell ref="N463:O463"/>
    <mergeCell ref="P463:Q463"/>
    <mergeCell ref="R463:T463"/>
    <mergeCell ref="U463:W463"/>
    <mergeCell ref="B462:I462"/>
    <mergeCell ref="J462:K462"/>
    <mergeCell ref="L462:M462"/>
    <mergeCell ref="N462:O462"/>
    <mergeCell ref="P460:Q460"/>
    <mergeCell ref="R460:T460"/>
    <mergeCell ref="U460:W460"/>
    <mergeCell ref="B461:I461"/>
    <mergeCell ref="J461:K461"/>
    <mergeCell ref="L461:M461"/>
    <mergeCell ref="N461:O461"/>
    <mergeCell ref="P461:Q461"/>
    <mergeCell ref="R461:T461"/>
    <mergeCell ref="U461:W461"/>
    <mergeCell ref="B460:I460"/>
    <mergeCell ref="J460:K460"/>
    <mergeCell ref="L460:M460"/>
    <mergeCell ref="N460:O460"/>
    <mergeCell ref="P458:Q458"/>
    <mergeCell ref="R458:T458"/>
    <mergeCell ref="U458:W458"/>
    <mergeCell ref="B459:I459"/>
    <mergeCell ref="J459:K459"/>
    <mergeCell ref="L459:M459"/>
    <mergeCell ref="N459:O459"/>
    <mergeCell ref="P459:Q459"/>
    <mergeCell ref="R459:T459"/>
    <mergeCell ref="U459:W459"/>
    <mergeCell ref="B458:I458"/>
    <mergeCell ref="J458:K458"/>
    <mergeCell ref="L458:M458"/>
    <mergeCell ref="N458:O458"/>
    <mergeCell ref="P456:Q456"/>
    <mergeCell ref="R456:T456"/>
    <mergeCell ref="U456:W456"/>
    <mergeCell ref="B457:I457"/>
    <mergeCell ref="J457:K457"/>
    <mergeCell ref="L457:M457"/>
    <mergeCell ref="N457:O457"/>
    <mergeCell ref="P457:Q457"/>
    <mergeCell ref="R457:T457"/>
    <mergeCell ref="U457:W457"/>
    <mergeCell ref="B456:I456"/>
    <mergeCell ref="J456:K456"/>
    <mergeCell ref="L456:M456"/>
    <mergeCell ref="N456:O456"/>
    <mergeCell ref="U454:W454"/>
    <mergeCell ref="B455:I455"/>
    <mergeCell ref="J455:K455"/>
    <mergeCell ref="L455:M455"/>
    <mergeCell ref="N455:O455"/>
    <mergeCell ref="P455:Q455"/>
    <mergeCell ref="R455:T455"/>
    <mergeCell ref="U455:W455"/>
    <mergeCell ref="A450:W450"/>
    <mergeCell ref="A451:W451"/>
    <mergeCell ref="A453:A454"/>
    <mergeCell ref="B453:I454"/>
    <mergeCell ref="J453:K454"/>
    <mergeCell ref="L453:M454"/>
    <mergeCell ref="N453:O454"/>
    <mergeCell ref="P453:Q454"/>
    <mergeCell ref="R453:W453"/>
    <mergeCell ref="R454:T454"/>
    <mergeCell ref="R437:T437"/>
    <mergeCell ref="U437:W437"/>
    <mergeCell ref="A448:W448"/>
    <mergeCell ref="A449:W449"/>
    <mergeCell ref="B446:J446"/>
    <mergeCell ref="K446:L446"/>
    <mergeCell ref="M437:N437"/>
    <mergeCell ref="O437:Q437"/>
    <mergeCell ref="B441:J441"/>
    <mergeCell ref="K441:L441"/>
    <mergeCell ref="M441:N441"/>
    <mergeCell ref="O441:Q441"/>
    <mergeCell ref="M446:N446"/>
    <mergeCell ref="O446:Q446"/>
    <mergeCell ref="R444:T444"/>
    <mergeCell ref="U444:W444"/>
    <mergeCell ref="R445:T445"/>
    <mergeCell ref="U445:W445"/>
    <mergeCell ref="R446:T446"/>
    <mergeCell ref="U446:W446"/>
    <mergeCell ref="B445:J445"/>
    <mergeCell ref="K445:L445"/>
    <mergeCell ref="M445:N445"/>
    <mergeCell ref="O445:Q445"/>
    <mergeCell ref="B444:J444"/>
    <mergeCell ref="K444:L444"/>
    <mergeCell ref="M444:N444"/>
    <mergeCell ref="O444:Q444"/>
    <mergeCell ref="R443:T443"/>
    <mergeCell ref="U443:W443"/>
    <mergeCell ref="B442:J442"/>
    <mergeCell ref="K442:L442"/>
    <mergeCell ref="B443:J443"/>
    <mergeCell ref="K443:L443"/>
    <mergeCell ref="M443:N443"/>
    <mergeCell ref="O443:Q443"/>
    <mergeCell ref="M442:N442"/>
    <mergeCell ref="O442:Q442"/>
    <mergeCell ref="R439:T439"/>
    <mergeCell ref="U439:W439"/>
    <mergeCell ref="R440:T440"/>
    <mergeCell ref="U440:W440"/>
    <mergeCell ref="R442:T442"/>
    <mergeCell ref="U442:W442"/>
    <mergeCell ref="R441:T441"/>
    <mergeCell ref="U441:W441"/>
    <mergeCell ref="B440:J440"/>
    <mergeCell ref="K440:L440"/>
    <mergeCell ref="M440:N440"/>
    <mergeCell ref="O440:Q440"/>
    <mergeCell ref="B439:J439"/>
    <mergeCell ref="K439:L439"/>
    <mergeCell ref="M439:N439"/>
    <mergeCell ref="O439:Q439"/>
    <mergeCell ref="R436:T436"/>
    <mergeCell ref="U436:W436"/>
    <mergeCell ref="B438:J438"/>
    <mergeCell ref="K438:L438"/>
    <mergeCell ref="M438:N438"/>
    <mergeCell ref="O438:Q438"/>
    <mergeCell ref="R438:T438"/>
    <mergeCell ref="U438:W438"/>
    <mergeCell ref="B437:J437"/>
    <mergeCell ref="K437:L437"/>
    <mergeCell ref="B436:J436"/>
    <mergeCell ref="K436:L436"/>
    <mergeCell ref="M436:N436"/>
    <mergeCell ref="O436:Q436"/>
    <mergeCell ref="R435:T435"/>
    <mergeCell ref="U435:W435"/>
    <mergeCell ref="B434:J434"/>
    <mergeCell ref="K434:L434"/>
    <mergeCell ref="B435:J435"/>
    <mergeCell ref="K435:L435"/>
    <mergeCell ref="M435:N435"/>
    <mergeCell ref="O435:Q435"/>
    <mergeCell ref="M434:N434"/>
    <mergeCell ref="O434:Q434"/>
    <mergeCell ref="R432:T432"/>
    <mergeCell ref="U432:W432"/>
    <mergeCell ref="R433:T433"/>
    <mergeCell ref="U433:W433"/>
    <mergeCell ref="R434:T434"/>
    <mergeCell ref="U434:W434"/>
    <mergeCell ref="B433:J433"/>
    <mergeCell ref="K433:L433"/>
    <mergeCell ref="M433:N433"/>
    <mergeCell ref="O433:Q433"/>
    <mergeCell ref="B432:J432"/>
    <mergeCell ref="K432:L432"/>
    <mergeCell ref="M432:N432"/>
    <mergeCell ref="O432:Q432"/>
    <mergeCell ref="R431:T431"/>
    <mergeCell ref="U431:W431"/>
    <mergeCell ref="B430:J430"/>
    <mergeCell ref="K430:L430"/>
    <mergeCell ref="B431:J431"/>
    <mergeCell ref="K431:L431"/>
    <mergeCell ref="M431:N431"/>
    <mergeCell ref="O431:Q431"/>
    <mergeCell ref="M430:N430"/>
    <mergeCell ref="O430:Q430"/>
    <mergeCell ref="R428:T428"/>
    <mergeCell ref="U428:W428"/>
    <mergeCell ref="R429:T429"/>
    <mergeCell ref="U429:W429"/>
    <mergeCell ref="R430:T430"/>
    <mergeCell ref="U430:W430"/>
    <mergeCell ref="B429:J429"/>
    <mergeCell ref="K429:L429"/>
    <mergeCell ref="M429:N429"/>
    <mergeCell ref="O429:Q429"/>
    <mergeCell ref="B428:J428"/>
    <mergeCell ref="K428:L428"/>
    <mergeCell ref="M428:N428"/>
    <mergeCell ref="O428:Q428"/>
    <mergeCell ref="R427:T427"/>
    <mergeCell ref="U427:W427"/>
    <mergeCell ref="B426:J426"/>
    <mergeCell ref="K426:L426"/>
    <mergeCell ref="B427:J427"/>
    <mergeCell ref="K427:L427"/>
    <mergeCell ref="M427:N427"/>
    <mergeCell ref="O427:Q427"/>
    <mergeCell ref="M426:N426"/>
    <mergeCell ref="O426:Q426"/>
    <mergeCell ref="R424:T424"/>
    <mergeCell ref="U424:W424"/>
    <mergeCell ref="R425:T425"/>
    <mergeCell ref="U425:W425"/>
    <mergeCell ref="R426:T426"/>
    <mergeCell ref="U426:W426"/>
    <mergeCell ref="B425:J425"/>
    <mergeCell ref="K425:L425"/>
    <mergeCell ref="M425:N425"/>
    <mergeCell ref="O425:Q425"/>
    <mergeCell ref="B424:J424"/>
    <mergeCell ref="K424:L424"/>
    <mergeCell ref="M424:N424"/>
    <mergeCell ref="O424:Q424"/>
    <mergeCell ref="R423:T423"/>
    <mergeCell ref="U423:W423"/>
    <mergeCell ref="B422:J422"/>
    <mergeCell ref="K422:L422"/>
    <mergeCell ref="B423:J423"/>
    <mergeCell ref="K423:L423"/>
    <mergeCell ref="M423:N423"/>
    <mergeCell ref="O423:Q423"/>
    <mergeCell ref="M422:N422"/>
    <mergeCell ref="O422:Q422"/>
    <mergeCell ref="R420:T420"/>
    <mergeCell ref="U420:W420"/>
    <mergeCell ref="R421:T421"/>
    <mergeCell ref="U421:W421"/>
    <mergeCell ref="R422:T422"/>
    <mergeCell ref="U422:W422"/>
    <mergeCell ref="B421:J421"/>
    <mergeCell ref="K421:L421"/>
    <mergeCell ref="M421:N421"/>
    <mergeCell ref="O421:Q421"/>
    <mergeCell ref="B420:J420"/>
    <mergeCell ref="K420:L420"/>
    <mergeCell ref="M420:N420"/>
    <mergeCell ref="O420:Q420"/>
    <mergeCell ref="R419:T419"/>
    <mergeCell ref="U419:W419"/>
    <mergeCell ref="B418:J418"/>
    <mergeCell ref="K418:L418"/>
    <mergeCell ref="B419:J419"/>
    <mergeCell ref="K419:L419"/>
    <mergeCell ref="M419:N419"/>
    <mergeCell ref="O419:Q419"/>
    <mergeCell ref="M418:N418"/>
    <mergeCell ref="O418:Q418"/>
    <mergeCell ref="R416:T416"/>
    <mergeCell ref="U416:W416"/>
    <mergeCell ref="R417:T417"/>
    <mergeCell ref="U417:W417"/>
    <mergeCell ref="R418:T418"/>
    <mergeCell ref="U418:W418"/>
    <mergeCell ref="B417:J417"/>
    <mergeCell ref="K417:L417"/>
    <mergeCell ref="M417:N417"/>
    <mergeCell ref="O417:Q417"/>
    <mergeCell ref="B416:J416"/>
    <mergeCell ref="K416:L416"/>
    <mergeCell ref="M416:N416"/>
    <mergeCell ref="O416:Q416"/>
    <mergeCell ref="R415:T415"/>
    <mergeCell ref="U415:W415"/>
    <mergeCell ref="B414:J414"/>
    <mergeCell ref="K414:L414"/>
    <mergeCell ref="B415:J415"/>
    <mergeCell ref="K415:L415"/>
    <mergeCell ref="M415:N415"/>
    <mergeCell ref="O415:Q415"/>
    <mergeCell ref="M414:N414"/>
    <mergeCell ref="O414:Q414"/>
    <mergeCell ref="R412:T412"/>
    <mergeCell ref="U412:W412"/>
    <mergeCell ref="R413:T413"/>
    <mergeCell ref="U413:W413"/>
    <mergeCell ref="R414:T414"/>
    <mergeCell ref="U414:W414"/>
    <mergeCell ref="B413:J413"/>
    <mergeCell ref="K413:L413"/>
    <mergeCell ref="M413:N413"/>
    <mergeCell ref="O413:Q413"/>
    <mergeCell ref="B412:J412"/>
    <mergeCell ref="K412:L412"/>
    <mergeCell ref="M412:N412"/>
    <mergeCell ref="O412:Q412"/>
    <mergeCell ref="R411:T411"/>
    <mergeCell ref="U411:W411"/>
    <mergeCell ref="B410:J410"/>
    <mergeCell ref="K410:L410"/>
    <mergeCell ref="B411:J411"/>
    <mergeCell ref="K411:L411"/>
    <mergeCell ref="M411:N411"/>
    <mergeCell ref="O411:Q411"/>
    <mergeCell ref="M410:N410"/>
    <mergeCell ref="O410:Q410"/>
    <mergeCell ref="R408:T408"/>
    <mergeCell ref="U408:W408"/>
    <mergeCell ref="R409:T409"/>
    <mergeCell ref="U409:W409"/>
    <mergeCell ref="R410:T410"/>
    <mergeCell ref="U410:W410"/>
    <mergeCell ref="B409:J409"/>
    <mergeCell ref="K409:L409"/>
    <mergeCell ref="M409:N409"/>
    <mergeCell ref="O409:Q409"/>
    <mergeCell ref="B408:J408"/>
    <mergeCell ref="K408:L408"/>
    <mergeCell ref="M408:N408"/>
    <mergeCell ref="O408:Q408"/>
    <mergeCell ref="R407:T407"/>
    <mergeCell ref="U407:W407"/>
    <mergeCell ref="B406:J406"/>
    <mergeCell ref="K406:L406"/>
    <mergeCell ref="B407:J407"/>
    <mergeCell ref="K407:L407"/>
    <mergeCell ref="M407:N407"/>
    <mergeCell ref="O407:Q407"/>
    <mergeCell ref="M406:N406"/>
    <mergeCell ref="O406:Q406"/>
    <mergeCell ref="R404:T404"/>
    <mergeCell ref="U404:W404"/>
    <mergeCell ref="R405:T405"/>
    <mergeCell ref="U405:W405"/>
    <mergeCell ref="R406:T406"/>
    <mergeCell ref="U406:W406"/>
    <mergeCell ref="B405:J405"/>
    <mergeCell ref="K405:L405"/>
    <mergeCell ref="M405:N405"/>
    <mergeCell ref="O405:Q405"/>
    <mergeCell ref="B404:J404"/>
    <mergeCell ref="K404:L404"/>
    <mergeCell ref="M404:N404"/>
    <mergeCell ref="O404:Q404"/>
    <mergeCell ref="R403:T403"/>
    <mergeCell ref="U403:W403"/>
    <mergeCell ref="B402:J402"/>
    <mergeCell ref="K402:L402"/>
    <mergeCell ref="B403:J403"/>
    <mergeCell ref="K403:L403"/>
    <mergeCell ref="M403:N403"/>
    <mergeCell ref="O403:Q403"/>
    <mergeCell ref="M402:N402"/>
    <mergeCell ref="O402:Q402"/>
    <mergeCell ref="R400:T400"/>
    <mergeCell ref="U400:W400"/>
    <mergeCell ref="R401:T401"/>
    <mergeCell ref="U401:W401"/>
    <mergeCell ref="R402:T402"/>
    <mergeCell ref="U402:W402"/>
    <mergeCell ref="B401:J401"/>
    <mergeCell ref="K401:L401"/>
    <mergeCell ref="M401:N401"/>
    <mergeCell ref="O401:Q401"/>
    <mergeCell ref="B400:J400"/>
    <mergeCell ref="K400:L400"/>
    <mergeCell ref="M400:N400"/>
    <mergeCell ref="O400:Q400"/>
    <mergeCell ref="R399:T399"/>
    <mergeCell ref="U399:W399"/>
    <mergeCell ref="B398:J398"/>
    <mergeCell ref="K398:L398"/>
    <mergeCell ref="B399:J399"/>
    <mergeCell ref="K399:L399"/>
    <mergeCell ref="M399:N399"/>
    <mergeCell ref="O399:Q399"/>
    <mergeCell ref="M398:N398"/>
    <mergeCell ref="O398:Q398"/>
    <mergeCell ref="R398:T398"/>
    <mergeCell ref="U398:W398"/>
    <mergeCell ref="A396:A397"/>
    <mergeCell ref="B396:J397"/>
    <mergeCell ref="K396:L397"/>
    <mergeCell ref="M396:N397"/>
    <mergeCell ref="O396:Q397"/>
    <mergeCell ref="R396:W396"/>
    <mergeCell ref="R397:T397"/>
    <mergeCell ref="U397:W397"/>
    <mergeCell ref="A391:W391"/>
    <mergeCell ref="A392:W392"/>
    <mergeCell ref="A393:W393"/>
    <mergeCell ref="A394:W394"/>
    <mergeCell ref="R389:T389"/>
    <mergeCell ref="U389:W389"/>
    <mergeCell ref="B388:J388"/>
    <mergeCell ref="K388:L388"/>
    <mergeCell ref="B389:J389"/>
    <mergeCell ref="K389:L389"/>
    <mergeCell ref="M389:N389"/>
    <mergeCell ref="O389:Q389"/>
    <mergeCell ref="M388:N388"/>
    <mergeCell ref="O388:Q388"/>
    <mergeCell ref="R386:T386"/>
    <mergeCell ref="U386:W386"/>
    <mergeCell ref="R387:T387"/>
    <mergeCell ref="U387:W387"/>
    <mergeCell ref="R388:T388"/>
    <mergeCell ref="U388:W388"/>
    <mergeCell ref="B387:J387"/>
    <mergeCell ref="K387:L387"/>
    <mergeCell ref="M387:N387"/>
    <mergeCell ref="O387:Q387"/>
    <mergeCell ref="B386:J386"/>
    <mergeCell ref="K386:L386"/>
    <mergeCell ref="M386:N386"/>
    <mergeCell ref="O386:Q386"/>
    <mergeCell ref="R385:T385"/>
    <mergeCell ref="U385:W385"/>
    <mergeCell ref="B384:J384"/>
    <mergeCell ref="K384:L384"/>
    <mergeCell ref="B385:J385"/>
    <mergeCell ref="K385:L385"/>
    <mergeCell ref="M385:N385"/>
    <mergeCell ref="O385:Q385"/>
    <mergeCell ref="M384:N384"/>
    <mergeCell ref="O384:Q384"/>
    <mergeCell ref="R382:T382"/>
    <mergeCell ref="U382:W382"/>
    <mergeCell ref="R383:T383"/>
    <mergeCell ref="U383:W383"/>
    <mergeCell ref="R384:T384"/>
    <mergeCell ref="U384:W384"/>
    <mergeCell ref="B383:J383"/>
    <mergeCell ref="K383:L383"/>
    <mergeCell ref="M383:N383"/>
    <mergeCell ref="O383:Q383"/>
    <mergeCell ref="B382:J382"/>
    <mergeCell ref="K382:L382"/>
    <mergeCell ref="M382:N382"/>
    <mergeCell ref="O382:Q382"/>
    <mergeCell ref="R381:T381"/>
    <mergeCell ref="U381:W381"/>
    <mergeCell ref="B380:J380"/>
    <mergeCell ref="K380:L380"/>
    <mergeCell ref="B381:J381"/>
    <mergeCell ref="K381:L381"/>
    <mergeCell ref="M381:N381"/>
    <mergeCell ref="O381:Q381"/>
    <mergeCell ref="M380:N380"/>
    <mergeCell ref="O380:Q380"/>
    <mergeCell ref="R378:T378"/>
    <mergeCell ref="U378:W378"/>
    <mergeCell ref="R379:T379"/>
    <mergeCell ref="U379:W379"/>
    <mergeCell ref="R380:T380"/>
    <mergeCell ref="U380:W380"/>
    <mergeCell ref="B379:J379"/>
    <mergeCell ref="K379:L379"/>
    <mergeCell ref="M379:N379"/>
    <mergeCell ref="O379:Q379"/>
    <mergeCell ref="B378:J378"/>
    <mergeCell ref="K378:L378"/>
    <mergeCell ref="M378:N378"/>
    <mergeCell ref="O378:Q378"/>
    <mergeCell ref="R377:T377"/>
    <mergeCell ref="U377:W377"/>
    <mergeCell ref="B376:J376"/>
    <mergeCell ref="K376:L376"/>
    <mergeCell ref="B377:J377"/>
    <mergeCell ref="K377:L377"/>
    <mergeCell ref="M377:N377"/>
    <mergeCell ref="O377:Q377"/>
    <mergeCell ref="M376:N376"/>
    <mergeCell ref="O376:Q376"/>
    <mergeCell ref="R374:T374"/>
    <mergeCell ref="U374:W374"/>
    <mergeCell ref="R375:T375"/>
    <mergeCell ref="U375:W375"/>
    <mergeCell ref="R376:T376"/>
    <mergeCell ref="U376:W376"/>
    <mergeCell ref="B375:J375"/>
    <mergeCell ref="K375:L375"/>
    <mergeCell ref="M375:N375"/>
    <mergeCell ref="O375:Q375"/>
    <mergeCell ref="B374:J374"/>
    <mergeCell ref="K374:L374"/>
    <mergeCell ref="M374:N374"/>
    <mergeCell ref="O374:Q374"/>
    <mergeCell ref="R373:T373"/>
    <mergeCell ref="U373:W373"/>
    <mergeCell ref="B372:J372"/>
    <mergeCell ref="K372:L372"/>
    <mergeCell ref="B373:J373"/>
    <mergeCell ref="K373:L373"/>
    <mergeCell ref="M373:N373"/>
    <mergeCell ref="O373:Q373"/>
    <mergeCell ref="M372:N372"/>
    <mergeCell ref="O372:Q372"/>
    <mergeCell ref="R370:T370"/>
    <mergeCell ref="U370:W370"/>
    <mergeCell ref="R371:T371"/>
    <mergeCell ref="U371:W371"/>
    <mergeCell ref="R372:T372"/>
    <mergeCell ref="U372:W372"/>
    <mergeCell ref="B371:J371"/>
    <mergeCell ref="K371:L371"/>
    <mergeCell ref="M371:N371"/>
    <mergeCell ref="O371:Q371"/>
    <mergeCell ref="B370:J370"/>
    <mergeCell ref="K370:L370"/>
    <mergeCell ref="M370:N370"/>
    <mergeCell ref="O370:Q370"/>
    <mergeCell ref="R369:T369"/>
    <mergeCell ref="U369:W369"/>
    <mergeCell ref="B368:J368"/>
    <mergeCell ref="K368:L368"/>
    <mergeCell ref="B369:J369"/>
    <mergeCell ref="K369:L369"/>
    <mergeCell ref="M369:N369"/>
    <mergeCell ref="O369:Q369"/>
    <mergeCell ref="M368:N368"/>
    <mergeCell ref="O368:Q368"/>
    <mergeCell ref="R366:T366"/>
    <mergeCell ref="U366:W366"/>
    <mergeCell ref="R367:T367"/>
    <mergeCell ref="U367:W367"/>
    <mergeCell ref="R368:T368"/>
    <mergeCell ref="U368:W368"/>
    <mergeCell ref="B367:J367"/>
    <mergeCell ref="K367:L367"/>
    <mergeCell ref="M367:N367"/>
    <mergeCell ref="O367:Q367"/>
    <mergeCell ref="B366:J366"/>
    <mergeCell ref="K366:L366"/>
    <mergeCell ref="M366:N366"/>
    <mergeCell ref="O366:Q366"/>
    <mergeCell ref="R365:T365"/>
    <mergeCell ref="U365:W365"/>
    <mergeCell ref="B364:J364"/>
    <mergeCell ref="K364:L364"/>
    <mergeCell ref="B365:J365"/>
    <mergeCell ref="K365:L365"/>
    <mergeCell ref="M365:N365"/>
    <mergeCell ref="O365:Q365"/>
    <mergeCell ref="M364:N364"/>
    <mergeCell ref="O364:Q364"/>
    <mergeCell ref="R362:T362"/>
    <mergeCell ref="U362:W362"/>
    <mergeCell ref="R363:T363"/>
    <mergeCell ref="U363:W363"/>
    <mergeCell ref="R364:T364"/>
    <mergeCell ref="U364:W364"/>
    <mergeCell ref="B363:J363"/>
    <mergeCell ref="K363:L363"/>
    <mergeCell ref="M363:N363"/>
    <mergeCell ref="O363:Q363"/>
    <mergeCell ref="B362:J362"/>
    <mergeCell ref="K362:L362"/>
    <mergeCell ref="M362:N362"/>
    <mergeCell ref="O362:Q362"/>
    <mergeCell ref="R361:T361"/>
    <mergeCell ref="U361:W361"/>
    <mergeCell ref="B360:J360"/>
    <mergeCell ref="K360:L360"/>
    <mergeCell ref="B361:J361"/>
    <mergeCell ref="K361:L361"/>
    <mergeCell ref="M361:N361"/>
    <mergeCell ref="O361:Q361"/>
    <mergeCell ref="M360:N360"/>
    <mergeCell ref="O360:Q360"/>
    <mergeCell ref="R358:T358"/>
    <mergeCell ref="U358:W358"/>
    <mergeCell ref="R359:T359"/>
    <mergeCell ref="U359:W359"/>
    <mergeCell ref="R360:T360"/>
    <mergeCell ref="U360:W360"/>
    <mergeCell ref="B359:J359"/>
    <mergeCell ref="K359:L359"/>
    <mergeCell ref="M359:N359"/>
    <mergeCell ref="O359:Q359"/>
    <mergeCell ref="B358:J358"/>
    <mergeCell ref="K358:L358"/>
    <mergeCell ref="M358:N358"/>
    <mergeCell ref="O358:Q358"/>
    <mergeCell ref="R357:T357"/>
    <mergeCell ref="U357:W357"/>
    <mergeCell ref="B356:J356"/>
    <mergeCell ref="K356:L356"/>
    <mergeCell ref="B357:J357"/>
    <mergeCell ref="K357:L357"/>
    <mergeCell ref="M357:N357"/>
    <mergeCell ref="O357:Q357"/>
    <mergeCell ref="M356:N356"/>
    <mergeCell ref="O356:Q356"/>
    <mergeCell ref="R354:T354"/>
    <mergeCell ref="U354:W354"/>
    <mergeCell ref="R355:T355"/>
    <mergeCell ref="U355:W355"/>
    <mergeCell ref="R356:T356"/>
    <mergeCell ref="U356:W356"/>
    <mergeCell ref="B355:J355"/>
    <mergeCell ref="K355:L355"/>
    <mergeCell ref="M355:N355"/>
    <mergeCell ref="O355:Q355"/>
    <mergeCell ref="B354:J354"/>
    <mergeCell ref="K354:L354"/>
    <mergeCell ref="M354:N354"/>
    <mergeCell ref="O354:Q354"/>
    <mergeCell ref="R353:T353"/>
    <mergeCell ref="U353:W353"/>
    <mergeCell ref="B352:J352"/>
    <mergeCell ref="K352:L352"/>
    <mergeCell ref="B353:J353"/>
    <mergeCell ref="K353:L353"/>
    <mergeCell ref="M353:N353"/>
    <mergeCell ref="O353:Q353"/>
    <mergeCell ref="M352:N352"/>
    <mergeCell ref="O352:Q352"/>
    <mergeCell ref="R350:T350"/>
    <mergeCell ref="U350:W350"/>
    <mergeCell ref="R351:T351"/>
    <mergeCell ref="U351:W351"/>
    <mergeCell ref="R352:T352"/>
    <mergeCell ref="U352:W352"/>
    <mergeCell ref="B351:J351"/>
    <mergeCell ref="K351:L351"/>
    <mergeCell ref="M351:N351"/>
    <mergeCell ref="O351:Q351"/>
    <mergeCell ref="B350:J350"/>
    <mergeCell ref="K350:L350"/>
    <mergeCell ref="M350:N350"/>
    <mergeCell ref="O350:Q350"/>
    <mergeCell ref="R349:T349"/>
    <mergeCell ref="U349:W349"/>
    <mergeCell ref="B348:J348"/>
    <mergeCell ref="K348:L348"/>
    <mergeCell ref="B349:J349"/>
    <mergeCell ref="K349:L349"/>
    <mergeCell ref="M349:N349"/>
    <mergeCell ref="O349:Q349"/>
    <mergeCell ref="M348:N348"/>
    <mergeCell ref="O348:Q348"/>
    <mergeCell ref="R346:T346"/>
    <mergeCell ref="U346:W346"/>
    <mergeCell ref="R347:T347"/>
    <mergeCell ref="U347:W347"/>
    <mergeCell ref="R348:T348"/>
    <mergeCell ref="U348:W348"/>
    <mergeCell ref="B347:J347"/>
    <mergeCell ref="K347:L347"/>
    <mergeCell ref="M347:N347"/>
    <mergeCell ref="O347:Q347"/>
    <mergeCell ref="A338:W338"/>
    <mergeCell ref="A339:W339"/>
    <mergeCell ref="B346:J346"/>
    <mergeCell ref="K346:L346"/>
    <mergeCell ref="M346:N346"/>
    <mergeCell ref="O346:Q346"/>
    <mergeCell ref="A341:A342"/>
    <mergeCell ref="B341:J342"/>
    <mergeCell ref="K341:L342"/>
    <mergeCell ref="M341:N342"/>
    <mergeCell ref="O341:Q342"/>
    <mergeCell ref="R341:W341"/>
    <mergeCell ref="R342:T342"/>
    <mergeCell ref="U342:W342"/>
    <mergeCell ref="B343:J343"/>
    <mergeCell ref="K343:L343"/>
    <mergeCell ref="M343:N343"/>
    <mergeCell ref="O343:Q343"/>
    <mergeCell ref="B344:J344"/>
    <mergeCell ref="K344:L344"/>
    <mergeCell ref="M344:N344"/>
    <mergeCell ref="O344:Q344"/>
    <mergeCell ref="B345:J345"/>
    <mergeCell ref="K345:L345"/>
    <mergeCell ref="M345:N345"/>
    <mergeCell ref="O345:Q345"/>
    <mergeCell ref="R333:T333"/>
    <mergeCell ref="U333:W333"/>
    <mergeCell ref="R345:T345"/>
    <mergeCell ref="U345:W345"/>
    <mergeCell ref="R343:T343"/>
    <mergeCell ref="U343:W343"/>
    <mergeCell ref="R344:T344"/>
    <mergeCell ref="U344:W344"/>
    <mergeCell ref="A336:W336"/>
    <mergeCell ref="A337:W337"/>
    <mergeCell ref="B333:J333"/>
    <mergeCell ref="K333:L333"/>
    <mergeCell ref="M333:N333"/>
    <mergeCell ref="O333:Q333"/>
    <mergeCell ref="R332:T332"/>
    <mergeCell ref="U332:W332"/>
    <mergeCell ref="B331:J331"/>
    <mergeCell ref="K331:L331"/>
    <mergeCell ref="B332:J332"/>
    <mergeCell ref="K332:L332"/>
    <mergeCell ref="M332:N332"/>
    <mergeCell ref="O332:Q332"/>
    <mergeCell ref="M331:N331"/>
    <mergeCell ref="O331:Q331"/>
    <mergeCell ref="R329:T329"/>
    <mergeCell ref="U329:W329"/>
    <mergeCell ref="R330:T330"/>
    <mergeCell ref="U330:W330"/>
    <mergeCell ref="R331:T331"/>
    <mergeCell ref="U331:W331"/>
    <mergeCell ref="B330:J330"/>
    <mergeCell ref="K330:L330"/>
    <mergeCell ref="M330:N330"/>
    <mergeCell ref="O330:Q330"/>
    <mergeCell ref="B329:J329"/>
    <mergeCell ref="K329:L329"/>
    <mergeCell ref="M329:N329"/>
    <mergeCell ref="O329:Q329"/>
    <mergeCell ref="R328:T328"/>
    <mergeCell ref="U328:W328"/>
    <mergeCell ref="B327:J327"/>
    <mergeCell ref="K327:L327"/>
    <mergeCell ref="B328:J328"/>
    <mergeCell ref="K328:L328"/>
    <mergeCell ref="M328:N328"/>
    <mergeCell ref="O328:Q328"/>
    <mergeCell ref="M327:N327"/>
    <mergeCell ref="O327:Q327"/>
    <mergeCell ref="R325:T325"/>
    <mergeCell ref="U325:W325"/>
    <mergeCell ref="R326:T326"/>
    <mergeCell ref="U326:W326"/>
    <mergeCell ref="R327:T327"/>
    <mergeCell ref="U327:W327"/>
    <mergeCell ref="B326:J326"/>
    <mergeCell ref="K326:L326"/>
    <mergeCell ref="M326:N326"/>
    <mergeCell ref="O326:Q326"/>
    <mergeCell ref="B325:J325"/>
    <mergeCell ref="K325:L325"/>
    <mergeCell ref="M325:N325"/>
    <mergeCell ref="O325:Q325"/>
    <mergeCell ref="R324:T324"/>
    <mergeCell ref="U324:W324"/>
    <mergeCell ref="B323:J323"/>
    <mergeCell ref="K323:L323"/>
    <mergeCell ref="B324:J324"/>
    <mergeCell ref="K324:L324"/>
    <mergeCell ref="M324:N324"/>
    <mergeCell ref="O324:Q324"/>
    <mergeCell ref="M323:N323"/>
    <mergeCell ref="O323:Q323"/>
    <mergeCell ref="R321:T321"/>
    <mergeCell ref="U321:W321"/>
    <mergeCell ref="R322:T322"/>
    <mergeCell ref="U322:W322"/>
    <mergeCell ref="R323:T323"/>
    <mergeCell ref="U323:W323"/>
    <mergeCell ref="B322:J322"/>
    <mergeCell ref="K322:L322"/>
    <mergeCell ref="M322:N322"/>
    <mergeCell ref="O322:Q322"/>
    <mergeCell ref="B321:J321"/>
    <mergeCell ref="K321:L321"/>
    <mergeCell ref="M321:N321"/>
    <mergeCell ref="O321:Q321"/>
    <mergeCell ref="A316:W316"/>
    <mergeCell ref="A317:W317"/>
    <mergeCell ref="A319:A320"/>
    <mergeCell ref="B319:J320"/>
    <mergeCell ref="K319:L320"/>
    <mergeCell ref="M319:N320"/>
    <mergeCell ref="O319:Q320"/>
    <mergeCell ref="R319:W319"/>
    <mergeCell ref="R320:T320"/>
    <mergeCell ref="U320:W320"/>
    <mergeCell ref="R312:T312"/>
    <mergeCell ref="U312:W312"/>
    <mergeCell ref="A314:W314"/>
    <mergeCell ref="A315:W315"/>
    <mergeCell ref="B312:J312"/>
    <mergeCell ref="K312:L312"/>
    <mergeCell ref="M312:N312"/>
    <mergeCell ref="O312:Q312"/>
    <mergeCell ref="R311:T311"/>
    <mergeCell ref="U311:W311"/>
    <mergeCell ref="B310:J310"/>
    <mergeCell ref="K310:L310"/>
    <mergeCell ref="B311:J311"/>
    <mergeCell ref="K311:L311"/>
    <mergeCell ref="M311:N311"/>
    <mergeCell ref="O311:Q311"/>
    <mergeCell ref="M310:N310"/>
    <mergeCell ref="O310:Q310"/>
    <mergeCell ref="R308:T308"/>
    <mergeCell ref="U308:W308"/>
    <mergeCell ref="R309:T309"/>
    <mergeCell ref="U309:W309"/>
    <mergeCell ref="R310:T310"/>
    <mergeCell ref="U310:W310"/>
    <mergeCell ref="B309:J309"/>
    <mergeCell ref="K309:L309"/>
    <mergeCell ref="M309:N309"/>
    <mergeCell ref="O309:Q309"/>
    <mergeCell ref="B308:J308"/>
    <mergeCell ref="K308:L308"/>
    <mergeCell ref="M308:N308"/>
    <mergeCell ref="O308:Q308"/>
    <mergeCell ref="R307:T307"/>
    <mergeCell ref="U307:W307"/>
    <mergeCell ref="B306:J306"/>
    <mergeCell ref="K306:L306"/>
    <mergeCell ref="B307:J307"/>
    <mergeCell ref="K307:L307"/>
    <mergeCell ref="M307:N307"/>
    <mergeCell ref="O307:Q307"/>
    <mergeCell ref="M306:N306"/>
    <mergeCell ref="O306:Q306"/>
    <mergeCell ref="R304:T304"/>
    <mergeCell ref="U304:W304"/>
    <mergeCell ref="R305:T305"/>
    <mergeCell ref="U305:W305"/>
    <mergeCell ref="R306:T306"/>
    <mergeCell ref="U306:W306"/>
    <mergeCell ref="B305:J305"/>
    <mergeCell ref="K305:L305"/>
    <mergeCell ref="M305:N305"/>
    <mergeCell ref="O305:Q305"/>
    <mergeCell ref="B304:J304"/>
    <mergeCell ref="K304:L304"/>
    <mergeCell ref="M304:N304"/>
    <mergeCell ref="O304:Q304"/>
    <mergeCell ref="R303:T303"/>
    <mergeCell ref="U303:W303"/>
    <mergeCell ref="B302:J302"/>
    <mergeCell ref="K302:L302"/>
    <mergeCell ref="B303:J303"/>
    <mergeCell ref="K303:L303"/>
    <mergeCell ref="M303:N303"/>
    <mergeCell ref="O303:Q303"/>
    <mergeCell ref="M302:N302"/>
    <mergeCell ref="O302:Q302"/>
    <mergeCell ref="R300:T300"/>
    <mergeCell ref="U300:W300"/>
    <mergeCell ref="R301:T301"/>
    <mergeCell ref="U301:W301"/>
    <mergeCell ref="R302:T302"/>
    <mergeCell ref="U302:W302"/>
    <mergeCell ref="B301:J301"/>
    <mergeCell ref="K301:L301"/>
    <mergeCell ref="M301:N301"/>
    <mergeCell ref="O301:Q301"/>
    <mergeCell ref="B300:J300"/>
    <mergeCell ref="K300:L300"/>
    <mergeCell ref="M300:N300"/>
    <mergeCell ref="O300:Q300"/>
    <mergeCell ref="R299:T299"/>
    <mergeCell ref="U299:W299"/>
    <mergeCell ref="B298:J298"/>
    <mergeCell ref="K298:L298"/>
    <mergeCell ref="B299:J299"/>
    <mergeCell ref="K299:L299"/>
    <mergeCell ref="M299:N299"/>
    <mergeCell ref="O299:Q299"/>
    <mergeCell ref="M298:N298"/>
    <mergeCell ref="O298:Q298"/>
    <mergeCell ref="R296:T296"/>
    <mergeCell ref="U296:W296"/>
    <mergeCell ref="R297:T297"/>
    <mergeCell ref="U297:W297"/>
    <mergeCell ref="R298:T298"/>
    <mergeCell ref="U298:W298"/>
    <mergeCell ref="B297:J297"/>
    <mergeCell ref="K297:L297"/>
    <mergeCell ref="M297:N297"/>
    <mergeCell ref="O297:Q297"/>
    <mergeCell ref="B296:J296"/>
    <mergeCell ref="K296:L296"/>
    <mergeCell ref="M296:N296"/>
    <mergeCell ref="O296:Q296"/>
    <mergeCell ref="R295:T295"/>
    <mergeCell ref="U295:W295"/>
    <mergeCell ref="B294:J294"/>
    <mergeCell ref="K294:L294"/>
    <mergeCell ref="B295:J295"/>
    <mergeCell ref="K295:L295"/>
    <mergeCell ref="M295:N295"/>
    <mergeCell ref="O295:Q295"/>
    <mergeCell ref="M294:N294"/>
    <mergeCell ref="O294:Q294"/>
    <mergeCell ref="R292:T292"/>
    <mergeCell ref="U292:W292"/>
    <mergeCell ref="R293:T293"/>
    <mergeCell ref="U293:W293"/>
    <mergeCell ref="R294:T294"/>
    <mergeCell ref="U294:W294"/>
    <mergeCell ref="B293:J293"/>
    <mergeCell ref="K293:L293"/>
    <mergeCell ref="M293:N293"/>
    <mergeCell ref="O293:Q293"/>
    <mergeCell ref="B292:J292"/>
    <mergeCell ref="K292:L292"/>
    <mergeCell ref="M292:N292"/>
    <mergeCell ref="O292:Q292"/>
    <mergeCell ref="R291:T291"/>
    <mergeCell ref="U291:W291"/>
    <mergeCell ref="B290:J290"/>
    <mergeCell ref="K290:L290"/>
    <mergeCell ref="B291:J291"/>
    <mergeCell ref="K291:L291"/>
    <mergeCell ref="M291:N291"/>
    <mergeCell ref="O291:Q291"/>
    <mergeCell ref="M290:N290"/>
    <mergeCell ref="O290:Q290"/>
    <mergeCell ref="R288:T288"/>
    <mergeCell ref="U288:W288"/>
    <mergeCell ref="R289:T289"/>
    <mergeCell ref="U289:W289"/>
    <mergeCell ref="R290:T290"/>
    <mergeCell ref="U290:W290"/>
    <mergeCell ref="B289:J289"/>
    <mergeCell ref="K289:L289"/>
    <mergeCell ref="M289:N289"/>
    <mergeCell ref="O289:Q289"/>
    <mergeCell ref="B288:J288"/>
    <mergeCell ref="K288:L288"/>
    <mergeCell ref="M288:N288"/>
    <mergeCell ref="O288:Q288"/>
    <mergeCell ref="R287:T287"/>
    <mergeCell ref="U287:W287"/>
    <mergeCell ref="B286:J286"/>
    <mergeCell ref="K286:L286"/>
    <mergeCell ref="B287:J287"/>
    <mergeCell ref="K287:L287"/>
    <mergeCell ref="M287:N287"/>
    <mergeCell ref="O287:Q287"/>
    <mergeCell ref="M286:N286"/>
    <mergeCell ref="O286:Q286"/>
    <mergeCell ref="R284:T284"/>
    <mergeCell ref="U284:W284"/>
    <mergeCell ref="R285:T285"/>
    <mergeCell ref="U285:W285"/>
    <mergeCell ref="R286:T286"/>
    <mergeCell ref="U286:W286"/>
    <mergeCell ref="B285:J285"/>
    <mergeCell ref="K285:L285"/>
    <mergeCell ref="M285:N285"/>
    <mergeCell ref="O285:Q285"/>
    <mergeCell ref="B284:J284"/>
    <mergeCell ref="K284:L284"/>
    <mergeCell ref="M284:N284"/>
    <mergeCell ref="O284:Q284"/>
    <mergeCell ref="R283:T283"/>
    <mergeCell ref="U283:W283"/>
    <mergeCell ref="B282:J282"/>
    <mergeCell ref="K282:L282"/>
    <mergeCell ref="B283:J283"/>
    <mergeCell ref="K283:L283"/>
    <mergeCell ref="M283:N283"/>
    <mergeCell ref="O283:Q283"/>
    <mergeCell ref="M282:N282"/>
    <mergeCell ref="O282:Q282"/>
    <mergeCell ref="R280:T280"/>
    <mergeCell ref="U280:W280"/>
    <mergeCell ref="R281:T281"/>
    <mergeCell ref="U281:W281"/>
    <mergeCell ref="R282:T282"/>
    <mergeCell ref="U282:W282"/>
    <mergeCell ref="B281:J281"/>
    <mergeCell ref="K281:L281"/>
    <mergeCell ref="M281:N281"/>
    <mergeCell ref="O281:Q281"/>
    <mergeCell ref="B280:J280"/>
    <mergeCell ref="K280:L280"/>
    <mergeCell ref="M280:N280"/>
    <mergeCell ref="O280:Q280"/>
    <mergeCell ref="R279:T279"/>
    <mergeCell ref="U279:W279"/>
    <mergeCell ref="B278:J278"/>
    <mergeCell ref="K278:L278"/>
    <mergeCell ref="B279:J279"/>
    <mergeCell ref="K279:L279"/>
    <mergeCell ref="M279:N279"/>
    <mergeCell ref="O279:Q279"/>
    <mergeCell ref="M278:N278"/>
    <mergeCell ref="O278:Q278"/>
    <mergeCell ref="R276:T276"/>
    <mergeCell ref="U276:W276"/>
    <mergeCell ref="R277:T277"/>
    <mergeCell ref="U277:W277"/>
    <mergeCell ref="R278:T278"/>
    <mergeCell ref="U278:W278"/>
    <mergeCell ref="B277:J277"/>
    <mergeCell ref="K277:L277"/>
    <mergeCell ref="M277:N277"/>
    <mergeCell ref="O277:Q277"/>
    <mergeCell ref="B276:J276"/>
    <mergeCell ref="K276:L276"/>
    <mergeCell ref="M276:N276"/>
    <mergeCell ref="O276:Q276"/>
    <mergeCell ref="R275:T275"/>
    <mergeCell ref="U275:W275"/>
    <mergeCell ref="B274:J274"/>
    <mergeCell ref="K274:L274"/>
    <mergeCell ref="B275:J275"/>
    <mergeCell ref="K275:L275"/>
    <mergeCell ref="M275:N275"/>
    <mergeCell ref="O275:Q275"/>
    <mergeCell ref="M274:N274"/>
    <mergeCell ref="O274:Q274"/>
    <mergeCell ref="R272:T272"/>
    <mergeCell ref="U272:W272"/>
    <mergeCell ref="R273:T273"/>
    <mergeCell ref="U273:W273"/>
    <mergeCell ref="R274:T274"/>
    <mergeCell ref="U274:W274"/>
    <mergeCell ref="B273:J273"/>
    <mergeCell ref="K273:L273"/>
    <mergeCell ref="M273:N273"/>
    <mergeCell ref="O273:Q273"/>
    <mergeCell ref="B272:J272"/>
    <mergeCell ref="K272:L272"/>
    <mergeCell ref="M272:N272"/>
    <mergeCell ref="O272:Q272"/>
    <mergeCell ref="R271:T271"/>
    <mergeCell ref="U271:W271"/>
    <mergeCell ref="B270:J270"/>
    <mergeCell ref="K270:L270"/>
    <mergeCell ref="B271:J271"/>
    <mergeCell ref="K271:L271"/>
    <mergeCell ref="M271:N271"/>
    <mergeCell ref="O271:Q271"/>
    <mergeCell ref="M270:N270"/>
    <mergeCell ref="O270:Q270"/>
    <mergeCell ref="R268:T268"/>
    <mergeCell ref="U268:W268"/>
    <mergeCell ref="R269:T269"/>
    <mergeCell ref="U269:W269"/>
    <mergeCell ref="R270:T270"/>
    <mergeCell ref="U270:W270"/>
    <mergeCell ref="B269:J269"/>
    <mergeCell ref="K269:L269"/>
    <mergeCell ref="M269:N269"/>
    <mergeCell ref="O269:Q269"/>
    <mergeCell ref="B268:J268"/>
    <mergeCell ref="K268:L268"/>
    <mergeCell ref="M268:N268"/>
    <mergeCell ref="O268:Q268"/>
    <mergeCell ref="R267:T267"/>
    <mergeCell ref="U267:W267"/>
    <mergeCell ref="B266:J266"/>
    <mergeCell ref="K266:L266"/>
    <mergeCell ref="B267:J267"/>
    <mergeCell ref="K267:L267"/>
    <mergeCell ref="M267:N267"/>
    <mergeCell ref="O267:Q267"/>
    <mergeCell ref="M266:N266"/>
    <mergeCell ref="O266:Q266"/>
    <mergeCell ref="R266:T266"/>
    <mergeCell ref="U266:W266"/>
    <mergeCell ref="A264:A265"/>
    <mergeCell ref="B264:J265"/>
    <mergeCell ref="K264:L265"/>
    <mergeCell ref="M264:N265"/>
    <mergeCell ref="O264:Q265"/>
    <mergeCell ref="R264:W264"/>
    <mergeCell ref="R265:T265"/>
    <mergeCell ref="U265:W265"/>
    <mergeCell ref="A259:W259"/>
    <mergeCell ref="A260:W260"/>
    <mergeCell ref="A261:W261"/>
    <mergeCell ref="A262:W262"/>
    <mergeCell ref="M235:N235"/>
    <mergeCell ref="O235:Q235"/>
    <mergeCell ref="R235:T235"/>
    <mergeCell ref="U235:W235"/>
    <mergeCell ref="R256:T256"/>
    <mergeCell ref="U256:W256"/>
    <mergeCell ref="B255:J255"/>
    <mergeCell ref="K255:L255"/>
    <mergeCell ref="B256:J256"/>
    <mergeCell ref="K256:L256"/>
    <mergeCell ref="M256:N256"/>
    <mergeCell ref="O256:Q256"/>
    <mergeCell ref="M255:N255"/>
    <mergeCell ref="O255:Q255"/>
    <mergeCell ref="R253:T253"/>
    <mergeCell ref="U253:W253"/>
    <mergeCell ref="R254:T254"/>
    <mergeCell ref="U254:W254"/>
    <mergeCell ref="R255:T255"/>
    <mergeCell ref="U255:W255"/>
    <mergeCell ref="B254:J254"/>
    <mergeCell ref="K254:L254"/>
    <mergeCell ref="M254:N254"/>
    <mergeCell ref="O254:Q254"/>
    <mergeCell ref="B253:J253"/>
    <mergeCell ref="K253:L253"/>
    <mergeCell ref="M253:N253"/>
    <mergeCell ref="O253:Q253"/>
    <mergeCell ref="R252:T252"/>
    <mergeCell ref="U252:W252"/>
    <mergeCell ref="B251:J251"/>
    <mergeCell ref="K251:L251"/>
    <mergeCell ref="B252:J252"/>
    <mergeCell ref="K252:L252"/>
    <mergeCell ref="M252:N252"/>
    <mergeCell ref="O252:Q252"/>
    <mergeCell ref="M251:N251"/>
    <mergeCell ref="O251:Q251"/>
    <mergeCell ref="R249:T249"/>
    <mergeCell ref="U249:W249"/>
    <mergeCell ref="R250:T250"/>
    <mergeCell ref="U250:W250"/>
    <mergeCell ref="R251:T251"/>
    <mergeCell ref="U251:W251"/>
    <mergeCell ref="B250:J250"/>
    <mergeCell ref="K250:L250"/>
    <mergeCell ref="M250:N250"/>
    <mergeCell ref="O250:Q250"/>
    <mergeCell ref="B249:J249"/>
    <mergeCell ref="K249:L249"/>
    <mergeCell ref="M249:N249"/>
    <mergeCell ref="O249:Q249"/>
    <mergeCell ref="R248:T248"/>
    <mergeCell ref="U248:W248"/>
    <mergeCell ref="B247:J247"/>
    <mergeCell ref="K247:L247"/>
    <mergeCell ref="B248:J248"/>
    <mergeCell ref="K248:L248"/>
    <mergeCell ref="M248:N248"/>
    <mergeCell ref="O248:Q248"/>
    <mergeCell ref="M247:N247"/>
    <mergeCell ref="O247:Q247"/>
    <mergeCell ref="R245:T245"/>
    <mergeCell ref="U245:W245"/>
    <mergeCell ref="R246:T246"/>
    <mergeCell ref="U246:W246"/>
    <mergeCell ref="R247:T247"/>
    <mergeCell ref="U247:W247"/>
    <mergeCell ref="B246:J246"/>
    <mergeCell ref="K246:L246"/>
    <mergeCell ref="M246:N246"/>
    <mergeCell ref="O246:Q246"/>
    <mergeCell ref="B245:J245"/>
    <mergeCell ref="K245:L245"/>
    <mergeCell ref="M245:N245"/>
    <mergeCell ref="O245:Q245"/>
    <mergeCell ref="R244:T244"/>
    <mergeCell ref="U244:W244"/>
    <mergeCell ref="B243:J243"/>
    <mergeCell ref="K243:L243"/>
    <mergeCell ref="B244:J244"/>
    <mergeCell ref="K244:L244"/>
    <mergeCell ref="M244:N244"/>
    <mergeCell ref="O244:Q244"/>
    <mergeCell ref="M243:N243"/>
    <mergeCell ref="O243:Q243"/>
    <mergeCell ref="R241:T241"/>
    <mergeCell ref="U241:W241"/>
    <mergeCell ref="R242:T242"/>
    <mergeCell ref="U242:W242"/>
    <mergeCell ref="R243:T243"/>
    <mergeCell ref="U243:W243"/>
    <mergeCell ref="B242:J242"/>
    <mergeCell ref="K242:L242"/>
    <mergeCell ref="M242:N242"/>
    <mergeCell ref="O242:Q242"/>
    <mergeCell ref="B241:J241"/>
    <mergeCell ref="K241:L241"/>
    <mergeCell ref="M241:N241"/>
    <mergeCell ref="O241:Q241"/>
    <mergeCell ref="R240:T240"/>
    <mergeCell ref="U240:W240"/>
    <mergeCell ref="B239:J239"/>
    <mergeCell ref="K239:L239"/>
    <mergeCell ref="B240:J240"/>
    <mergeCell ref="K240:L240"/>
    <mergeCell ref="M240:N240"/>
    <mergeCell ref="O240:Q240"/>
    <mergeCell ref="M239:N239"/>
    <mergeCell ref="O239:Q239"/>
    <mergeCell ref="R237:T237"/>
    <mergeCell ref="U237:W237"/>
    <mergeCell ref="R238:T238"/>
    <mergeCell ref="U238:W238"/>
    <mergeCell ref="R239:T239"/>
    <mergeCell ref="U239:W239"/>
    <mergeCell ref="B238:J238"/>
    <mergeCell ref="K238:L238"/>
    <mergeCell ref="M238:N238"/>
    <mergeCell ref="O238:Q238"/>
    <mergeCell ref="B237:J237"/>
    <mergeCell ref="K237:L237"/>
    <mergeCell ref="M237:N237"/>
    <mergeCell ref="O237:Q237"/>
    <mergeCell ref="R234:T234"/>
    <mergeCell ref="U234:W234"/>
    <mergeCell ref="B236:J236"/>
    <mergeCell ref="K236:L236"/>
    <mergeCell ref="M236:N236"/>
    <mergeCell ref="O236:Q236"/>
    <mergeCell ref="R236:T236"/>
    <mergeCell ref="U236:W236"/>
    <mergeCell ref="B235:J235"/>
    <mergeCell ref="K235:L235"/>
    <mergeCell ref="B234:J234"/>
    <mergeCell ref="K234:L234"/>
    <mergeCell ref="M234:N234"/>
    <mergeCell ref="O234:Q234"/>
    <mergeCell ref="R233:T233"/>
    <mergeCell ref="U233:W233"/>
    <mergeCell ref="B232:J232"/>
    <mergeCell ref="K232:L232"/>
    <mergeCell ref="B233:J233"/>
    <mergeCell ref="K233:L233"/>
    <mergeCell ref="M233:N233"/>
    <mergeCell ref="O233:Q233"/>
    <mergeCell ref="M232:N232"/>
    <mergeCell ref="O232:Q232"/>
    <mergeCell ref="R230:T230"/>
    <mergeCell ref="U230:W230"/>
    <mergeCell ref="R231:T231"/>
    <mergeCell ref="U231:W231"/>
    <mergeCell ref="R232:T232"/>
    <mergeCell ref="U232:W232"/>
    <mergeCell ref="B231:J231"/>
    <mergeCell ref="K231:L231"/>
    <mergeCell ref="M231:N231"/>
    <mergeCell ref="O231:Q231"/>
    <mergeCell ref="B230:J230"/>
    <mergeCell ref="K230:L230"/>
    <mergeCell ref="M230:N230"/>
    <mergeCell ref="O230:Q230"/>
    <mergeCell ref="R229:T229"/>
    <mergeCell ref="U229:W229"/>
    <mergeCell ref="B228:J228"/>
    <mergeCell ref="K228:L228"/>
    <mergeCell ref="B229:J229"/>
    <mergeCell ref="K229:L229"/>
    <mergeCell ref="M229:N229"/>
    <mergeCell ref="O229:Q229"/>
    <mergeCell ref="M228:N228"/>
    <mergeCell ref="O228:Q228"/>
    <mergeCell ref="R226:T226"/>
    <mergeCell ref="U226:W226"/>
    <mergeCell ref="R227:T227"/>
    <mergeCell ref="U227:W227"/>
    <mergeCell ref="R228:T228"/>
    <mergeCell ref="U228:W228"/>
    <mergeCell ref="B227:J227"/>
    <mergeCell ref="K227:L227"/>
    <mergeCell ref="M227:N227"/>
    <mergeCell ref="O227:Q227"/>
    <mergeCell ref="B226:J226"/>
    <mergeCell ref="K226:L226"/>
    <mergeCell ref="M226:N226"/>
    <mergeCell ref="O226:Q226"/>
    <mergeCell ref="R225:T225"/>
    <mergeCell ref="U225:W225"/>
    <mergeCell ref="B224:J224"/>
    <mergeCell ref="K224:L224"/>
    <mergeCell ref="B225:J225"/>
    <mergeCell ref="K225:L225"/>
    <mergeCell ref="M225:N225"/>
    <mergeCell ref="O225:Q225"/>
    <mergeCell ref="M224:N224"/>
    <mergeCell ref="O224:Q224"/>
    <mergeCell ref="R222:T222"/>
    <mergeCell ref="U222:W222"/>
    <mergeCell ref="R223:T223"/>
    <mergeCell ref="U223:W223"/>
    <mergeCell ref="R224:T224"/>
    <mergeCell ref="U224:W224"/>
    <mergeCell ref="B223:J223"/>
    <mergeCell ref="K223:L223"/>
    <mergeCell ref="M223:N223"/>
    <mergeCell ref="O223:Q223"/>
    <mergeCell ref="B222:J222"/>
    <mergeCell ref="K222:L222"/>
    <mergeCell ref="M222:N222"/>
    <mergeCell ref="O222:Q222"/>
    <mergeCell ref="R221:T221"/>
    <mergeCell ref="U221:W221"/>
    <mergeCell ref="B220:J220"/>
    <mergeCell ref="K220:L220"/>
    <mergeCell ref="B221:J221"/>
    <mergeCell ref="K221:L221"/>
    <mergeCell ref="M221:N221"/>
    <mergeCell ref="O221:Q221"/>
    <mergeCell ref="M220:N220"/>
    <mergeCell ref="O220:Q220"/>
    <mergeCell ref="R218:T218"/>
    <mergeCell ref="U218:W218"/>
    <mergeCell ref="R219:T219"/>
    <mergeCell ref="U219:W219"/>
    <mergeCell ref="R220:T220"/>
    <mergeCell ref="U220:W220"/>
    <mergeCell ref="B219:J219"/>
    <mergeCell ref="K219:L219"/>
    <mergeCell ref="M219:N219"/>
    <mergeCell ref="O219:Q219"/>
    <mergeCell ref="B218:J218"/>
    <mergeCell ref="K218:L218"/>
    <mergeCell ref="M218:N218"/>
    <mergeCell ref="O218:Q218"/>
    <mergeCell ref="R217:T217"/>
    <mergeCell ref="U217:W217"/>
    <mergeCell ref="B216:J216"/>
    <mergeCell ref="K216:L216"/>
    <mergeCell ref="B217:J217"/>
    <mergeCell ref="K217:L217"/>
    <mergeCell ref="M217:N217"/>
    <mergeCell ref="O217:Q217"/>
    <mergeCell ref="M216:N216"/>
    <mergeCell ref="O216:Q216"/>
    <mergeCell ref="R214:T214"/>
    <mergeCell ref="U214:W214"/>
    <mergeCell ref="R215:T215"/>
    <mergeCell ref="U215:W215"/>
    <mergeCell ref="R216:T216"/>
    <mergeCell ref="U216:W216"/>
    <mergeCell ref="B215:J215"/>
    <mergeCell ref="K215:L215"/>
    <mergeCell ref="M215:N215"/>
    <mergeCell ref="O215:Q215"/>
    <mergeCell ref="B214:J214"/>
    <mergeCell ref="K214:L214"/>
    <mergeCell ref="M214:N214"/>
    <mergeCell ref="O214:Q214"/>
    <mergeCell ref="R213:T213"/>
    <mergeCell ref="U213:W213"/>
    <mergeCell ref="B212:J212"/>
    <mergeCell ref="K212:L212"/>
    <mergeCell ref="B213:J213"/>
    <mergeCell ref="K213:L213"/>
    <mergeCell ref="M213:N213"/>
    <mergeCell ref="O213:Q213"/>
    <mergeCell ref="M212:N212"/>
    <mergeCell ref="O212:Q212"/>
    <mergeCell ref="R210:T210"/>
    <mergeCell ref="U210:W210"/>
    <mergeCell ref="R211:T211"/>
    <mergeCell ref="U211:W211"/>
    <mergeCell ref="R212:T212"/>
    <mergeCell ref="U212:W212"/>
    <mergeCell ref="B211:J211"/>
    <mergeCell ref="K211:L211"/>
    <mergeCell ref="M211:N211"/>
    <mergeCell ref="O211:Q211"/>
    <mergeCell ref="B210:J210"/>
    <mergeCell ref="K210:L210"/>
    <mergeCell ref="M210:N210"/>
    <mergeCell ref="O210:Q210"/>
    <mergeCell ref="O208:Q209"/>
    <mergeCell ref="R208:W208"/>
    <mergeCell ref="R209:T209"/>
    <mergeCell ref="U209:W209"/>
    <mergeCell ref="A208:A209"/>
    <mergeCell ref="B208:J209"/>
    <mergeCell ref="K208:L209"/>
    <mergeCell ref="M208:N209"/>
    <mergeCell ref="A203:W203"/>
    <mergeCell ref="A204:W204"/>
    <mergeCell ref="A205:W205"/>
    <mergeCell ref="A206:W206"/>
    <mergeCell ref="A1:W1"/>
    <mergeCell ref="A2:W2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7:W17"/>
    <mergeCell ref="A18:W18"/>
    <mergeCell ref="A19:W19"/>
    <mergeCell ref="A20:W20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32"/>
    <mergeCell ref="B26:J26"/>
    <mergeCell ref="K26:N26"/>
    <mergeCell ref="O26:Q26"/>
    <mergeCell ref="B29:J29"/>
    <mergeCell ref="K29:N29"/>
    <mergeCell ref="O29:Q29"/>
    <mergeCell ref="B31:J31"/>
    <mergeCell ref="K31:N31"/>
    <mergeCell ref="O31:Q31"/>
    <mergeCell ref="R26:T26"/>
    <mergeCell ref="U26:W26"/>
    <mergeCell ref="B27:J27"/>
    <mergeCell ref="K27:N27"/>
    <mergeCell ref="O27:Q27"/>
    <mergeCell ref="R27:T27"/>
    <mergeCell ref="U27:W27"/>
    <mergeCell ref="R29:T29"/>
    <mergeCell ref="U29:W29"/>
    <mergeCell ref="B30:J30"/>
    <mergeCell ref="K30:N30"/>
    <mergeCell ref="O30:Q30"/>
    <mergeCell ref="R30:T30"/>
    <mergeCell ref="U30:W30"/>
    <mergeCell ref="R31:T31"/>
    <mergeCell ref="U31:W31"/>
    <mergeCell ref="B32:J32"/>
    <mergeCell ref="K32:N32"/>
    <mergeCell ref="O32:Q32"/>
    <mergeCell ref="R32:T32"/>
    <mergeCell ref="U32:W32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B37:J37"/>
    <mergeCell ref="K37:N37"/>
    <mergeCell ref="O37:Q37"/>
    <mergeCell ref="R37:T37"/>
    <mergeCell ref="K38:N38"/>
    <mergeCell ref="O38:Q38"/>
    <mergeCell ref="R38:T38"/>
    <mergeCell ref="U38:W38"/>
    <mergeCell ref="U28:W28"/>
    <mergeCell ref="A40:W40"/>
    <mergeCell ref="A41:W41"/>
    <mergeCell ref="A42:W42"/>
    <mergeCell ref="B28:J28"/>
    <mergeCell ref="K28:N28"/>
    <mergeCell ref="O28:Q28"/>
    <mergeCell ref="R28:T28"/>
    <mergeCell ref="U37:W37"/>
    <mergeCell ref="B38:J38"/>
    <mergeCell ref="A43:W43"/>
    <mergeCell ref="A45:A47"/>
    <mergeCell ref="B45:J47"/>
    <mergeCell ref="K45:N47"/>
    <mergeCell ref="O45:Q47"/>
    <mergeCell ref="R45:W45"/>
    <mergeCell ref="R46:T47"/>
    <mergeCell ref="U46:W47"/>
    <mergeCell ref="B48:J48"/>
    <mergeCell ref="K48:N48"/>
    <mergeCell ref="O48:Q48"/>
    <mergeCell ref="R48:T48"/>
    <mergeCell ref="U48:W48"/>
    <mergeCell ref="A49:A55"/>
    <mergeCell ref="B49:J49"/>
    <mergeCell ref="K49:N49"/>
    <mergeCell ref="O49:Q49"/>
    <mergeCell ref="R49:T49"/>
    <mergeCell ref="U49:W49"/>
    <mergeCell ref="B50:J50"/>
    <mergeCell ref="K50:N50"/>
    <mergeCell ref="O50:Q50"/>
    <mergeCell ref="R50:T50"/>
    <mergeCell ref="U50:W50"/>
    <mergeCell ref="B51:J51"/>
    <mergeCell ref="K51:N51"/>
    <mergeCell ref="O51:Q51"/>
    <mergeCell ref="R51:T51"/>
    <mergeCell ref="U51:W51"/>
    <mergeCell ref="U52:W52"/>
    <mergeCell ref="B53:J53"/>
    <mergeCell ref="K53:N53"/>
    <mergeCell ref="O53:Q53"/>
    <mergeCell ref="R53:T53"/>
    <mergeCell ref="U53:W53"/>
    <mergeCell ref="B52:J52"/>
    <mergeCell ref="K52:N52"/>
    <mergeCell ref="O52:Q52"/>
    <mergeCell ref="R52:T52"/>
    <mergeCell ref="U54:W54"/>
    <mergeCell ref="B55:J55"/>
    <mergeCell ref="K55:N55"/>
    <mergeCell ref="O55:Q55"/>
    <mergeCell ref="R55:T55"/>
    <mergeCell ref="U55:W55"/>
    <mergeCell ref="B54:J54"/>
    <mergeCell ref="K54:N54"/>
    <mergeCell ref="O54:Q54"/>
    <mergeCell ref="R54:T54"/>
    <mergeCell ref="U56:W56"/>
    <mergeCell ref="B57:J57"/>
    <mergeCell ref="K57:N57"/>
    <mergeCell ref="O57:Q57"/>
    <mergeCell ref="R57:T57"/>
    <mergeCell ref="U57:W57"/>
    <mergeCell ref="B56:J56"/>
    <mergeCell ref="K56:N56"/>
    <mergeCell ref="O56:Q56"/>
    <mergeCell ref="R56:T56"/>
    <mergeCell ref="U58:W58"/>
    <mergeCell ref="B59:J59"/>
    <mergeCell ref="K59:N59"/>
    <mergeCell ref="O59:Q59"/>
    <mergeCell ref="R59:T59"/>
    <mergeCell ref="U59:W59"/>
    <mergeCell ref="B58:J58"/>
    <mergeCell ref="K58:N58"/>
    <mergeCell ref="O58:Q58"/>
    <mergeCell ref="R58:T58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A63:W63"/>
    <mergeCell ref="A64:W64"/>
    <mergeCell ref="A65:W65"/>
    <mergeCell ref="A66:W66"/>
    <mergeCell ref="A68:A70"/>
    <mergeCell ref="B68:J70"/>
    <mergeCell ref="K68:N70"/>
    <mergeCell ref="O68:Q70"/>
    <mergeCell ref="R68:W68"/>
    <mergeCell ref="R69:T70"/>
    <mergeCell ref="U69:W70"/>
    <mergeCell ref="B71:J71"/>
    <mergeCell ref="K71:N71"/>
    <mergeCell ref="O71:Q71"/>
    <mergeCell ref="R71:T71"/>
    <mergeCell ref="U71:W71"/>
    <mergeCell ref="A72:A82"/>
    <mergeCell ref="B72:J72"/>
    <mergeCell ref="K72:N72"/>
    <mergeCell ref="O72:Q72"/>
    <mergeCell ref="B74:J74"/>
    <mergeCell ref="K74:N74"/>
    <mergeCell ref="O74:Q74"/>
    <mergeCell ref="B76:J76"/>
    <mergeCell ref="K76:N76"/>
    <mergeCell ref="O76:Q76"/>
    <mergeCell ref="R72:T72"/>
    <mergeCell ref="U72:W72"/>
    <mergeCell ref="B73:J73"/>
    <mergeCell ref="K73:N73"/>
    <mergeCell ref="O73:Q73"/>
    <mergeCell ref="R73:T73"/>
    <mergeCell ref="U73:W73"/>
    <mergeCell ref="R74:T74"/>
    <mergeCell ref="U74:W74"/>
    <mergeCell ref="B75:J75"/>
    <mergeCell ref="K75:N75"/>
    <mergeCell ref="O75:Q75"/>
    <mergeCell ref="R75:T75"/>
    <mergeCell ref="U75:W75"/>
    <mergeCell ref="R76:T76"/>
    <mergeCell ref="U76:W76"/>
    <mergeCell ref="B77:J77"/>
    <mergeCell ref="K77:N77"/>
    <mergeCell ref="O77:Q77"/>
    <mergeCell ref="R77:T77"/>
    <mergeCell ref="U77:W77"/>
    <mergeCell ref="U78:W78"/>
    <mergeCell ref="B79:J79"/>
    <mergeCell ref="K79:N79"/>
    <mergeCell ref="O79:Q79"/>
    <mergeCell ref="R79:T79"/>
    <mergeCell ref="U79:W79"/>
    <mergeCell ref="B78:J78"/>
    <mergeCell ref="K78:N78"/>
    <mergeCell ref="O78:Q78"/>
    <mergeCell ref="R78:T78"/>
    <mergeCell ref="U80:W80"/>
    <mergeCell ref="B81:J81"/>
    <mergeCell ref="K81:N81"/>
    <mergeCell ref="O81:Q81"/>
    <mergeCell ref="R81:T81"/>
    <mergeCell ref="U81:W81"/>
    <mergeCell ref="B80:J80"/>
    <mergeCell ref="K80:N80"/>
    <mergeCell ref="O80:Q80"/>
    <mergeCell ref="R80:T80"/>
    <mergeCell ref="U82:W82"/>
    <mergeCell ref="B83:J83"/>
    <mergeCell ref="K83:N83"/>
    <mergeCell ref="O83:Q83"/>
    <mergeCell ref="R83:T83"/>
    <mergeCell ref="U83:W83"/>
    <mergeCell ref="B82:J82"/>
    <mergeCell ref="K82:N82"/>
    <mergeCell ref="O82:Q82"/>
    <mergeCell ref="R82:T82"/>
    <mergeCell ref="U84:W84"/>
    <mergeCell ref="B85:J85"/>
    <mergeCell ref="K85:N85"/>
    <mergeCell ref="O85:Q85"/>
    <mergeCell ref="R85:T85"/>
    <mergeCell ref="U85:W85"/>
    <mergeCell ref="B84:J84"/>
    <mergeCell ref="K84:N84"/>
    <mergeCell ref="O84:Q84"/>
    <mergeCell ref="R84:T84"/>
    <mergeCell ref="U86:W86"/>
    <mergeCell ref="B87:J87"/>
    <mergeCell ref="K87:N87"/>
    <mergeCell ref="O87:Q87"/>
    <mergeCell ref="R87:T87"/>
    <mergeCell ref="U87:W87"/>
    <mergeCell ref="B86:J86"/>
    <mergeCell ref="K86:N86"/>
    <mergeCell ref="O86:Q86"/>
    <mergeCell ref="R86:T86"/>
    <mergeCell ref="A89:W89"/>
    <mergeCell ref="A90:W90"/>
    <mergeCell ref="A91:W91"/>
    <mergeCell ref="A92:W92"/>
    <mergeCell ref="A94:A96"/>
    <mergeCell ref="B94:J96"/>
    <mergeCell ref="K94:N96"/>
    <mergeCell ref="O94:Q96"/>
    <mergeCell ref="R94:W94"/>
    <mergeCell ref="R95:T96"/>
    <mergeCell ref="U95:W96"/>
    <mergeCell ref="B97:J97"/>
    <mergeCell ref="K97:N97"/>
    <mergeCell ref="O97:Q97"/>
    <mergeCell ref="R97:T97"/>
    <mergeCell ref="U97:W97"/>
    <mergeCell ref="A98:A100"/>
    <mergeCell ref="B98:J98"/>
    <mergeCell ref="K98:N98"/>
    <mergeCell ref="O98:Q98"/>
    <mergeCell ref="B100:J100"/>
    <mergeCell ref="K100:N100"/>
    <mergeCell ref="O100:Q100"/>
    <mergeCell ref="R98:T98"/>
    <mergeCell ref="U98:W98"/>
    <mergeCell ref="B99:J99"/>
    <mergeCell ref="K99:N99"/>
    <mergeCell ref="O99:Q99"/>
    <mergeCell ref="R99:T99"/>
    <mergeCell ref="U99:W99"/>
    <mergeCell ref="R100:T100"/>
    <mergeCell ref="U100:W100"/>
    <mergeCell ref="B101:J101"/>
    <mergeCell ref="K101:N101"/>
    <mergeCell ref="O101:Q101"/>
    <mergeCell ref="R101:T101"/>
    <mergeCell ref="U101:W101"/>
    <mergeCell ref="U102:W102"/>
    <mergeCell ref="B103:J103"/>
    <mergeCell ref="K103:N103"/>
    <mergeCell ref="O103:Q103"/>
    <mergeCell ref="R103:T103"/>
    <mergeCell ref="U103:W103"/>
    <mergeCell ref="B102:J102"/>
    <mergeCell ref="K102:N102"/>
    <mergeCell ref="O102:Q102"/>
    <mergeCell ref="R102:T102"/>
    <mergeCell ref="U104:W104"/>
    <mergeCell ref="B105:J105"/>
    <mergeCell ref="K105:N105"/>
    <mergeCell ref="O105:Q105"/>
    <mergeCell ref="R105:T105"/>
    <mergeCell ref="U105:W105"/>
    <mergeCell ref="B104:J104"/>
    <mergeCell ref="K104:N104"/>
    <mergeCell ref="O104:Q104"/>
    <mergeCell ref="R104:T104"/>
    <mergeCell ref="A107:W107"/>
    <mergeCell ref="A108:W108"/>
    <mergeCell ref="A109:W109"/>
    <mergeCell ref="A110:W110"/>
    <mergeCell ref="A112:A114"/>
    <mergeCell ref="B112:J114"/>
    <mergeCell ref="K112:N114"/>
    <mergeCell ref="O112:Q114"/>
    <mergeCell ref="R112:W112"/>
    <mergeCell ref="R113:T114"/>
    <mergeCell ref="U113:W114"/>
    <mergeCell ref="B115:J115"/>
    <mergeCell ref="K115:N115"/>
    <mergeCell ref="O115:Q115"/>
    <mergeCell ref="R115:T115"/>
    <mergeCell ref="U115:W115"/>
    <mergeCell ref="A116:A122"/>
    <mergeCell ref="B116:J116"/>
    <mergeCell ref="K116:N116"/>
    <mergeCell ref="O116:Q116"/>
    <mergeCell ref="B118:J118"/>
    <mergeCell ref="K118:N118"/>
    <mergeCell ref="O118:Q118"/>
    <mergeCell ref="B120:J120"/>
    <mergeCell ref="K120:N120"/>
    <mergeCell ref="O120:Q120"/>
    <mergeCell ref="R116:T116"/>
    <mergeCell ref="U116:W116"/>
    <mergeCell ref="B117:J117"/>
    <mergeCell ref="K117:N117"/>
    <mergeCell ref="O117:Q117"/>
    <mergeCell ref="R117:T117"/>
    <mergeCell ref="U117:W117"/>
    <mergeCell ref="R118:T118"/>
    <mergeCell ref="U118:W118"/>
    <mergeCell ref="B119:J119"/>
    <mergeCell ref="K119:N119"/>
    <mergeCell ref="O119:Q119"/>
    <mergeCell ref="R119:T119"/>
    <mergeCell ref="U119:W119"/>
    <mergeCell ref="R120:T120"/>
    <mergeCell ref="U120:W120"/>
    <mergeCell ref="B121:J121"/>
    <mergeCell ref="K121:N121"/>
    <mergeCell ref="O121:Q121"/>
    <mergeCell ref="R121:T121"/>
    <mergeCell ref="U121:W121"/>
    <mergeCell ref="U122:W122"/>
    <mergeCell ref="B123:J123"/>
    <mergeCell ref="K123:N123"/>
    <mergeCell ref="O123:Q123"/>
    <mergeCell ref="R123:T123"/>
    <mergeCell ref="U123:W123"/>
    <mergeCell ref="B122:J122"/>
    <mergeCell ref="K122:N122"/>
    <mergeCell ref="O122:Q122"/>
    <mergeCell ref="R122:T122"/>
    <mergeCell ref="U124:W124"/>
    <mergeCell ref="B125:J125"/>
    <mergeCell ref="K125:N125"/>
    <mergeCell ref="O125:Q125"/>
    <mergeCell ref="R125:T125"/>
    <mergeCell ref="U125:W125"/>
    <mergeCell ref="B124:J124"/>
    <mergeCell ref="K124:N124"/>
    <mergeCell ref="O124:Q124"/>
    <mergeCell ref="R124:T124"/>
    <mergeCell ref="U126:W126"/>
    <mergeCell ref="B127:J127"/>
    <mergeCell ref="K127:N127"/>
    <mergeCell ref="O127:Q127"/>
    <mergeCell ref="R127:T127"/>
    <mergeCell ref="U127:W127"/>
    <mergeCell ref="B126:J126"/>
    <mergeCell ref="K126:N126"/>
    <mergeCell ref="O126:Q126"/>
    <mergeCell ref="R126:T126"/>
    <mergeCell ref="U128:W128"/>
    <mergeCell ref="A130:W130"/>
    <mergeCell ref="A131:W131"/>
    <mergeCell ref="A132:W132"/>
    <mergeCell ref="B128:J128"/>
    <mergeCell ref="K128:N128"/>
    <mergeCell ref="O128:Q128"/>
    <mergeCell ref="R128:T128"/>
    <mergeCell ref="A133:W133"/>
    <mergeCell ref="A135:A137"/>
    <mergeCell ref="B135:J137"/>
    <mergeCell ref="K135:N137"/>
    <mergeCell ref="O135:Q137"/>
    <mergeCell ref="R135:W135"/>
    <mergeCell ref="R136:T137"/>
    <mergeCell ref="U136:W137"/>
    <mergeCell ref="U138:W138"/>
    <mergeCell ref="B139:J139"/>
    <mergeCell ref="K139:N139"/>
    <mergeCell ref="O139:Q139"/>
    <mergeCell ref="R139:T139"/>
    <mergeCell ref="U139:W139"/>
    <mergeCell ref="B138:J138"/>
    <mergeCell ref="K138:N138"/>
    <mergeCell ref="O138:Q138"/>
    <mergeCell ref="R138:T138"/>
    <mergeCell ref="R140:T140"/>
    <mergeCell ref="U140:W140"/>
    <mergeCell ref="B141:J141"/>
    <mergeCell ref="K141:N141"/>
    <mergeCell ref="O141:Q141"/>
    <mergeCell ref="R141:T141"/>
    <mergeCell ref="U141:W141"/>
    <mergeCell ref="B140:J140"/>
    <mergeCell ref="K140:N140"/>
    <mergeCell ref="O140:Q140"/>
    <mergeCell ref="U143:W143"/>
    <mergeCell ref="B144:J144"/>
    <mergeCell ref="K144:N144"/>
    <mergeCell ref="O144:Q144"/>
    <mergeCell ref="R144:T144"/>
    <mergeCell ref="U144:W144"/>
    <mergeCell ref="B143:J143"/>
    <mergeCell ref="K143:N143"/>
    <mergeCell ref="O143:Q143"/>
    <mergeCell ref="R143:T143"/>
    <mergeCell ref="U145:W145"/>
    <mergeCell ref="B146:J146"/>
    <mergeCell ref="K146:N146"/>
    <mergeCell ref="O146:Q146"/>
    <mergeCell ref="R146:T146"/>
    <mergeCell ref="U146:W146"/>
    <mergeCell ref="B145:J145"/>
    <mergeCell ref="K145:N145"/>
    <mergeCell ref="O145:Q145"/>
    <mergeCell ref="R145:T145"/>
    <mergeCell ref="B147:J147"/>
    <mergeCell ref="K147:N147"/>
    <mergeCell ref="O147:Q147"/>
    <mergeCell ref="R147:T147"/>
    <mergeCell ref="A139:A142"/>
    <mergeCell ref="A149:W149"/>
    <mergeCell ref="A150:W150"/>
    <mergeCell ref="A151:W151"/>
    <mergeCell ref="U147:W147"/>
    <mergeCell ref="B142:J142"/>
    <mergeCell ref="K142:N142"/>
    <mergeCell ref="O142:Q142"/>
    <mergeCell ref="R142:T142"/>
    <mergeCell ref="U142:W142"/>
    <mergeCell ref="A152:W152"/>
    <mergeCell ref="A154:A155"/>
    <mergeCell ref="B154:J155"/>
    <mergeCell ref="K154:L155"/>
    <mergeCell ref="M154:N155"/>
    <mergeCell ref="O154:Q155"/>
    <mergeCell ref="R154:W154"/>
    <mergeCell ref="R155:T155"/>
    <mergeCell ref="U155:W155"/>
    <mergeCell ref="B156:J156"/>
    <mergeCell ref="K156:L156"/>
    <mergeCell ref="M156:N156"/>
    <mergeCell ref="O156:Q156"/>
    <mergeCell ref="B157:J157"/>
    <mergeCell ref="K157:L157"/>
    <mergeCell ref="M157:N157"/>
    <mergeCell ref="O157:Q157"/>
    <mergeCell ref="R159:T159"/>
    <mergeCell ref="U159:W159"/>
    <mergeCell ref="M158:N158"/>
    <mergeCell ref="O158:Q158"/>
    <mergeCell ref="R156:T156"/>
    <mergeCell ref="U156:W156"/>
    <mergeCell ref="R157:T157"/>
    <mergeCell ref="U157:W157"/>
    <mergeCell ref="R160:T160"/>
    <mergeCell ref="U160:W160"/>
    <mergeCell ref="B159:J159"/>
    <mergeCell ref="K159:L159"/>
    <mergeCell ref="B160:J160"/>
    <mergeCell ref="K160:L160"/>
    <mergeCell ref="M160:N160"/>
    <mergeCell ref="O160:Q160"/>
    <mergeCell ref="M159:N159"/>
    <mergeCell ref="O159:Q159"/>
    <mergeCell ref="B161:J161"/>
    <mergeCell ref="K161:L161"/>
    <mergeCell ref="M161:N161"/>
    <mergeCell ref="O161:Q161"/>
    <mergeCell ref="R163:T163"/>
    <mergeCell ref="U163:W163"/>
    <mergeCell ref="B162:J162"/>
    <mergeCell ref="K162:L162"/>
    <mergeCell ref="M162:N162"/>
    <mergeCell ref="O162:Q162"/>
    <mergeCell ref="R161:T161"/>
    <mergeCell ref="U161:W161"/>
    <mergeCell ref="R162:T162"/>
    <mergeCell ref="U162:W162"/>
    <mergeCell ref="R164:T164"/>
    <mergeCell ref="U164:W164"/>
    <mergeCell ref="B163:J163"/>
    <mergeCell ref="K163:L163"/>
    <mergeCell ref="B164:J164"/>
    <mergeCell ref="K164:L164"/>
    <mergeCell ref="M164:N164"/>
    <mergeCell ref="O164:Q164"/>
    <mergeCell ref="M163:N163"/>
    <mergeCell ref="O163:Q163"/>
    <mergeCell ref="B165:J165"/>
    <mergeCell ref="K165:L165"/>
    <mergeCell ref="M165:N165"/>
    <mergeCell ref="O165:Q165"/>
    <mergeCell ref="R167:T167"/>
    <mergeCell ref="U167:W167"/>
    <mergeCell ref="B166:J166"/>
    <mergeCell ref="K166:L166"/>
    <mergeCell ref="M166:N166"/>
    <mergeCell ref="O166:Q166"/>
    <mergeCell ref="R165:T165"/>
    <mergeCell ref="U165:W165"/>
    <mergeCell ref="R166:T166"/>
    <mergeCell ref="U166:W166"/>
    <mergeCell ref="R168:T168"/>
    <mergeCell ref="U168:W168"/>
    <mergeCell ref="B167:J167"/>
    <mergeCell ref="K167:L167"/>
    <mergeCell ref="B168:J168"/>
    <mergeCell ref="K168:L168"/>
    <mergeCell ref="M168:N168"/>
    <mergeCell ref="O168:Q168"/>
    <mergeCell ref="M167:N167"/>
    <mergeCell ref="O167:Q167"/>
    <mergeCell ref="B169:J169"/>
    <mergeCell ref="K169:L169"/>
    <mergeCell ref="M169:N169"/>
    <mergeCell ref="O169:Q169"/>
    <mergeCell ref="R171:T171"/>
    <mergeCell ref="U171:W171"/>
    <mergeCell ref="B170:J170"/>
    <mergeCell ref="K170:L170"/>
    <mergeCell ref="M170:N170"/>
    <mergeCell ref="O170:Q170"/>
    <mergeCell ref="R169:T169"/>
    <mergeCell ref="U169:W169"/>
    <mergeCell ref="R170:T170"/>
    <mergeCell ref="U170:W170"/>
    <mergeCell ref="R172:T172"/>
    <mergeCell ref="U172:W172"/>
    <mergeCell ref="B171:J171"/>
    <mergeCell ref="K171:L171"/>
    <mergeCell ref="B172:J172"/>
    <mergeCell ref="K172:L172"/>
    <mergeCell ref="M172:N172"/>
    <mergeCell ref="O172:Q172"/>
    <mergeCell ref="M171:N171"/>
    <mergeCell ref="O171:Q171"/>
    <mergeCell ref="B173:J173"/>
    <mergeCell ref="K173:L173"/>
    <mergeCell ref="M173:N173"/>
    <mergeCell ref="O173:Q173"/>
    <mergeCell ref="R175:T175"/>
    <mergeCell ref="U175:W175"/>
    <mergeCell ref="B174:J174"/>
    <mergeCell ref="K174:L174"/>
    <mergeCell ref="M174:N174"/>
    <mergeCell ref="O174:Q174"/>
    <mergeCell ref="R173:T173"/>
    <mergeCell ref="U173:W173"/>
    <mergeCell ref="R174:T174"/>
    <mergeCell ref="U174:W174"/>
    <mergeCell ref="R176:T176"/>
    <mergeCell ref="U176:W176"/>
    <mergeCell ref="B175:J175"/>
    <mergeCell ref="K175:L175"/>
    <mergeCell ref="B176:J176"/>
    <mergeCell ref="K176:L176"/>
    <mergeCell ref="M176:N176"/>
    <mergeCell ref="O176:Q176"/>
    <mergeCell ref="M175:N175"/>
    <mergeCell ref="O175:Q175"/>
    <mergeCell ref="B177:J177"/>
    <mergeCell ref="K177:L177"/>
    <mergeCell ref="M177:N177"/>
    <mergeCell ref="O177:Q177"/>
    <mergeCell ref="B178:J178"/>
    <mergeCell ref="K178:L178"/>
    <mergeCell ref="M178:N178"/>
    <mergeCell ref="O178:Q178"/>
    <mergeCell ref="M179:N179"/>
    <mergeCell ref="O179:Q179"/>
    <mergeCell ref="R177:T177"/>
    <mergeCell ref="U177:W177"/>
    <mergeCell ref="R178:T178"/>
    <mergeCell ref="U178:W178"/>
    <mergeCell ref="R179:T179"/>
    <mergeCell ref="U179:W179"/>
    <mergeCell ref="B179:J179"/>
    <mergeCell ref="K179:L179"/>
    <mergeCell ref="B180:J180"/>
    <mergeCell ref="K180:L180"/>
    <mergeCell ref="M181:N181"/>
    <mergeCell ref="O181:Q181"/>
    <mergeCell ref="R180:T180"/>
    <mergeCell ref="U180:W180"/>
    <mergeCell ref="M180:N180"/>
    <mergeCell ref="O180:Q180"/>
    <mergeCell ref="R181:T181"/>
    <mergeCell ref="U181:W181"/>
    <mergeCell ref="R184:T184"/>
    <mergeCell ref="U184:W184"/>
    <mergeCell ref="B183:J183"/>
    <mergeCell ref="K183:L183"/>
    <mergeCell ref="B184:J184"/>
    <mergeCell ref="K184:L184"/>
    <mergeCell ref="M184:N184"/>
    <mergeCell ref="O184:Q184"/>
    <mergeCell ref="B185:J185"/>
    <mergeCell ref="K185:L185"/>
    <mergeCell ref="M185:N185"/>
    <mergeCell ref="O185:Q185"/>
    <mergeCell ref="R187:T187"/>
    <mergeCell ref="U187:W187"/>
    <mergeCell ref="B186:J186"/>
    <mergeCell ref="K186:L186"/>
    <mergeCell ref="M186:N186"/>
    <mergeCell ref="O186:Q186"/>
    <mergeCell ref="R185:T185"/>
    <mergeCell ref="U185:W185"/>
    <mergeCell ref="R186:T186"/>
    <mergeCell ref="U186:W186"/>
    <mergeCell ref="R188:T188"/>
    <mergeCell ref="U188:W188"/>
    <mergeCell ref="B187:J187"/>
    <mergeCell ref="K187:L187"/>
    <mergeCell ref="B188:J188"/>
    <mergeCell ref="K188:L188"/>
    <mergeCell ref="M188:N188"/>
    <mergeCell ref="O188:Q188"/>
    <mergeCell ref="M187:N187"/>
    <mergeCell ref="O187:Q187"/>
    <mergeCell ref="B189:J189"/>
    <mergeCell ref="K189:L189"/>
    <mergeCell ref="M189:N189"/>
    <mergeCell ref="O189:Q189"/>
    <mergeCell ref="R189:T189"/>
    <mergeCell ref="U189:W189"/>
    <mergeCell ref="B192:J192"/>
    <mergeCell ref="K192:L192"/>
    <mergeCell ref="M192:N192"/>
    <mergeCell ref="O192:Q192"/>
    <mergeCell ref="R192:T192"/>
    <mergeCell ref="U192:W192"/>
    <mergeCell ref="B190:J190"/>
    <mergeCell ref="K190:L190"/>
    <mergeCell ref="B197:J197"/>
    <mergeCell ref="K197:L197"/>
    <mergeCell ref="B196:J196"/>
    <mergeCell ref="K196:L196"/>
    <mergeCell ref="B198:J198"/>
    <mergeCell ref="K198:L198"/>
    <mergeCell ref="M198:N198"/>
    <mergeCell ref="O198:Q198"/>
    <mergeCell ref="B199:J199"/>
    <mergeCell ref="K199:L199"/>
    <mergeCell ref="M199:N199"/>
    <mergeCell ref="O199:Q199"/>
    <mergeCell ref="R201:T201"/>
    <mergeCell ref="U201:W201"/>
    <mergeCell ref="B200:J200"/>
    <mergeCell ref="K200:L200"/>
    <mergeCell ref="B201:J201"/>
    <mergeCell ref="K201:L201"/>
    <mergeCell ref="M201:N201"/>
    <mergeCell ref="O201:Q201"/>
    <mergeCell ref="M200:N200"/>
    <mergeCell ref="O200:Q200"/>
    <mergeCell ref="R196:T196"/>
    <mergeCell ref="U196:W196"/>
    <mergeCell ref="R198:T198"/>
    <mergeCell ref="U198:W198"/>
    <mergeCell ref="M196:N196"/>
    <mergeCell ref="O196:Q196"/>
    <mergeCell ref="R158:T158"/>
    <mergeCell ref="U158:W158"/>
    <mergeCell ref="R182:T182"/>
    <mergeCell ref="U182:W182"/>
    <mergeCell ref="R183:T183"/>
    <mergeCell ref="U183:W183"/>
    <mergeCell ref="M190:N190"/>
    <mergeCell ref="O190:Q190"/>
    <mergeCell ref="B158:J158"/>
    <mergeCell ref="K158:L158"/>
    <mergeCell ref="M183:N183"/>
    <mergeCell ref="O183:Q183"/>
    <mergeCell ref="B182:J182"/>
    <mergeCell ref="K182:L182"/>
    <mergeCell ref="M182:N182"/>
    <mergeCell ref="O182:Q182"/>
    <mergeCell ref="B181:J181"/>
    <mergeCell ref="K181:L181"/>
    <mergeCell ref="R190:T190"/>
    <mergeCell ref="U190:W190"/>
    <mergeCell ref="B191:J191"/>
    <mergeCell ref="K191:L191"/>
    <mergeCell ref="M191:N191"/>
    <mergeCell ref="O191:Q191"/>
    <mergeCell ref="R191:T191"/>
    <mergeCell ref="U191:W191"/>
    <mergeCell ref="R194:T194"/>
    <mergeCell ref="U194:W194"/>
    <mergeCell ref="B193:J193"/>
    <mergeCell ref="K193:L193"/>
    <mergeCell ref="M193:N193"/>
    <mergeCell ref="O193:Q193"/>
    <mergeCell ref="R193:T193"/>
    <mergeCell ref="U193:W193"/>
    <mergeCell ref="R195:T195"/>
    <mergeCell ref="U195:W195"/>
    <mergeCell ref="B194:J194"/>
    <mergeCell ref="K194:L194"/>
    <mergeCell ref="B195:J195"/>
    <mergeCell ref="K195:L195"/>
    <mergeCell ref="M195:N195"/>
    <mergeCell ref="O195:Q195"/>
    <mergeCell ref="M194:N194"/>
    <mergeCell ref="O194:Q194"/>
    <mergeCell ref="R200:T200"/>
    <mergeCell ref="U200:W200"/>
    <mergeCell ref="M197:N197"/>
    <mergeCell ref="O197:Q197"/>
    <mergeCell ref="R197:T197"/>
    <mergeCell ref="U197:W197"/>
    <mergeCell ref="R199:T199"/>
    <mergeCell ref="U199:W199"/>
    <mergeCell ref="V572:X573"/>
    <mergeCell ref="F573:G573"/>
    <mergeCell ref="H573:I573"/>
    <mergeCell ref="J573:K573"/>
    <mergeCell ref="L573:M573"/>
    <mergeCell ref="N573:O573"/>
    <mergeCell ref="P573:Q573"/>
    <mergeCell ref="R574:S574"/>
    <mergeCell ref="A572:A573"/>
    <mergeCell ref="B572:E573"/>
    <mergeCell ref="F572:U572"/>
    <mergeCell ref="R575:S575"/>
    <mergeCell ref="R573:S573"/>
    <mergeCell ref="T573:U573"/>
    <mergeCell ref="B574:E574"/>
    <mergeCell ref="F574:G574"/>
    <mergeCell ref="H574:I574"/>
    <mergeCell ref="J574:K574"/>
    <mergeCell ref="L574:M574"/>
    <mergeCell ref="N574:O574"/>
    <mergeCell ref="P574:Q574"/>
    <mergeCell ref="J575:K575"/>
    <mergeCell ref="L575:M575"/>
    <mergeCell ref="N575:O575"/>
    <mergeCell ref="P575:Q575"/>
    <mergeCell ref="T575:U575"/>
    <mergeCell ref="V575:X575"/>
    <mergeCell ref="A568:X568"/>
    <mergeCell ref="A569:X569"/>
    <mergeCell ref="A570:X570"/>
    <mergeCell ref="T574:U574"/>
    <mergeCell ref="V574:X574"/>
    <mergeCell ref="B575:E575"/>
    <mergeCell ref="F575:G575"/>
    <mergeCell ref="H575:I57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48"/>
  <sheetViews>
    <sheetView workbookViewId="0" topLeftCell="A329">
      <selection activeCell="J336" sqref="J336"/>
    </sheetView>
  </sheetViews>
  <sheetFormatPr defaultColWidth="9.00390625" defaultRowHeight="12.75"/>
  <cols>
    <col min="1" max="116" width="3.75390625" style="0" customWidth="1"/>
  </cols>
  <sheetData>
    <row r="1" spans="1:23" ht="15.75">
      <c r="A1" s="92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24.75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75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18</v>
      </c>
      <c r="T5" s="75"/>
      <c r="U5" s="75"/>
      <c r="V5" s="75"/>
      <c r="W5" s="75"/>
    </row>
    <row r="6" spans="1:23" ht="12.75">
      <c r="A6" s="2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57">
        <v>1.15</v>
      </c>
      <c r="T6" s="57"/>
      <c r="U6" s="57"/>
      <c r="V6" s="57"/>
      <c r="W6" s="57"/>
    </row>
    <row r="7" spans="1:23" ht="12.75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91">
        <v>0.079</v>
      </c>
      <c r="T7" s="91"/>
      <c r="U7" s="91"/>
      <c r="V7" s="91"/>
      <c r="W7" s="91"/>
    </row>
    <row r="8" spans="1:23" ht="12.75">
      <c r="A8" s="69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91">
        <v>0.37</v>
      </c>
      <c r="T8" s="91"/>
      <c r="U8" s="91"/>
      <c r="V8" s="91"/>
      <c r="W8" s="91"/>
    </row>
    <row r="9" spans="1:23" ht="12.75">
      <c r="A9" s="69" t="s">
        <v>307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91">
        <v>0</v>
      </c>
      <c r="T9" s="91"/>
      <c r="U9" s="91"/>
      <c r="V9" s="91"/>
      <c r="W9" s="91"/>
    </row>
    <row r="10" spans="1:23" ht="12.75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41"/>
      <c r="T10" s="41"/>
      <c r="U10" s="41"/>
      <c r="V10" s="41"/>
      <c r="W10" s="41"/>
    </row>
    <row r="11" spans="1:23" ht="12.75">
      <c r="A11" s="69" t="s">
        <v>24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57">
        <v>1.15</v>
      </c>
      <c r="T11" s="57"/>
      <c r="U11" s="57"/>
      <c r="V11" s="57"/>
      <c r="W11" s="57"/>
    </row>
    <row r="12" spans="1:23" ht="12.75">
      <c r="A12" s="69" t="s">
        <v>25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57">
        <v>1.1</v>
      </c>
      <c r="T12" s="57"/>
      <c r="U12" s="57"/>
      <c r="V12" s="57"/>
      <c r="W12" s="57"/>
    </row>
    <row r="13" spans="1:23" ht="12.75">
      <c r="A13" s="69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91">
        <v>0.234</v>
      </c>
      <c r="T13" s="91"/>
      <c r="U13" s="91"/>
      <c r="V13" s="91"/>
      <c r="W13" s="91"/>
    </row>
    <row r="14" spans="1:23" ht="12.75">
      <c r="A14" s="69" t="s">
        <v>27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91">
        <v>0.14</v>
      </c>
      <c r="T14" s="91"/>
      <c r="U14" s="91"/>
      <c r="V14" s="91"/>
      <c r="W14" s="91"/>
    </row>
    <row r="15" spans="1:23" ht="12.75">
      <c r="A15" s="69" t="s">
        <v>302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41">
        <v>25.4</v>
      </c>
      <c r="T15" s="41"/>
      <c r="U15" s="41"/>
      <c r="V15" s="41"/>
      <c r="W15" s="41"/>
    </row>
    <row r="16" ht="0.75" customHeight="1"/>
    <row r="17" spans="1:23" ht="12.75" hidden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2.75" hidden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26.25" customHeight="1" hidden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2.75" hidden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hidden="1">
      <c r="A22" s="85"/>
      <c r="B22" s="43"/>
      <c r="C22" s="44"/>
      <c r="D22" s="44"/>
      <c r="E22" s="44"/>
      <c r="F22" s="44"/>
      <c r="G22" s="44"/>
      <c r="H22" s="44"/>
      <c r="I22" s="44"/>
      <c r="J22" s="45"/>
      <c r="K22" s="43"/>
      <c r="L22" s="44"/>
      <c r="M22" s="44"/>
      <c r="N22" s="45"/>
      <c r="O22" s="43"/>
      <c r="P22" s="44"/>
      <c r="Q22" s="45"/>
      <c r="R22" s="42"/>
      <c r="S22" s="34"/>
      <c r="T22" s="34"/>
      <c r="U22" s="34"/>
      <c r="V22" s="34"/>
      <c r="W22" s="35"/>
    </row>
    <row r="23" spans="1:23" ht="12.75" hidden="1">
      <c r="A23" s="86"/>
      <c r="B23" s="88"/>
      <c r="C23" s="89"/>
      <c r="D23" s="89"/>
      <c r="E23" s="89"/>
      <c r="F23" s="89"/>
      <c r="G23" s="89"/>
      <c r="H23" s="89"/>
      <c r="I23" s="89"/>
      <c r="J23" s="90"/>
      <c r="K23" s="88"/>
      <c r="L23" s="89"/>
      <c r="M23" s="89"/>
      <c r="N23" s="90"/>
      <c r="O23" s="88"/>
      <c r="P23" s="89"/>
      <c r="Q23" s="90"/>
      <c r="R23" s="43"/>
      <c r="S23" s="44"/>
      <c r="T23" s="45"/>
      <c r="U23" s="43"/>
      <c r="V23" s="44"/>
      <c r="W23" s="45"/>
    </row>
    <row r="24" spans="1:23" ht="27.75" customHeight="1" hidden="1">
      <c r="A24" s="87"/>
      <c r="B24" s="46"/>
      <c r="C24" s="47"/>
      <c r="D24" s="47"/>
      <c r="E24" s="47"/>
      <c r="F24" s="47"/>
      <c r="G24" s="47"/>
      <c r="H24" s="47"/>
      <c r="I24" s="47"/>
      <c r="J24" s="48"/>
      <c r="K24" s="46"/>
      <c r="L24" s="47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</row>
    <row r="25" spans="1:23" ht="12.75" hidden="1">
      <c r="A25" s="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3" ht="26.25" customHeight="1" hidden="1">
      <c r="A26" s="80"/>
      <c r="B26" s="83"/>
      <c r="C26" s="11"/>
      <c r="D26" s="11"/>
      <c r="E26" s="11"/>
      <c r="F26" s="11"/>
      <c r="G26" s="11"/>
      <c r="H26" s="11"/>
      <c r="I26" s="11"/>
      <c r="J26" s="1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2.75" hidden="1">
      <c r="A27" s="81"/>
      <c r="B27" s="69"/>
      <c r="C27" s="69"/>
      <c r="D27" s="69"/>
      <c r="E27" s="69"/>
      <c r="F27" s="69"/>
      <c r="G27" s="69"/>
      <c r="H27" s="69"/>
      <c r="I27" s="69"/>
      <c r="J27" s="69"/>
      <c r="K27" s="57"/>
      <c r="L27" s="57"/>
      <c r="M27" s="57"/>
      <c r="N27" s="57"/>
      <c r="O27" s="57"/>
      <c r="P27" s="57"/>
      <c r="Q27" s="57"/>
      <c r="R27" s="73"/>
      <c r="S27" s="73"/>
      <c r="T27" s="73"/>
      <c r="U27" s="73"/>
      <c r="V27" s="73"/>
      <c r="W27" s="73"/>
    </row>
    <row r="28" spans="1:23" ht="12.75" hidden="1">
      <c r="A28" s="81"/>
      <c r="B28" s="69"/>
      <c r="C28" s="69"/>
      <c r="D28" s="69"/>
      <c r="E28" s="69"/>
      <c r="F28" s="69"/>
      <c r="G28" s="69"/>
      <c r="H28" s="69"/>
      <c r="I28" s="69"/>
      <c r="J28" s="69"/>
      <c r="K28" s="57"/>
      <c r="L28" s="57"/>
      <c r="M28" s="57"/>
      <c r="N28" s="57"/>
      <c r="O28" s="57"/>
      <c r="P28" s="57"/>
      <c r="Q28" s="57"/>
      <c r="R28" s="73"/>
      <c r="S28" s="73"/>
      <c r="T28" s="73"/>
      <c r="U28" s="73"/>
      <c r="V28" s="73"/>
      <c r="W28" s="73"/>
    </row>
    <row r="29" spans="1:23" ht="12.75" hidden="1">
      <c r="A29" s="81"/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78"/>
      <c r="M29" s="78"/>
      <c r="N29" s="78"/>
      <c r="O29" s="78"/>
      <c r="P29" s="78"/>
      <c r="Q29" s="78"/>
      <c r="R29" s="79"/>
      <c r="S29" s="79"/>
      <c r="T29" s="79"/>
      <c r="U29" s="79"/>
      <c r="V29" s="79"/>
      <c r="W29" s="79"/>
    </row>
    <row r="30" spans="1:23" ht="12.75" hidden="1">
      <c r="A30" s="81"/>
      <c r="B30" s="69"/>
      <c r="C30" s="69"/>
      <c r="D30" s="69"/>
      <c r="E30" s="69"/>
      <c r="F30" s="69"/>
      <c r="G30" s="69"/>
      <c r="H30" s="69"/>
      <c r="I30" s="69"/>
      <c r="J30" s="69"/>
      <c r="K30" s="57"/>
      <c r="L30" s="57"/>
      <c r="M30" s="57"/>
      <c r="N30" s="57"/>
      <c r="O30" s="57"/>
      <c r="P30" s="57"/>
      <c r="Q30" s="57"/>
      <c r="R30" s="73"/>
      <c r="S30" s="73"/>
      <c r="T30" s="73"/>
      <c r="U30" s="73"/>
      <c r="V30" s="73"/>
      <c r="W30" s="73"/>
    </row>
    <row r="31" spans="1:23" ht="12.75" hidden="1">
      <c r="A31" s="81"/>
      <c r="B31" s="69"/>
      <c r="C31" s="69"/>
      <c r="D31" s="69"/>
      <c r="E31" s="69"/>
      <c r="F31" s="69"/>
      <c r="G31" s="69"/>
      <c r="H31" s="69"/>
      <c r="I31" s="69"/>
      <c r="J31" s="69"/>
      <c r="K31" s="57"/>
      <c r="L31" s="57"/>
      <c r="M31" s="57"/>
      <c r="N31" s="57"/>
      <c r="O31" s="57"/>
      <c r="P31" s="57"/>
      <c r="Q31" s="57"/>
      <c r="R31" s="73"/>
      <c r="S31" s="73"/>
      <c r="T31" s="73"/>
      <c r="U31" s="73"/>
      <c r="V31" s="73"/>
      <c r="W31" s="73"/>
    </row>
    <row r="32" spans="1:23" ht="12.75" hidden="1">
      <c r="A32" s="82"/>
      <c r="B32" s="77"/>
      <c r="C32" s="77"/>
      <c r="D32" s="77"/>
      <c r="E32" s="77"/>
      <c r="F32" s="77"/>
      <c r="G32" s="77"/>
      <c r="H32" s="77"/>
      <c r="I32" s="77"/>
      <c r="J32" s="77"/>
      <c r="K32" s="78"/>
      <c r="L32" s="78"/>
      <c r="M32" s="78"/>
      <c r="N32" s="78"/>
      <c r="O32" s="78"/>
      <c r="P32" s="78"/>
      <c r="Q32" s="78"/>
      <c r="R32" s="79"/>
      <c r="S32" s="79"/>
      <c r="T32" s="79"/>
      <c r="U32" s="79"/>
      <c r="V32" s="79"/>
      <c r="W32" s="79"/>
    </row>
    <row r="33" spans="1:23" ht="12.75" hidden="1">
      <c r="A33" s="4"/>
      <c r="B33" s="74"/>
      <c r="C33" s="74"/>
      <c r="D33" s="74"/>
      <c r="E33" s="74"/>
      <c r="F33" s="74"/>
      <c r="G33" s="74"/>
      <c r="H33" s="74"/>
      <c r="I33" s="74"/>
      <c r="J33" s="74"/>
      <c r="K33" s="76"/>
      <c r="L33" s="75"/>
      <c r="M33" s="75"/>
      <c r="N33" s="75"/>
      <c r="O33" s="75"/>
      <c r="P33" s="75"/>
      <c r="Q33" s="75"/>
      <c r="R33" s="76"/>
      <c r="S33" s="75"/>
      <c r="T33" s="75"/>
      <c r="U33" s="76"/>
      <c r="V33" s="75"/>
      <c r="W33" s="75"/>
    </row>
    <row r="34" spans="1:23" ht="12.75" hidden="1">
      <c r="A34" s="3"/>
      <c r="B34" s="69"/>
      <c r="C34" s="69"/>
      <c r="D34" s="69"/>
      <c r="E34" s="69"/>
      <c r="F34" s="69"/>
      <c r="G34" s="69"/>
      <c r="H34" s="69"/>
      <c r="I34" s="69"/>
      <c r="J34" s="69"/>
      <c r="K34" s="41"/>
      <c r="L34" s="41"/>
      <c r="M34" s="41"/>
      <c r="N34" s="41"/>
      <c r="O34" s="41"/>
      <c r="P34" s="41"/>
      <c r="Q34" s="41"/>
      <c r="R34" s="57"/>
      <c r="S34" s="57"/>
      <c r="T34" s="57"/>
      <c r="U34" s="57"/>
      <c r="V34" s="57"/>
      <c r="W34" s="57"/>
    </row>
    <row r="35" spans="1:23" ht="12.75" hidden="1">
      <c r="A35" s="4"/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75"/>
      <c r="M35" s="75"/>
      <c r="N35" s="75"/>
      <c r="O35" s="75"/>
      <c r="P35" s="75"/>
      <c r="Q35" s="75"/>
      <c r="R35" s="76"/>
      <c r="S35" s="75"/>
      <c r="T35" s="75"/>
      <c r="U35" s="76"/>
      <c r="V35" s="75"/>
      <c r="W35" s="75"/>
    </row>
    <row r="36" spans="1:23" ht="26.25" customHeight="1" hidden="1">
      <c r="A36" s="3"/>
      <c r="B36" s="69"/>
      <c r="C36" s="69"/>
      <c r="D36" s="69"/>
      <c r="E36" s="69"/>
      <c r="F36" s="69"/>
      <c r="G36" s="69"/>
      <c r="H36" s="69"/>
      <c r="I36" s="69"/>
      <c r="J36" s="69"/>
      <c r="K36" s="41"/>
      <c r="L36" s="41"/>
      <c r="M36" s="41"/>
      <c r="N36" s="41"/>
      <c r="O36" s="41"/>
      <c r="P36" s="41"/>
      <c r="Q36" s="41"/>
      <c r="R36" s="57"/>
      <c r="S36" s="57"/>
      <c r="T36" s="57"/>
      <c r="U36" s="57"/>
      <c r="V36" s="57"/>
      <c r="W36" s="57"/>
    </row>
    <row r="37" spans="1:23" ht="12.75" hidden="1">
      <c r="A37" s="3"/>
      <c r="B37" s="69"/>
      <c r="C37" s="69"/>
      <c r="D37" s="69"/>
      <c r="E37" s="69"/>
      <c r="F37" s="69"/>
      <c r="G37" s="69"/>
      <c r="H37" s="69"/>
      <c r="I37" s="69"/>
      <c r="J37" s="69"/>
      <c r="K37" s="41"/>
      <c r="L37" s="41"/>
      <c r="M37" s="41"/>
      <c r="N37" s="41"/>
      <c r="O37" s="41"/>
      <c r="P37" s="41"/>
      <c r="Q37" s="41"/>
      <c r="R37" s="57"/>
      <c r="S37" s="57"/>
      <c r="T37" s="57"/>
      <c r="U37" s="57"/>
      <c r="V37" s="57"/>
      <c r="W37" s="57"/>
    </row>
    <row r="38" spans="1:23" ht="12.75" hidden="1">
      <c r="A38" s="4"/>
      <c r="B38" s="74"/>
      <c r="C38" s="74"/>
      <c r="D38" s="74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5"/>
      <c r="P38" s="75"/>
      <c r="Q38" s="75"/>
      <c r="R38" s="76"/>
      <c r="S38" s="75"/>
      <c r="T38" s="75"/>
      <c r="U38" s="76"/>
      <c r="V38" s="75"/>
      <c r="W38" s="75"/>
    </row>
    <row r="39" ht="12.75" hidden="1"/>
    <row r="40" spans="1:23" ht="12.75" hidden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2.75" hidden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27.75" customHeight="1" hidden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12.75" hidden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12.7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hidden="1">
      <c r="A45" s="85"/>
      <c r="B45" s="43"/>
      <c r="C45" s="44"/>
      <c r="D45" s="44"/>
      <c r="E45" s="44"/>
      <c r="F45" s="44"/>
      <c r="G45" s="44"/>
      <c r="H45" s="44"/>
      <c r="I45" s="44"/>
      <c r="J45" s="45"/>
      <c r="K45" s="43"/>
      <c r="L45" s="44"/>
      <c r="M45" s="44"/>
      <c r="N45" s="45"/>
      <c r="O45" s="43"/>
      <c r="P45" s="44"/>
      <c r="Q45" s="45"/>
      <c r="R45" s="42"/>
      <c r="S45" s="34"/>
      <c r="T45" s="34"/>
      <c r="U45" s="34"/>
      <c r="V45" s="34"/>
      <c r="W45" s="35"/>
    </row>
    <row r="46" spans="1:23" ht="12.75" hidden="1">
      <c r="A46" s="86"/>
      <c r="B46" s="88"/>
      <c r="C46" s="89"/>
      <c r="D46" s="89"/>
      <c r="E46" s="89"/>
      <c r="F46" s="89"/>
      <c r="G46" s="89"/>
      <c r="H46" s="89"/>
      <c r="I46" s="89"/>
      <c r="J46" s="90"/>
      <c r="K46" s="88"/>
      <c r="L46" s="89"/>
      <c r="M46" s="89"/>
      <c r="N46" s="90"/>
      <c r="O46" s="88"/>
      <c r="P46" s="89"/>
      <c r="Q46" s="90"/>
      <c r="R46" s="43"/>
      <c r="S46" s="44"/>
      <c r="T46" s="45"/>
      <c r="U46" s="43"/>
      <c r="V46" s="44"/>
      <c r="W46" s="45"/>
    </row>
    <row r="47" spans="1:23" ht="27.75" customHeight="1" hidden="1">
      <c r="A47" s="87"/>
      <c r="B47" s="46"/>
      <c r="C47" s="47"/>
      <c r="D47" s="47"/>
      <c r="E47" s="47"/>
      <c r="F47" s="47"/>
      <c r="G47" s="47"/>
      <c r="H47" s="47"/>
      <c r="I47" s="47"/>
      <c r="J47" s="48"/>
      <c r="K47" s="46"/>
      <c r="L47" s="47"/>
      <c r="M47" s="47"/>
      <c r="N47" s="48"/>
      <c r="O47" s="46"/>
      <c r="P47" s="47"/>
      <c r="Q47" s="48"/>
      <c r="R47" s="46"/>
      <c r="S47" s="47"/>
      <c r="T47" s="48"/>
      <c r="U47" s="46"/>
      <c r="V47" s="47"/>
      <c r="W47" s="48"/>
    </row>
    <row r="48" spans="1:23" ht="12.75" hidden="1">
      <c r="A48" s="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  <row r="49" spans="1:23" ht="26.25" customHeight="1" hidden="1">
      <c r="A49" s="80"/>
      <c r="B49" s="83"/>
      <c r="C49" s="11"/>
      <c r="D49" s="11"/>
      <c r="E49" s="11"/>
      <c r="F49" s="11"/>
      <c r="G49" s="11"/>
      <c r="H49" s="11"/>
      <c r="I49" s="11"/>
      <c r="J49" s="12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12.75" hidden="1">
      <c r="A50" s="81"/>
      <c r="B50" s="69"/>
      <c r="C50" s="69"/>
      <c r="D50" s="69"/>
      <c r="E50" s="69"/>
      <c r="F50" s="69"/>
      <c r="G50" s="69"/>
      <c r="H50" s="69"/>
      <c r="I50" s="69"/>
      <c r="J50" s="69"/>
      <c r="K50" s="57"/>
      <c r="L50" s="57"/>
      <c r="M50" s="57"/>
      <c r="N50" s="57"/>
      <c r="O50" s="57"/>
      <c r="P50" s="57"/>
      <c r="Q50" s="57"/>
      <c r="R50" s="73"/>
      <c r="S50" s="73"/>
      <c r="T50" s="73"/>
      <c r="U50" s="73"/>
      <c r="V50" s="73"/>
      <c r="W50" s="73"/>
    </row>
    <row r="51" spans="1:23" ht="12.75" hidden="1">
      <c r="A51" s="81"/>
      <c r="B51" s="69"/>
      <c r="C51" s="69"/>
      <c r="D51" s="69"/>
      <c r="E51" s="69"/>
      <c r="F51" s="69"/>
      <c r="G51" s="69"/>
      <c r="H51" s="69"/>
      <c r="I51" s="69"/>
      <c r="J51" s="69"/>
      <c r="K51" s="57"/>
      <c r="L51" s="57"/>
      <c r="M51" s="57"/>
      <c r="N51" s="57"/>
      <c r="O51" s="57"/>
      <c r="P51" s="57"/>
      <c r="Q51" s="57"/>
      <c r="R51" s="73"/>
      <c r="S51" s="73"/>
      <c r="T51" s="73"/>
      <c r="U51" s="73"/>
      <c r="V51" s="73"/>
      <c r="W51" s="73"/>
    </row>
    <row r="52" spans="1:23" ht="12.75" hidden="1">
      <c r="A52" s="81"/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9"/>
      <c r="S52" s="79"/>
      <c r="T52" s="79"/>
      <c r="U52" s="79"/>
      <c r="V52" s="79"/>
      <c r="W52" s="79"/>
    </row>
    <row r="53" spans="1:23" ht="12.75" hidden="1">
      <c r="A53" s="81"/>
      <c r="B53" s="69"/>
      <c r="C53" s="69"/>
      <c r="D53" s="69"/>
      <c r="E53" s="69"/>
      <c r="F53" s="69"/>
      <c r="G53" s="69"/>
      <c r="H53" s="69"/>
      <c r="I53" s="69"/>
      <c r="J53" s="69"/>
      <c r="K53" s="57"/>
      <c r="L53" s="57"/>
      <c r="M53" s="57"/>
      <c r="N53" s="57"/>
      <c r="O53" s="57"/>
      <c r="P53" s="57"/>
      <c r="Q53" s="57"/>
      <c r="R53" s="73"/>
      <c r="S53" s="73"/>
      <c r="T53" s="73"/>
      <c r="U53" s="73"/>
      <c r="V53" s="73"/>
      <c r="W53" s="73"/>
    </row>
    <row r="54" spans="1:23" ht="12.75" hidden="1">
      <c r="A54" s="81"/>
      <c r="B54" s="69"/>
      <c r="C54" s="69"/>
      <c r="D54" s="69"/>
      <c r="E54" s="69"/>
      <c r="F54" s="69"/>
      <c r="G54" s="69"/>
      <c r="H54" s="69"/>
      <c r="I54" s="69"/>
      <c r="J54" s="69"/>
      <c r="K54" s="57"/>
      <c r="L54" s="57"/>
      <c r="M54" s="57"/>
      <c r="N54" s="57"/>
      <c r="O54" s="57"/>
      <c r="P54" s="57"/>
      <c r="Q54" s="57"/>
      <c r="R54" s="73"/>
      <c r="S54" s="73"/>
      <c r="T54" s="73"/>
      <c r="U54" s="73"/>
      <c r="V54" s="73"/>
      <c r="W54" s="73"/>
    </row>
    <row r="55" spans="1:23" ht="12.75" hidden="1">
      <c r="A55" s="82"/>
      <c r="B55" s="77"/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9"/>
      <c r="S55" s="79"/>
      <c r="T55" s="79"/>
      <c r="U55" s="79"/>
      <c r="V55" s="79"/>
      <c r="W55" s="79"/>
    </row>
    <row r="56" spans="1:23" ht="12.75" hidden="1">
      <c r="A56" s="4"/>
      <c r="B56" s="74"/>
      <c r="C56" s="74"/>
      <c r="D56" s="74"/>
      <c r="E56" s="74"/>
      <c r="F56" s="74"/>
      <c r="G56" s="74"/>
      <c r="H56" s="74"/>
      <c r="I56" s="74"/>
      <c r="J56" s="74"/>
      <c r="K56" s="76"/>
      <c r="L56" s="75"/>
      <c r="M56" s="75"/>
      <c r="N56" s="75"/>
      <c r="O56" s="75"/>
      <c r="P56" s="75"/>
      <c r="Q56" s="75"/>
      <c r="R56" s="76"/>
      <c r="S56" s="75"/>
      <c r="T56" s="75"/>
      <c r="U56" s="76"/>
      <c r="V56" s="75"/>
      <c r="W56" s="75"/>
    </row>
    <row r="57" spans="1:23" ht="12.75" hidden="1">
      <c r="A57" s="3"/>
      <c r="B57" s="69"/>
      <c r="C57" s="69"/>
      <c r="D57" s="69"/>
      <c r="E57" s="69"/>
      <c r="F57" s="69"/>
      <c r="G57" s="69"/>
      <c r="H57" s="69"/>
      <c r="I57" s="69"/>
      <c r="J57" s="69"/>
      <c r="K57" s="41"/>
      <c r="L57" s="41"/>
      <c r="M57" s="41"/>
      <c r="N57" s="41"/>
      <c r="O57" s="41"/>
      <c r="P57" s="41"/>
      <c r="Q57" s="41"/>
      <c r="R57" s="57"/>
      <c r="S57" s="57"/>
      <c r="T57" s="57"/>
      <c r="U57" s="57"/>
      <c r="V57" s="57"/>
      <c r="W57" s="57"/>
    </row>
    <row r="58" spans="1:23" ht="12.75" hidden="1">
      <c r="A58" s="4"/>
      <c r="B58" s="74"/>
      <c r="C58" s="74"/>
      <c r="D58" s="74"/>
      <c r="E58" s="74"/>
      <c r="F58" s="74"/>
      <c r="G58" s="74"/>
      <c r="H58" s="74"/>
      <c r="I58" s="74"/>
      <c r="J58" s="74"/>
      <c r="K58" s="75"/>
      <c r="L58" s="75"/>
      <c r="M58" s="75"/>
      <c r="N58" s="75"/>
      <c r="O58" s="75"/>
      <c r="P58" s="75"/>
      <c r="Q58" s="75"/>
      <c r="R58" s="76"/>
      <c r="S58" s="75"/>
      <c r="T58" s="75"/>
      <c r="U58" s="76"/>
      <c r="V58" s="75"/>
      <c r="W58" s="75"/>
    </row>
    <row r="59" spans="1:23" ht="25.5" customHeight="1" hidden="1">
      <c r="A59" s="3"/>
      <c r="B59" s="69"/>
      <c r="C59" s="69"/>
      <c r="D59" s="69"/>
      <c r="E59" s="69"/>
      <c r="F59" s="69"/>
      <c r="G59" s="69"/>
      <c r="H59" s="69"/>
      <c r="I59" s="69"/>
      <c r="J59" s="69"/>
      <c r="K59" s="41"/>
      <c r="L59" s="41"/>
      <c r="M59" s="41"/>
      <c r="N59" s="41"/>
      <c r="O59" s="41"/>
      <c r="P59" s="41"/>
      <c r="Q59" s="41"/>
      <c r="R59" s="57"/>
      <c r="S59" s="57"/>
      <c r="T59" s="57"/>
      <c r="U59" s="57"/>
      <c r="V59" s="57"/>
      <c r="W59" s="57"/>
    </row>
    <row r="60" spans="1:23" ht="12.75" hidden="1">
      <c r="A60" s="3"/>
      <c r="B60" s="69"/>
      <c r="C60" s="69"/>
      <c r="D60" s="69"/>
      <c r="E60" s="69"/>
      <c r="F60" s="69"/>
      <c r="G60" s="69"/>
      <c r="H60" s="69"/>
      <c r="I60" s="69"/>
      <c r="J60" s="69"/>
      <c r="K60" s="41"/>
      <c r="L60" s="41"/>
      <c r="M60" s="41"/>
      <c r="N60" s="41"/>
      <c r="O60" s="41"/>
      <c r="P60" s="41"/>
      <c r="Q60" s="41"/>
      <c r="R60" s="57"/>
      <c r="S60" s="57"/>
      <c r="T60" s="57"/>
      <c r="U60" s="57"/>
      <c r="V60" s="57"/>
      <c r="W60" s="57"/>
    </row>
    <row r="61" spans="1:23" ht="12.75" hidden="1">
      <c r="A61" s="4"/>
      <c r="B61" s="74"/>
      <c r="C61" s="74"/>
      <c r="D61" s="74"/>
      <c r="E61" s="74"/>
      <c r="F61" s="74"/>
      <c r="G61" s="74"/>
      <c r="H61" s="74"/>
      <c r="I61" s="74"/>
      <c r="J61" s="74"/>
      <c r="K61" s="75"/>
      <c r="L61" s="75"/>
      <c r="M61" s="75"/>
      <c r="N61" s="75"/>
      <c r="O61" s="75"/>
      <c r="P61" s="75"/>
      <c r="Q61" s="75"/>
      <c r="R61" s="76"/>
      <c r="S61" s="75"/>
      <c r="T61" s="75"/>
      <c r="U61" s="76"/>
      <c r="V61" s="75"/>
      <c r="W61" s="75"/>
    </row>
    <row r="62" ht="12.75" hidden="1"/>
    <row r="63" spans="1:23" ht="12.75" hidden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ht="12.75" hidden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12.75" hidden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12.75" hidden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hidden="1">
      <c r="A68" s="85"/>
      <c r="B68" s="43"/>
      <c r="C68" s="44"/>
      <c r="D68" s="44"/>
      <c r="E68" s="44"/>
      <c r="F68" s="44"/>
      <c r="G68" s="44"/>
      <c r="H68" s="44"/>
      <c r="I68" s="44"/>
      <c r="J68" s="45"/>
      <c r="K68" s="43"/>
      <c r="L68" s="44"/>
      <c r="M68" s="44"/>
      <c r="N68" s="45"/>
      <c r="O68" s="43"/>
      <c r="P68" s="44"/>
      <c r="Q68" s="45"/>
      <c r="R68" s="42"/>
      <c r="S68" s="34"/>
      <c r="T68" s="34"/>
      <c r="U68" s="34"/>
      <c r="V68" s="34"/>
      <c r="W68" s="35"/>
    </row>
    <row r="69" spans="1:23" ht="12.75" hidden="1">
      <c r="A69" s="86"/>
      <c r="B69" s="88"/>
      <c r="C69" s="89"/>
      <c r="D69" s="89"/>
      <c r="E69" s="89"/>
      <c r="F69" s="89"/>
      <c r="G69" s="89"/>
      <c r="H69" s="89"/>
      <c r="I69" s="89"/>
      <c r="J69" s="90"/>
      <c r="K69" s="88"/>
      <c r="L69" s="89"/>
      <c r="M69" s="89"/>
      <c r="N69" s="90"/>
      <c r="O69" s="88"/>
      <c r="P69" s="89"/>
      <c r="Q69" s="90"/>
      <c r="R69" s="43"/>
      <c r="S69" s="44"/>
      <c r="T69" s="45"/>
      <c r="U69" s="43"/>
      <c r="V69" s="44"/>
      <c r="W69" s="45"/>
    </row>
    <row r="70" spans="1:23" ht="27" customHeight="1" hidden="1">
      <c r="A70" s="87"/>
      <c r="B70" s="46"/>
      <c r="C70" s="47"/>
      <c r="D70" s="47"/>
      <c r="E70" s="47"/>
      <c r="F70" s="47"/>
      <c r="G70" s="47"/>
      <c r="H70" s="47"/>
      <c r="I70" s="47"/>
      <c r="J70" s="48"/>
      <c r="K70" s="46"/>
      <c r="L70" s="47"/>
      <c r="M70" s="47"/>
      <c r="N70" s="48"/>
      <c r="O70" s="46"/>
      <c r="P70" s="47"/>
      <c r="Q70" s="48"/>
      <c r="R70" s="46"/>
      <c r="S70" s="47"/>
      <c r="T70" s="48"/>
      <c r="U70" s="46"/>
      <c r="V70" s="47"/>
      <c r="W70" s="48"/>
    </row>
    <row r="71" spans="1:23" ht="12.75" hidden="1">
      <c r="A71" s="5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3" ht="25.5" customHeight="1" hidden="1">
      <c r="A72" s="80"/>
      <c r="B72" s="83"/>
      <c r="C72" s="11"/>
      <c r="D72" s="11"/>
      <c r="E72" s="11"/>
      <c r="F72" s="11"/>
      <c r="G72" s="11"/>
      <c r="H72" s="11"/>
      <c r="I72" s="11"/>
      <c r="J72" s="12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:23" ht="12.75" hidden="1">
      <c r="A73" s="81"/>
      <c r="B73" s="69"/>
      <c r="C73" s="69"/>
      <c r="D73" s="69"/>
      <c r="E73" s="69"/>
      <c r="F73" s="69"/>
      <c r="G73" s="69"/>
      <c r="H73" s="69"/>
      <c r="I73" s="69"/>
      <c r="J73" s="69"/>
      <c r="K73" s="57"/>
      <c r="L73" s="57"/>
      <c r="M73" s="57"/>
      <c r="N73" s="57"/>
      <c r="O73" s="57"/>
      <c r="P73" s="57"/>
      <c r="Q73" s="57"/>
      <c r="R73" s="73"/>
      <c r="S73" s="73"/>
      <c r="T73" s="73"/>
      <c r="U73" s="73"/>
      <c r="V73" s="73"/>
      <c r="W73" s="73"/>
    </row>
    <row r="74" spans="1:23" ht="12.75" hidden="1">
      <c r="A74" s="81"/>
      <c r="B74" s="69"/>
      <c r="C74" s="69"/>
      <c r="D74" s="69"/>
      <c r="E74" s="69"/>
      <c r="F74" s="69"/>
      <c r="G74" s="69"/>
      <c r="H74" s="69"/>
      <c r="I74" s="69"/>
      <c r="J74" s="69"/>
      <c r="K74" s="57"/>
      <c r="L74" s="57"/>
      <c r="M74" s="57"/>
      <c r="N74" s="57"/>
      <c r="O74" s="57"/>
      <c r="P74" s="57"/>
      <c r="Q74" s="57"/>
      <c r="R74" s="73"/>
      <c r="S74" s="73"/>
      <c r="T74" s="73"/>
      <c r="U74" s="73"/>
      <c r="V74" s="73"/>
      <c r="W74" s="73"/>
    </row>
    <row r="75" spans="1:23" ht="12.75" hidden="1">
      <c r="A75" s="81"/>
      <c r="B75" s="69"/>
      <c r="C75" s="69"/>
      <c r="D75" s="69"/>
      <c r="E75" s="69"/>
      <c r="F75" s="69"/>
      <c r="G75" s="69"/>
      <c r="H75" s="69"/>
      <c r="I75" s="69"/>
      <c r="J75" s="69"/>
      <c r="K75" s="57"/>
      <c r="L75" s="57"/>
      <c r="M75" s="57"/>
      <c r="N75" s="57"/>
      <c r="O75" s="57"/>
      <c r="P75" s="57"/>
      <c r="Q75" s="57"/>
      <c r="R75" s="73"/>
      <c r="S75" s="73"/>
      <c r="T75" s="73"/>
      <c r="U75" s="73"/>
      <c r="V75" s="73"/>
      <c r="W75" s="73"/>
    </row>
    <row r="76" spans="1:23" ht="12.75" customHeight="1" hidden="1">
      <c r="A76" s="81"/>
      <c r="B76" s="69"/>
      <c r="C76" s="69"/>
      <c r="D76" s="69"/>
      <c r="E76" s="69"/>
      <c r="F76" s="69"/>
      <c r="G76" s="69"/>
      <c r="H76" s="69"/>
      <c r="I76" s="69"/>
      <c r="J76" s="69"/>
      <c r="K76" s="57"/>
      <c r="L76" s="57"/>
      <c r="M76" s="57"/>
      <c r="N76" s="57"/>
      <c r="O76" s="57"/>
      <c r="P76" s="57"/>
      <c r="Q76" s="57"/>
      <c r="R76" s="73"/>
      <c r="S76" s="73"/>
      <c r="T76" s="73"/>
      <c r="U76" s="73"/>
      <c r="V76" s="73"/>
      <c r="W76" s="73"/>
    </row>
    <row r="77" spans="1:23" ht="12.75" hidden="1">
      <c r="A77" s="81"/>
      <c r="B77" s="69"/>
      <c r="C77" s="69"/>
      <c r="D77" s="69"/>
      <c r="E77" s="69"/>
      <c r="F77" s="69"/>
      <c r="G77" s="69"/>
      <c r="H77" s="69"/>
      <c r="I77" s="69"/>
      <c r="J77" s="69"/>
      <c r="K77" s="57"/>
      <c r="L77" s="57"/>
      <c r="M77" s="57"/>
      <c r="N77" s="57"/>
      <c r="O77" s="57"/>
      <c r="P77" s="57"/>
      <c r="Q77" s="57"/>
      <c r="R77" s="73"/>
      <c r="S77" s="73"/>
      <c r="T77" s="73"/>
      <c r="U77" s="73"/>
      <c r="V77" s="73"/>
      <c r="W77" s="73"/>
    </row>
    <row r="78" spans="1:23" ht="12.75" hidden="1">
      <c r="A78" s="81"/>
      <c r="B78" s="69"/>
      <c r="C78" s="69"/>
      <c r="D78" s="69"/>
      <c r="E78" s="69"/>
      <c r="F78" s="69"/>
      <c r="G78" s="69"/>
      <c r="H78" s="69"/>
      <c r="I78" s="69"/>
      <c r="J78" s="69"/>
      <c r="K78" s="57"/>
      <c r="L78" s="57"/>
      <c r="M78" s="57"/>
      <c r="N78" s="57"/>
      <c r="O78" s="57"/>
      <c r="P78" s="57"/>
      <c r="Q78" s="57"/>
      <c r="R78" s="73"/>
      <c r="S78" s="73"/>
      <c r="T78" s="73"/>
      <c r="U78" s="73"/>
      <c r="V78" s="73"/>
      <c r="W78" s="73"/>
    </row>
    <row r="79" spans="1:23" ht="12.75" hidden="1">
      <c r="A79" s="81"/>
      <c r="B79" s="77"/>
      <c r="C79" s="77"/>
      <c r="D79" s="77"/>
      <c r="E79" s="77"/>
      <c r="F79" s="77"/>
      <c r="G79" s="77"/>
      <c r="H79" s="77"/>
      <c r="I79" s="77"/>
      <c r="J79" s="77"/>
      <c r="K79" s="78"/>
      <c r="L79" s="78"/>
      <c r="M79" s="78"/>
      <c r="N79" s="78"/>
      <c r="O79" s="78"/>
      <c r="P79" s="78"/>
      <c r="Q79" s="78"/>
      <c r="R79" s="79"/>
      <c r="S79" s="79"/>
      <c r="T79" s="79"/>
      <c r="U79" s="79"/>
      <c r="V79" s="79"/>
      <c r="W79" s="79"/>
    </row>
    <row r="80" spans="1:23" ht="12.75" hidden="1">
      <c r="A80" s="81"/>
      <c r="B80" s="69"/>
      <c r="C80" s="69"/>
      <c r="D80" s="69"/>
      <c r="E80" s="69"/>
      <c r="F80" s="69"/>
      <c r="G80" s="69"/>
      <c r="H80" s="69"/>
      <c r="I80" s="69"/>
      <c r="J80" s="69"/>
      <c r="K80" s="57"/>
      <c r="L80" s="57"/>
      <c r="M80" s="57"/>
      <c r="N80" s="57"/>
      <c r="O80" s="57"/>
      <c r="P80" s="57"/>
      <c r="Q80" s="57"/>
      <c r="R80" s="73"/>
      <c r="S80" s="73"/>
      <c r="T80" s="73"/>
      <c r="U80" s="73"/>
      <c r="V80" s="73"/>
      <c r="W80" s="73"/>
    </row>
    <row r="81" spans="1:23" ht="12.75" hidden="1">
      <c r="A81" s="81"/>
      <c r="B81" s="69"/>
      <c r="C81" s="69"/>
      <c r="D81" s="69"/>
      <c r="E81" s="69"/>
      <c r="F81" s="69"/>
      <c r="G81" s="69"/>
      <c r="H81" s="69"/>
      <c r="I81" s="69"/>
      <c r="J81" s="69"/>
      <c r="K81" s="57"/>
      <c r="L81" s="57"/>
      <c r="M81" s="57"/>
      <c r="N81" s="57"/>
      <c r="O81" s="57"/>
      <c r="P81" s="57"/>
      <c r="Q81" s="57"/>
      <c r="R81" s="73"/>
      <c r="S81" s="73"/>
      <c r="T81" s="73"/>
      <c r="U81" s="73"/>
      <c r="V81" s="73"/>
      <c r="W81" s="73"/>
    </row>
    <row r="82" spans="1:23" ht="12.75" hidden="1">
      <c r="A82" s="82"/>
      <c r="B82" s="77"/>
      <c r="C82" s="77"/>
      <c r="D82" s="77"/>
      <c r="E82" s="77"/>
      <c r="F82" s="77"/>
      <c r="G82" s="77"/>
      <c r="H82" s="77"/>
      <c r="I82" s="77"/>
      <c r="J82" s="77"/>
      <c r="K82" s="78"/>
      <c r="L82" s="78"/>
      <c r="M82" s="78"/>
      <c r="N82" s="78"/>
      <c r="O82" s="78"/>
      <c r="P82" s="78"/>
      <c r="Q82" s="78"/>
      <c r="R82" s="79"/>
      <c r="S82" s="79"/>
      <c r="T82" s="79"/>
      <c r="U82" s="79"/>
      <c r="V82" s="79"/>
      <c r="W82" s="79"/>
    </row>
    <row r="83" spans="1:23" ht="12.75" hidden="1">
      <c r="A83" s="4"/>
      <c r="B83" s="74"/>
      <c r="C83" s="74"/>
      <c r="D83" s="74"/>
      <c r="E83" s="74"/>
      <c r="F83" s="74"/>
      <c r="G83" s="74"/>
      <c r="H83" s="74"/>
      <c r="I83" s="74"/>
      <c r="J83" s="74"/>
      <c r="K83" s="76"/>
      <c r="L83" s="75"/>
      <c r="M83" s="75"/>
      <c r="N83" s="75"/>
      <c r="O83" s="75"/>
      <c r="P83" s="75"/>
      <c r="Q83" s="75"/>
      <c r="R83" s="76"/>
      <c r="S83" s="75"/>
      <c r="T83" s="75"/>
      <c r="U83" s="76"/>
      <c r="V83" s="75"/>
      <c r="W83" s="75"/>
    </row>
    <row r="84" spans="1:23" ht="12.75" hidden="1">
      <c r="A84" s="3"/>
      <c r="B84" s="69"/>
      <c r="C84" s="69"/>
      <c r="D84" s="69"/>
      <c r="E84" s="69"/>
      <c r="F84" s="69"/>
      <c r="G84" s="69"/>
      <c r="H84" s="69"/>
      <c r="I84" s="69"/>
      <c r="J84" s="69"/>
      <c r="K84" s="41"/>
      <c r="L84" s="41"/>
      <c r="M84" s="41"/>
      <c r="N84" s="41"/>
      <c r="O84" s="41"/>
      <c r="P84" s="41"/>
      <c r="Q84" s="41"/>
      <c r="R84" s="57"/>
      <c r="S84" s="57"/>
      <c r="T84" s="57"/>
      <c r="U84" s="57"/>
      <c r="V84" s="57"/>
      <c r="W84" s="57"/>
    </row>
    <row r="85" spans="1:23" ht="12.75" hidden="1">
      <c r="A85" s="4"/>
      <c r="B85" s="74"/>
      <c r="C85" s="74"/>
      <c r="D85" s="74"/>
      <c r="E85" s="74"/>
      <c r="F85" s="74"/>
      <c r="G85" s="74"/>
      <c r="H85" s="74"/>
      <c r="I85" s="74"/>
      <c r="J85" s="74"/>
      <c r="K85" s="75"/>
      <c r="L85" s="75"/>
      <c r="M85" s="75"/>
      <c r="N85" s="75"/>
      <c r="O85" s="75"/>
      <c r="P85" s="75"/>
      <c r="Q85" s="75"/>
      <c r="R85" s="76"/>
      <c r="S85" s="75"/>
      <c r="T85" s="75"/>
      <c r="U85" s="76"/>
      <c r="V85" s="75"/>
      <c r="W85" s="75"/>
    </row>
    <row r="86" spans="1:23" ht="23.25" customHeight="1" hidden="1">
      <c r="A86" s="3"/>
      <c r="B86" s="69"/>
      <c r="C86" s="69"/>
      <c r="D86" s="69"/>
      <c r="E86" s="69"/>
      <c r="F86" s="69"/>
      <c r="G86" s="69"/>
      <c r="H86" s="69"/>
      <c r="I86" s="69"/>
      <c r="J86" s="69"/>
      <c r="K86" s="41"/>
      <c r="L86" s="41"/>
      <c r="M86" s="41"/>
      <c r="N86" s="41"/>
      <c r="O86" s="41"/>
      <c r="P86" s="41"/>
      <c r="Q86" s="41"/>
      <c r="R86" s="57"/>
      <c r="S86" s="57"/>
      <c r="T86" s="57"/>
      <c r="U86" s="57"/>
      <c r="V86" s="57"/>
      <c r="W86" s="57"/>
    </row>
    <row r="87" spans="1:23" ht="12.75" hidden="1">
      <c r="A87" s="4"/>
      <c r="B87" s="74"/>
      <c r="C87" s="74"/>
      <c r="D87" s="74"/>
      <c r="E87" s="74"/>
      <c r="F87" s="74"/>
      <c r="G87" s="74"/>
      <c r="H87" s="74"/>
      <c r="I87" s="74"/>
      <c r="J87" s="74"/>
      <c r="K87" s="75"/>
      <c r="L87" s="75"/>
      <c r="M87" s="75"/>
      <c r="N87" s="75"/>
      <c r="O87" s="75"/>
      <c r="P87" s="75"/>
      <c r="Q87" s="75"/>
      <c r="R87" s="76"/>
      <c r="S87" s="75"/>
      <c r="T87" s="75"/>
      <c r="U87" s="76"/>
      <c r="V87" s="75"/>
      <c r="W87" s="75"/>
    </row>
    <row r="88" ht="12.75" hidden="1"/>
    <row r="89" spans="1:23" ht="12.75">
      <c r="A89" s="37" t="s">
        <v>28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12.75">
      <c r="A90" s="37" t="s">
        <v>29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12.75">
      <c r="A91" s="37" t="s">
        <v>159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12.75">
      <c r="A92" s="37" t="s">
        <v>160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85" t="s">
        <v>30</v>
      </c>
      <c r="B94" s="43" t="s">
        <v>36</v>
      </c>
      <c r="C94" s="44"/>
      <c r="D94" s="44"/>
      <c r="E94" s="44"/>
      <c r="F94" s="44"/>
      <c r="G94" s="44"/>
      <c r="H94" s="44"/>
      <c r="I94" s="44"/>
      <c r="J94" s="45"/>
      <c r="K94" s="43" t="s">
        <v>35</v>
      </c>
      <c r="L94" s="44"/>
      <c r="M94" s="44"/>
      <c r="N94" s="45"/>
      <c r="O94" s="43" t="s">
        <v>34</v>
      </c>
      <c r="P94" s="44"/>
      <c r="Q94" s="45"/>
      <c r="R94" s="42" t="s">
        <v>33</v>
      </c>
      <c r="S94" s="34"/>
      <c r="T94" s="34"/>
      <c r="U94" s="34"/>
      <c r="V94" s="34"/>
      <c r="W94" s="35"/>
    </row>
    <row r="95" spans="1:23" ht="12.75">
      <c r="A95" s="86"/>
      <c r="B95" s="88"/>
      <c r="C95" s="89"/>
      <c r="D95" s="89"/>
      <c r="E95" s="89"/>
      <c r="F95" s="89"/>
      <c r="G95" s="89"/>
      <c r="H95" s="89"/>
      <c r="I95" s="89"/>
      <c r="J95" s="90"/>
      <c r="K95" s="88"/>
      <c r="L95" s="89"/>
      <c r="M95" s="89"/>
      <c r="N95" s="90"/>
      <c r="O95" s="88"/>
      <c r="P95" s="89"/>
      <c r="Q95" s="90"/>
      <c r="R95" s="43" t="s">
        <v>31</v>
      </c>
      <c r="S95" s="44"/>
      <c r="T95" s="45"/>
      <c r="U95" s="43" t="s">
        <v>32</v>
      </c>
      <c r="V95" s="44"/>
      <c r="W95" s="45"/>
    </row>
    <row r="96" spans="1:23" ht="12.75">
      <c r="A96" s="87"/>
      <c r="B96" s="46"/>
      <c r="C96" s="47"/>
      <c r="D96" s="47"/>
      <c r="E96" s="47"/>
      <c r="F96" s="47"/>
      <c r="G96" s="47"/>
      <c r="H96" s="47"/>
      <c r="I96" s="47"/>
      <c r="J96" s="48"/>
      <c r="K96" s="46"/>
      <c r="L96" s="47"/>
      <c r="M96" s="47"/>
      <c r="N96" s="48"/>
      <c r="O96" s="46"/>
      <c r="P96" s="47"/>
      <c r="Q96" s="48"/>
      <c r="R96" s="46"/>
      <c r="S96" s="47"/>
      <c r="T96" s="48"/>
      <c r="U96" s="46"/>
      <c r="V96" s="47"/>
      <c r="W96" s="48"/>
    </row>
    <row r="97" spans="1:23" ht="12.75">
      <c r="A97" s="5">
        <v>1</v>
      </c>
      <c r="B97" s="84">
        <v>2</v>
      </c>
      <c r="C97" s="84"/>
      <c r="D97" s="84"/>
      <c r="E97" s="84"/>
      <c r="F97" s="84"/>
      <c r="G97" s="84"/>
      <c r="H97" s="84"/>
      <c r="I97" s="84"/>
      <c r="J97" s="84"/>
      <c r="K97" s="84">
        <v>3</v>
      </c>
      <c r="L97" s="84"/>
      <c r="M97" s="84"/>
      <c r="N97" s="84"/>
      <c r="O97" s="84">
        <v>4</v>
      </c>
      <c r="P97" s="84"/>
      <c r="Q97" s="84"/>
      <c r="R97" s="84">
        <v>5</v>
      </c>
      <c r="S97" s="84"/>
      <c r="T97" s="84"/>
      <c r="U97" s="84">
        <v>6</v>
      </c>
      <c r="V97" s="84"/>
      <c r="W97" s="84"/>
    </row>
    <row r="98" spans="1:23" ht="24.75" customHeight="1">
      <c r="A98" s="80">
        <v>1</v>
      </c>
      <c r="B98" s="83" t="s">
        <v>161</v>
      </c>
      <c r="C98" s="11"/>
      <c r="D98" s="11"/>
      <c r="E98" s="11"/>
      <c r="F98" s="11"/>
      <c r="G98" s="11"/>
      <c r="H98" s="11"/>
      <c r="I98" s="11"/>
      <c r="J98" s="12"/>
      <c r="K98" s="97">
        <f>0.25+0.13*2</f>
        <v>0.51</v>
      </c>
      <c r="L98" s="97"/>
      <c r="M98" s="97"/>
      <c r="N98" s="97"/>
      <c r="O98" s="73">
        <f>22.91*6.65</f>
        <v>152.35150000000002</v>
      </c>
      <c r="P98" s="73"/>
      <c r="Q98" s="73"/>
      <c r="R98" s="73">
        <f>K98*O98</f>
        <v>77.69926500000001</v>
      </c>
      <c r="S98" s="73"/>
      <c r="T98" s="73"/>
      <c r="U98" s="73">
        <f>R98*$S$6</f>
        <v>89.35415475</v>
      </c>
      <c r="V98" s="73"/>
      <c r="W98" s="73"/>
    </row>
    <row r="99" spans="1:23" ht="12.75">
      <c r="A99" s="81"/>
      <c r="B99" s="69" t="s">
        <v>162</v>
      </c>
      <c r="C99" s="69"/>
      <c r="D99" s="69"/>
      <c r="E99" s="69"/>
      <c r="F99" s="69"/>
      <c r="G99" s="69"/>
      <c r="H99" s="69"/>
      <c r="I99" s="69"/>
      <c r="J99" s="69"/>
      <c r="K99" s="97">
        <f>0.25+0.13*2</f>
        <v>0.51</v>
      </c>
      <c r="L99" s="97"/>
      <c r="M99" s="97"/>
      <c r="N99" s="97"/>
      <c r="O99" s="57">
        <f>20.23*6.65</f>
        <v>134.5295</v>
      </c>
      <c r="P99" s="57"/>
      <c r="Q99" s="57"/>
      <c r="R99" s="73">
        <f>K99*O99</f>
        <v>68.61004500000001</v>
      </c>
      <c r="S99" s="73"/>
      <c r="T99" s="73"/>
      <c r="U99" s="73">
        <f>R99*$S$6</f>
        <v>78.90155175000001</v>
      </c>
      <c r="V99" s="73"/>
      <c r="W99" s="73"/>
    </row>
    <row r="100" spans="1:23" ht="12.75" hidden="1">
      <c r="A100" s="82"/>
      <c r="B100" s="69"/>
      <c r="C100" s="69"/>
      <c r="D100" s="69"/>
      <c r="E100" s="69"/>
      <c r="F100" s="69"/>
      <c r="G100" s="69"/>
      <c r="H100" s="69"/>
      <c r="I100" s="69"/>
      <c r="J100" s="69"/>
      <c r="K100" s="41"/>
      <c r="L100" s="41"/>
      <c r="M100" s="41"/>
      <c r="N100" s="41"/>
      <c r="O100" s="57"/>
      <c r="P100" s="57"/>
      <c r="Q100" s="57"/>
      <c r="R100" s="73"/>
      <c r="S100" s="73"/>
      <c r="T100" s="73"/>
      <c r="U100" s="73"/>
      <c r="V100" s="73"/>
      <c r="W100" s="73"/>
    </row>
    <row r="101" spans="1:23" ht="12.75">
      <c r="A101" s="4"/>
      <c r="B101" s="74" t="s">
        <v>37</v>
      </c>
      <c r="C101" s="74"/>
      <c r="D101" s="74"/>
      <c r="E101" s="74"/>
      <c r="F101" s="74"/>
      <c r="G101" s="74"/>
      <c r="H101" s="74"/>
      <c r="I101" s="74"/>
      <c r="J101" s="74"/>
      <c r="K101" s="75">
        <f>SUM(K98:N100)</f>
        <v>1.02</v>
      </c>
      <c r="L101" s="75"/>
      <c r="M101" s="75"/>
      <c r="N101" s="75"/>
      <c r="O101" s="75" t="s">
        <v>41</v>
      </c>
      <c r="P101" s="75"/>
      <c r="Q101" s="75"/>
      <c r="R101" s="76">
        <f>SUM(R98:T100)</f>
        <v>146.30931000000004</v>
      </c>
      <c r="S101" s="75"/>
      <c r="T101" s="75"/>
      <c r="U101" s="76">
        <f>SUM(U98:W100)</f>
        <v>168.25570650000003</v>
      </c>
      <c r="V101" s="75"/>
      <c r="W101" s="75"/>
    </row>
    <row r="102" spans="1:23" ht="12.75">
      <c r="A102" s="3">
        <v>2</v>
      </c>
      <c r="B102" s="69" t="s">
        <v>20</v>
      </c>
      <c r="C102" s="69"/>
      <c r="D102" s="69"/>
      <c r="E102" s="69"/>
      <c r="F102" s="69"/>
      <c r="G102" s="69"/>
      <c r="H102" s="69"/>
      <c r="I102" s="69"/>
      <c r="J102" s="69"/>
      <c r="K102" s="41" t="s">
        <v>41</v>
      </c>
      <c r="L102" s="41"/>
      <c r="M102" s="41"/>
      <c r="N102" s="41"/>
      <c r="O102" s="41" t="s">
        <v>41</v>
      </c>
      <c r="P102" s="41"/>
      <c r="Q102" s="41"/>
      <c r="R102" s="57">
        <f>R101*$S$7</f>
        <v>11.558435490000003</v>
      </c>
      <c r="S102" s="57"/>
      <c r="T102" s="57"/>
      <c r="U102" s="57">
        <f>U101*$S$7</f>
        <v>13.292200813500003</v>
      </c>
      <c r="V102" s="57"/>
      <c r="W102" s="57"/>
    </row>
    <row r="103" spans="1:23" ht="12.75">
      <c r="A103" s="4"/>
      <c r="B103" s="74" t="s">
        <v>38</v>
      </c>
      <c r="C103" s="74"/>
      <c r="D103" s="74"/>
      <c r="E103" s="74"/>
      <c r="F103" s="74"/>
      <c r="G103" s="74"/>
      <c r="H103" s="74"/>
      <c r="I103" s="74"/>
      <c r="J103" s="74"/>
      <c r="K103" s="75" t="s">
        <v>41</v>
      </c>
      <c r="L103" s="75"/>
      <c r="M103" s="75"/>
      <c r="N103" s="75"/>
      <c r="O103" s="75" t="s">
        <v>41</v>
      </c>
      <c r="P103" s="75"/>
      <c r="Q103" s="75"/>
      <c r="R103" s="76">
        <f>R101+R102</f>
        <v>157.86774549000003</v>
      </c>
      <c r="S103" s="75"/>
      <c r="T103" s="75"/>
      <c r="U103" s="76">
        <f>U101+U102</f>
        <v>181.54790731350005</v>
      </c>
      <c r="V103" s="75"/>
      <c r="W103" s="75"/>
    </row>
    <row r="104" spans="1:23" ht="23.25" customHeight="1">
      <c r="A104" s="3">
        <v>3</v>
      </c>
      <c r="B104" s="69" t="s">
        <v>39</v>
      </c>
      <c r="C104" s="69"/>
      <c r="D104" s="69"/>
      <c r="E104" s="69"/>
      <c r="F104" s="69"/>
      <c r="G104" s="69"/>
      <c r="H104" s="69"/>
      <c r="I104" s="69"/>
      <c r="J104" s="69"/>
      <c r="K104" s="41" t="s">
        <v>41</v>
      </c>
      <c r="L104" s="41"/>
      <c r="M104" s="41"/>
      <c r="N104" s="41"/>
      <c r="O104" s="41" t="s">
        <v>41</v>
      </c>
      <c r="P104" s="41"/>
      <c r="Q104" s="41"/>
      <c r="R104" s="57">
        <f>R103*$S$8</f>
        <v>58.411065831300014</v>
      </c>
      <c r="S104" s="57"/>
      <c r="T104" s="57"/>
      <c r="U104" s="57">
        <f>U103*$S$8</f>
        <v>67.17272570599502</v>
      </c>
      <c r="V104" s="57"/>
      <c r="W104" s="57"/>
    </row>
    <row r="105" spans="1:23" ht="12.75">
      <c r="A105" s="4"/>
      <c r="B105" s="74" t="s">
        <v>40</v>
      </c>
      <c r="C105" s="74"/>
      <c r="D105" s="74"/>
      <c r="E105" s="74"/>
      <c r="F105" s="74"/>
      <c r="G105" s="74"/>
      <c r="H105" s="74"/>
      <c r="I105" s="74"/>
      <c r="J105" s="74"/>
      <c r="K105" s="75"/>
      <c r="L105" s="75"/>
      <c r="M105" s="75"/>
      <c r="N105" s="75"/>
      <c r="O105" s="75"/>
      <c r="P105" s="75"/>
      <c r="Q105" s="75"/>
      <c r="R105" s="76">
        <f>R103+R104</f>
        <v>216.27881132130005</v>
      </c>
      <c r="S105" s="75"/>
      <c r="T105" s="75"/>
      <c r="U105" s="76">
        <f>U103+U104</f>
        <v>248.72063301949507</v>
      </c>
      <c r="V105" s="75"/>
      <c r="W105" s="75"/>
    </row>
    <row r="106" ht="7.5" customHeight="1"/>
    <row r="107" spans="1:23" ht="12.75" hidden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2.75" hidden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2.75" hidden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2.75" hidden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hidden="1">
      <c r="A112" s="85"/>
      <c r="B112" s="43"/>
      <c r="C112" s="44"/>
      <c r="D112" s="44"/>
      <c r="E112" s="44"/>
      <c r="F112" s="44"/>
      <c r="G112" s="44"/>
      <c r="H112" s="44"/>
      <c r="I112" s="44"/>
      <c r="J112" s="45"/>
      <c r="K112" s="43"/>
      <c r="L112" s="44"/>
      <c r="M112" s="44"/>
      <c r="N112" s="45"/>
      <c r="O112" s="43"/>
      <c r="P112" s="44"/>
      <c r="Q112" s="45"/>
      <c r="R112" s="42"/>
      <c r="S112" s="34"/>
      <c r="T112" s="34"/>
      <c r="U112" s="34"/>
      <c r="V112" s="34"/>
      <c r="W112" s="35"/>
    </row>
    <row r="113" spans="1:23" ht="12.75" hidden="1">
      <c r="A113" s="86"/>
      <c r="B113" s="88"/>
      <c r="C113" s="89"/>
      <c r="D113" s="89"/>
      <c r="E113" s="89"/>
      <c r="F113" s="89"/>
      <c r="G113" s="89"/>
      <c r="H113" s="89"/>
      <c r="I113" s="89"/>
      <c r="J113" s="90"/>
      <c r="K113" s="88"/>
      <c r="L113" s="89"/>
      <c r="M113" s="89"/>
      <c r="N113" s="90"/>
      <c r="O113" s="88"/>
      <c r="P113" s="89"/>
      <c r="Q113" s="90"/>
      <c r="R113" s="43"/>
      <c r="S113" s="44"/>
      <c r="T113" s="45"/>
      <c r="U113" s="43"/>
      <c r="V113" s="44"/>
      <c r="W113" s="45"/>
    </row>
    <row r="114" spans="1:23" ht="12.75" hidden="1">
      <c r="A114" s="87"/>
      <c r="B114" s="46"/>
      <c r="C114" s="47"/>
      <c r="D114" s="47"/>
      <c r="E114" s="47"/>
      <c r="F114" s="47"/>
      <c r="G114" s="47"/>
      <c r="H114" s="47"/>
      <c r="I114" s="47"/>
      <c r="J114" s="48"/>
      <c r="K114" s="46"/>
      <c r="L114" s="47"/>
      <c r="M114" s="47"/>
      <c r="N114" s="48"/>
      <c r="O114" s="46"/>
      <c r="P114" s="47"/>
      <c r="Q114" s="48"/>
      <c r="R114" s="46"/>
      <c r="S114" s="47"/>
      <c r="T114" s="48"/>
      <c r="U114" s="46"/>
      <c r="V114" s="47"/>
      <c r="W114" s="48"/>
    </row>
    <row r="115" spans="1:23" ht="12.75" hidden="1">
      <c r="A115" s="5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</row>
    <row r="116" spans="1:23" ht="25.5" customHeight="1" hidden="1">
      <c r="A116" s="80"/>
      <c r="B116" s="83"/>
      <c r="C116" s="11"/>
      <c r="D116" s="11"/>
      <c r="E116" s="11"/>
      <c r="F116" s="11"/>
      <c r="G116" s="11"/>
      <c r="H116" s="11"/>
      <c r="I116" s="11"/>
      <c r="J116" s="12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</row>
    <row r="117" spans="1:23" ht="12.75" hidden="1">
      <c r="A117" s="81"/>
      <c r="B117" s="69"/>
      <c r="C117" s="69"/>
      <c r="D117" s="69"/>
      <c r="E117" s="69"/>
      <c r="F117" s="69"/>
      <c r="G117" s="69"/>
      <c r="H117" s="69"/>
      <c r="I117" s="69"/>
      <c r="J117" s="69"/>
      <c r="K117" s="57"/>
      <c r="L117" s="57"/>
      <c r="M117" s="57"/>
      <c r="N117" s="57"/>
      <c r="O117" s="57"/>
      <c r="P117" s="57"/>
      <c r="Q117" s="57"/>
      <c r="R117" s="73"/>
      <c r="S117" s="73"/>
      <c r="T117" s="73"/>
      <c r="U117" s="73"/>
      <c r="V117" s="73"/>
      <c r="W117" s="73"/>
    </row>
    <row r="118" spans="1:23" ht="12.75" customHeight="1" hidden="1">
      <c r="A118" s="81"/>
      <c r="B118" s="69"/>
      <c r="C118" s="69"/>
      <c r="D118" s="69"/>
      <c r="E118" s="69"/>
      <c r="F118" s="69"/>
      <c r="G118" s="69"/>
      <c r="H118" s="69"/>
      <c r="I118" s="69"/>
      <c r="J118" s="69"/>
      <c r="K118" s="57"/>
      <c r="L118" s="57"/>
      <c r="M118" s="57"/>
      <c r="N118" s="57"/>
      <c r="O118" s="57"/>
      <c r="P118" s="57"/>
      <c r="Q118" s="57"/>
      <c r="R118" s="73"/>
      <c r="S118" s="73"/>
      <c r="T118" s="73"/>
      <c r="U118" s="73"/>
      <c r="V118" s="73"/>
      <c r="W118" s="73"/>
    </row>
    <row r="119" spans="1:23" ht="12.75" hidden="1">
      <c r="A119" s="81"/>
      <c r="B119" s="77"/>
      <c r="C119" s="77"/>
      <c r="D119" s="77"/>
      <c r="E119" s="77"/>
      <c r="F119" s="77"/>
      <c r="G119" s="77"/>
      <c r="H119" s="77"/>
      <c r="I119" s="77"/>
      <c r="J119" s="77"/>
      <c r="K119" s="78"/>
      <c r="L119" s="78"/>
      <c r="M119" s="78"/>
      <c r="N119" s="78"/>
      <c r="O119" s="78"/>
      <c r="P119" s="78"/>
      <c r="Q119" s="78"/>
      <c r="R119" s="79"/>
      <c r="S119" s="79"/>
      <c r="T119" s="79"/>
      <c r="U119" s="79"/>
      <c r="V119" s="79"/>
      <c r="W119" s="79"/>
    </row>
    <row r="120" spans="1:23" ht="12.75" hidden="1">
      <c r="A120" s="81"/>
      <c r="B120" s="69"/>
      <c r="C120" s="69"/>
      <c r="D120" s="69"/>
      <c r="E120" s="69"/>
      <c r="F120" s="69"/>
      <c r="G120" s="69"/>
      <c r="H120" s="69"/>
      <c r="I120" s="69"/>
      <c r="J120" s="69"/>
      <c r="K120" s="57"/>
      <c r="L120" s="57"/>
      <c r="M120" s="57"/>
      <c r="N120" s="57"/>
      <c r="O120" s="57"/>
      <c r="P120" s="57"/>
      <c r="Q120" s="57"/>
      <c r="R120" s="73"/>
      <c r="S120" s="73"/>
      <c r="T120" s="73"/>
      <c r="U120" s="73"/>
      <c r="V120" s="73"/>
      <c r="W120" s="73"/>
    </row>
    <row r="121" spans="1:23" ht="12.75" hidden="1">
      <c r="A121" s="81"/>
      <c r="B121" s="69"/>
      <c r="C121" s="69"/>
      <c r="D121" s="69"/>
      <c r="E121" s="69"/>
      <c r="F121" s="69"/>
      <c r="G121" s="69"/>
      <c r="H121" s="69"/>
      <c r="I121" s="69"/>
      <c r="J121" s="69"/>
      <c r="K121" s="57"/>
      <c r="L121" s="57"/>
      <c r="M121" s="57"/>
      <c r="N121" s="57"/>
      <c r="O121" s="57"/>
      <c r="P121" s="57"/>
      <c r="Q121" s="57"/>
      <c r="R121" s="73"/>
      <c r="S121" s="73"/>
      <c r="T121" s="73"/>
      <c r="U121" s="73"/>
      <c r="V121" s="73"/>
      <c r="W121" s="73"/>
    </row>
    <row r="122" spans="1:23" ht="12.75" hidden="1">
      <c r="A122" s="82"/>
      <c r="B122" s="77"/>
      <c r="C122" s="77"/>
      <c r="D122" s="77"/>
      <c r="E122" s="77"/>
      <c r="F122" s="77"/>
      <c r="G122" s="77"/>
      <c r="H122" s="77"/>
      <c r="I122" s="77"/>
      <c r="J122" s="77"/>
      <c r="K122" s="78"/>
      <c r="L122" s="78"/>
      <c r="M122" s="78"/>
      <c r="N122" s="78"/>
      <c r="O122" s="78"/>
      <c r="P122" s="78"/>
      <c r="Q122" s="78"/>
      <c r="R122" s="79"/>
      <c r="S122" s="79"/>
      <c r="T122" s="79"/>
      <c r="U122" s="79"/>
      <c r="V122" s="79"/>
      <c r="W122" s="79"/>
    </row>
    <row r="123" spans="1:23" ht="12.75" hidden="1">
      <c r="A123" s="4"/>
      <c r="B123" s="74"/>
      <c r="C123" s="74"/>
      <c r="D123" s="74"/>
      <c r="E123" s="74"/>
      <c r="F123" s="74"/>
      <c r="G123" s="74"/>
      <c r="H123" s="74"/>
      <c r="I123" s="74"/>
      <c r="J123" s="74"/>
      <c r="K123" s="98"/>
      <c r="L123" s="98"/>
      <c r="M123" s="98"/>
      <c r="N123" s="98"/>
      <c r="O123" s="75"/>
      <c r="P123" s="75"/>
      <c r="Q123" s="75"/>
      <c r="R123" s="76"/>
      <c r="S123" s="75"/>
      <c r="T123" s="75"/>
      <c r="U123" s="76"/>
      <c r="V123" s="75"/>
      <c r="W123" s="75"/>
    </row>
    <row r="124" spans="1:23" ht="12.75" hidden="1">
      <c r="A124" s="3"/>
      <c r="B124" s="69"/>
      <c r="C124" s="69"/>
      <c r="D124" s="69"/>
      <c r="E124" s="69"/>
      <c r="F124" s="69"/>
      <c r="G124" s="69"/>
      <c r="H124" s="69"/>
      <c r="I124" s="69"/>
      <c r="J124" s="69"/>
      <c r="K124" s="41"/>
      <c r="L124" s="41"/>
      <c r="M124" s="41"/>
      <c r="N124" s="41"/>
      <c r="O124" s="41"/>
      <c r="P124" s="41"/>
      <c r="Q124" s="41"/>
      <c r="R124" s="57"/>
      <c r="S124" s="57"/>
      <c r="T124" s="57"/>
      <c r="U124" s="57"/>
      <c r="V124" s="57"/>
      <c r="W124" s="57"/>
    </row>
    <row r="125" spans="1:23" ht="12.75" hidden="1">
      <c r="A125" s="4"/>
      <c r="B125" s="74"/>
      <c r="C125" s="74"/>
      <c r="D125" s="74"/>
      <c r="E125" s="74"/>
      <c r="F125" s="74"/>
      <c r="G125" s="74"/>
      <c r="H125" s="74"/>
      <c r="I125" s="74"/>
      <c r="J125" s="74"/>
      <c r="K125" s="75"/>
      <c r="L125" s="75"/>
      <c r="M125" s="75"/>
      <c r="N125" s="75"/>
      <c r="O125" s="75"/>
      <c r="P125" s="75"/>
      <c r="Q125" s="75"/>
      <c r="R125" s="76"/>
      <c r="S125" s="75"/>
      <c r="T125" s="75"/>
      <c r="U125" s="76"/>
      <c r="V125" s="75"/>
      <c r="W125" s="75"/>
    </row>
    <row r="126" spans="1:23" ht="26.25" customHeight="1" hidden="1">
      <c r="A126" s="3"/>
      <c r="B126" s="69"/>
      <c r="C126" s="69"/>
      <c r="D126" s="69"/>
      <c r="E126" s="69"/>
      <c r="F126" s="69"/>
      <c r="G126" s="69"/>
      <c r="H126" s="69"/>
      <c r="I126" s="69"/>
      <c r="J126" s="69"/>
      <c r="K126" s="41"/>
      <c r="L126" s="41"/>
      <c r="M126" s="41"/>
      <c r="N126" s="41"/>
      <c r="O126" s="41"/>
      <c r="P126" s="41"/>
      <c r="Q126" s="41"/>
      <c r="R126" s="57"/>
      <c r="S126" s="57"/>
      <c r="T126" s="57"/>
      <c r="U126" s="57"/>
      <c r="V126" s="57"/>
      <c r="W126" s="57"/>
    </row>
    <row r="127" spans="1:23" ht="12.75" hidden="1">
      <c r="A127" s="3"/>
      <c r="B127" s="69"/>
      <c r="C127" s="69"/>
      <c r="D127" s="69"/>
      <c r="E127" s="69"/>
      <c r="F127" s="69"/>
      <c r="G127" s="69"/>
      <c r="H127" s="69"/>
      <c r="I127" s="69"/>
      <c r="J127" s="69"/>
      <c r="K127" s="41"/>
      <c r="L127" s="41"/>
      <c r="M127" s="41"/>
      <c r="N127" s="41"/>
      <c r="O127" s="41"/>
      <c r="P127" s="41"/>
      <c r="Q127" s="41"/>
      <c r="R127" s="57"/>
      <c r="S127" s="57"/>
      <c r="T127" s="57"/>
      <c r="U127" s="57"/>
      <c r="V127" s="57"/>
      <c r="W127" s="57"/>
    </row>
    <row r="128" spans="1:23" ht="12.75" hidden="1">
      <c r="A128" s="4"/>
      <c r="B128" s="74"/>
      <c r="C128" s="74"/>
      <c r="D128" s="74"/>
      <c r="E128" s="74"/>
      <c r="F128" s="74"/>
      <c r="G128" s="74"/>
      <c r="H128" s="74"/>
      <c r="I128" s="74"/>
      <c r="J128" s="74"/>
      <c r="K128" s="75"/>
      <c r="L128" s="75"/>
      <c r="M128" s="75"/>
      <c r="N128" s="75"/>
      <c r="O128" s="75"/>
      <c r="P128" s="75"/>
      <c r="Q128" s="75"/>
      <c r="R128" s="76"/>
      <c r="S128" s="75"/>
      <c r="T128" s="75"/>
      <c r="U128" s="76"/>
      <c r="V128" s="75"/>
      <c r="W128" s="75"/>
    </row>
    <row r="129" ht="12.75" hidden="1"/>
    <row r="130" spans="1:23" ht="12.75" hidden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12.75" hidden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ht="12.75" hidden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:23" ht="12.75" customHeight="1" hidden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2.7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hidden="1">
      <c r="A135" s="85"/>
      <c r="B135" s="43"/>
      <c r="C135" s="44"/>
      <c r="D135" s="44"/>
      <c r="E135" s="44"/>
      <c r="F135" s="44"/>
      <c r="G135" s="44"/>
      <c r="H135" s="44"/>
      <c r="I135" s="44"/>
      <c r="J135" s="45"/>
      <c r="K135" s="43"/>
      <c r="L135" s="44"/>
      <c r="M135" s="44"/>
      <c r="N135" s="45"/>
      <c r="O135" s="43"/>
      <c r="P135" s="44"/>
      <c r="Q135" s="45"/>
      <c r="R135" s="42"/>
      <c r="S135" s="34"/>
      <c r="T135" s="34"/>
      <c r="U135" s="34"/>
      <c r="V135" s="34"/>
      <c r="W135" s="35"/>
    </row>
    <row r="136" spans="1:23" ht="12.75" hidden="1">
      <c r="A136" s="86"/>
      <c r="B136" s="88"/>
      <c r="C136" s="89"/>
      <c r="D136" s="89"/>
      <c r="E136" s="89"/>
      <c r="F136" s="89"/>
      <c r="G136" s="89"/>
      <c r="H136" s="89"/>
      <c r="I136" s="89"/>
      <c r="J136" s="90"/>
      <c r="K136" s="88"/>
      <c r="L136" s="89"/>
      <c r="M136" s="89"/>
      <c r="N136" s="90"/>
      <c r="O136" s="88"/>
      <c r="P136" s="89"/>
      <c r="Q136" s="90"/>
      <c r="R136" s="43"/>
      <c r="S136" s="44"/>
      <c r="T136" s="45"/>
      <c r="U136" s="43"/>
      <c r="V136" s="44"/>
      <c r="W136" s="45"/>
    </row>
    <row r="137" spans="1:23" ht="12.75" hidden="1">
      <c r="A137" s="87"/>
      <c r="B137" s="46"/>
      <c r="C137" s="47"/>
      <c r="D137" s="47"/>
      <c r="E137" s="47"/>
      <c r="F137" s="47"/>
      <c r="G137" s="47"/>
      <c r="H137" s="47"/>
      <c r="I137" s="47"/>
      <c r="J137" s="48"/>
      <c r="K137" s="46"/>
      <c r="L137" s="47"/>
      <c r="M137" s="47"/>
      <c r="N137" s="48"/>
      <c r="O137" s="46"/>
      <c r="P137" s="47"/>
      <c r="Q137" s="48"/>
      <c r="R137" s="46"/>
      <c r="S137" s="47"/>
      <c r="T137" s="48"/>
      <c r="U137" s="46"/>
      <c r="V137" s="47"/>
      <c r="W137" s="48"/>
    </row>
    <row r="138" spans="1:23" ht="12.75" hidden="1">
      <c r="A138" s="5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</row>
    <row r="139" spans="1:23" ht="24.75" customHeight="1" hidden="1">
      <c r="A139" s="80"/>
      <c r="B139" s="83"/>
      <c r="C139" s="11"/>
      <c r="D139" s="11"/>
      <c r="E139" s="11"/>
      <c r="F139" s="11"/>
      <c r="G139" s="11"/>
      <c r="H139" s="11"/>
      <c r="I139" s="11"/>
      <c r="J139" s="12"/>
      <c r="K139" s="97"/>
      <c r="L139" s="97"/>
      <c r="M139" s="97"/>
      <c r="N139" s="97"/>
      <c r="O139" s="73"/>
      <c r="P139" s="73"/>
      <c r="Q139" s="73"/>
      <c r="R139" s="73"/>
      <c r="S139" s="73"/>
      <c r="T139" s="73"/>
      <c r="U139" s="73"/>
      <c r="V139" s="73"/>
      <c r="W139" s="73"/>
    </row>
    <row r="140" spans="1:23" ht="12.75" hidden="1">
      <c r="A140" s="81"/>
      <c r="B140" s="69"/>
      <c r="C140" s="69"/>
      <c r="D140" s="69"/>
      <c r="E140" s="69"/>
      <c r="F140" s="69"/>
      <c r="G140" s="69"/>
      <c r="H140" s="69"/>
      <c r="I140" s="69"/>
      <c r="J140" s="69"/>
      <c r="K140" s="97"/>
      <c r="L140" s="97"/>
      <c r="M140" s="97"/>
      <c r="N140" s="97"/>
      <c r="O140" s="57"/>
      <c r="P140" s="57"/>
      <c r="Q140" s="57"/>
      <c r="R140" s="73"/>
      <c r="S140" s="73"/>
      <c r="T140" s="73"/>
      <c r="U140" s="73"/>
      <c r="V140" s="73"/>
      <c r="W140" s="73"/>
    </row>
    <row r="141" spans="1:23" ht="12.75" hidden="1">
      <c r="A141" s="81"/>
      <c r="B141" s="69"/>
      <c r="C141" s="69"/>
      <c r="D141" s="69"/>
      <c r="E141" s="69"/>
      <c r="F141" s="69"/>
      <c r="G141" s="69"/>
      <c r="H141" s="69"/>
      <c r="I141" s="69"/>
      <c r="J141" s="69"/>
      <c r="K141" s="41"/>
      <c r="L141" s="41"/>
      <c r="M141" s="41"/>
      <c r="N141" s="41"/>
      <c r="O141" s="57"/>
      <c r="P141" s="57"/>
      <c r="Q141" s="57"/>
      <c r="R141" s="73"/>
      <c r="S141" s="73"/>
      <c r="T141" s="73"/>
      <c r="U141" s="73"/>
      <c r="V141" s="73"/>
      <c r="W141" s="73"/>
    </row>
    <row r="142" spans="1:23" ht="12.75" hidden="1">
      <c r="A142" s="82"/>
      <c r="B142" s="69"/>
      <c r="C142" s="69"/>
      <c r="D142" s="69"/>
      <c r="E142" s="69"/>
      <c r="F142" s="69"/>
      <c r="G142" s="69"/>
      <c r="H142" s="69"/>
      <c r="I142" s="69"/>
      <c r="J142" s="69"/>
      <c r="K142" s="41"/>
      <c r="L142" s="41"/>
      <c r="M142" s="41"/>
      <c r="N142" s="41"/>
      <c r="O142" s="57"/>
      <c r="P142" s="57"/>
      <c r="Q142" s="57"/>
      <c r="R142" s="73"/>
      <c r="S142" s="73"/>
      <c r="T142" s="73"/>
      <c r="U142" s="73"/>
      <c r="V142" s="73"/>
      <c r="W142" s="73"/>
    </row>
    <row r="143" spans="1:23" ht="12.75" hidden="1">
      <c r="A143" s="4"/>
      <c r="B143" s="74"/>
      <c r="C143" s="74"/>
      <c r="D143" s="74"/>
      <c r="E143" s="74"/>
      <c r="F143" s="74"/>
      <c r="G143" s="74"/>
      <c r="H143" s="74"/>
      <c r="I143" s="74"/>
      <c r="J143" s="74"/>
      <c r="K143" s="75"/>
      <c r="L143" s="75"/>
      <c r="M143" s="75"/>
      <c r="N143" s="75"/>
      <c r="O143" s="75"/>
      <c r="P143" s="75"/>
      <c r="Q143" s="75"/>
      <c r="R143" s="76"/>
      <c r="S143" s="75"/>
      <c r="T143" s="75"/>
      <c r="U143" s="76"/>
      <c r="V143" s="75"/>
      <c r="W143" s="75"/>
    </row>
    <row r="144" spans="1:23" ht="12.75" hidden="1">
      <c r="A144" s="3"/>
      <c r="B144" s="69"/>
      <c r="C144" s="69"/>
      <c r="D144" s="69"/>
      <c r="E144" s="69"/>
      <c r="F144" s="69"/>
      <c r="G144" s="69"/>
      <c r="H144" s="69"/>
      <c r="I144" s="69"/>
      <c r="J144" s="69"/>
      <c r="K144" s="41"/>
      <c r="L144" s="41"/>
      <c r="M144" s="41"/>
      <c r="N144" s="41"/>
      <c r="O144" s="41"/>
      <c r="P144" s="41"/>
      <c r="Q144" s="41"/>
      <c r="R144" s="57"/>
      <c r="S144" s="57"/>
      <c r="T144" s="57"/>
      <c r="U144" s="57"/>
      <c r="V144" s="57"/>
      <c r="W144" s="57"/>
    </row>
    <row r="145" spans="1:23" ht="12.75" hidden="1">
      <c r="A145" s="4"/>
      <c r="B145" s="74"/>
      <c r="C145" s="74"/>
      <c r="D145" s="74"/>
      <c r="E145" s="74"/>
      <c r="F145" s="74"/>
      <c r="G145" s="74"/>
      <c r="H145" s="74"/>
      <c r="I145" s="74"/>
      <c r="J145" s="74"/>
      <c r="K145" s="75"/>
      <c r="L145" s="75"/>
      <c r="M145" s="75"/>
      <c r="N145" s="75"/>
      <c r="O145" s="75"/>
      <c r="P145" s="75"/>
      <c r="Q145" s="75"/>
      <c r="R145" s="76"/>
      <c r="S145" s="75"/>
      <c r="T145" s="75"/>
      <c r="U145" s="76"/>
      <c r="V145" s="75"/>
      <c r="W145" s="75"/>
    </row>
    <row r="146" spans="1:23" ht="24.75" customHeight="1" hidden="1">
      <c r="A146" s="3"/>
      <c r="B146" s="69"/>
      <c r="C146" s="69"/>
      <c r="D146" s="69"/>
      <c r="E146" s="69"/>
      <c r="F146" s="69"/>
      <c r="G146" s="69"/>
      <c r="H146" s="69"/>
      <c r="I146" s="69"/>
      <c r="J146" s="69"/>
      <c r="K146" s="41"/>
      <c r="L146" s="41"/>
      <c r="M146" s="41"/>
      <c r="N146" s="41"/>
      <c r="O146" s="41"/>
      <c r="P146" s="41"/>
      <c r="Q146" s="41"/>
      <c r="R146" s="57"/>
      <c r="S146" s="57"/>
      <c r="T146" s="57"/>
      <c r="U146" s="57"/>
      <c r="V146" s="57"/>
      <c r="W146" s="57"/>
    </row>
    <row r="147" spans="1:23" ht="12.75" hidden="1">
      <c r="A147" s="4"/>
      <c r="B147" s="74"/>
      <c r="C147" s="74"/>
      <c r="D147" s="74"/>
      <c r="E147" s="74"/>
      <c r="F147" s="74"/>
      <c r="G147" s="74"/>
      <c r="H147" s="74"/>
      <c r="I147" s="74"/>
      <c r="J147" s="74"/>
      <c r="K147" s="75"/>
      <c r="L147" s="75"/>
      <c r="M147" s="75"/>
      <c r="N147" s="75"/>
      <c r="O147" s="75"/>
      <c r="P147" s="75"/>
      <c r="Q147" s="75"/>
      <c r="R147" s="76"/>
      <c r="S147" s="75"/>
      <c r="T147" s="75"/>
      <c r="U147" s="76"/>
      <c r="V147" s="75"/>
      <c r="W147" s="75"/>
    </row>
    <row r="148" ht="12.75" hidden="1"/>
    <row r="149" spans="1:23" ht="12.75" hidden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:23" ht="12.75" hidden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:23" ht="25.5" customHeight="1" hidden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:23" ht="12.75" hidden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23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hidden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40.5" customHeight="1" hidden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2.75" hidden="1">
      <c r="A156" s="6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</row>
    <row r="157" spans="1:23" ht="12.75" hidden="1">
      <c r="A157" s="3"/>
      <c r="B157" s="69"/>
      <c r="C157" s="69"/>
      <c r="D157" s="69"/>
      <c r="E157" s="69"/>
      <c r="F157" s="69"/>
      <c r="G157" s="69"/>
      <c r="H157" s="69"/>
      <c r="I157" s="69"/>
      <c r="J157" s="69"/>
      <c r="K157" s="41"/>
      <c r="L157" s="41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3" ht="12.75" hidden="1">
      <c r="A158" s="3"/>
      <c r="B158" s="69"/>
      <c r="C158" s="69"/>
      <c r="D158" s="69"/>
      <c r="E158" s="69"/>
      <c r="F158" s="69"/>
      <c r="G158" s="69"/>
      <c r="H158" s="69"/>
      <c r="I158" s="69"/>
      <c r="J158" s="69"/>
      <c r="K158" s="41"/>
      <c r="L158" s="41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1:23" ht="12.75" hidden="1">
      <c r="A159" s="3"/>
      <c r="B159" s="69"/>
      <c r="C159" s="69"/>
      <c r="D159" s="69"/>
      <c r="E159" s="69"/>
      <c r="F159" s="69"/>
      <c r="G159" s="69"/>
      <c r="H159" s="69"/>
      <c r="I159" s="69"/>
      <c r="J159" s="69"/>
      <c r="K159" s="41"/>
      <c r="L159" s="41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</row>
    <row r="160" spans="1:23" ht="24.75" customHeight="1" hidden="1">
      <c r="A160" s="3"/>
      <c r="B160" s="69"/>
      <c r="C160" s="69"/>
      <c r="D160" s="69"/>
      <c r="E160" s="69"/>
      <c r="F160" s="69"/>
      <c r="G160" s="69"/>
      <c r="H160" s="69"/>
      <c r="I160" s="69"/>
      <c r="J160" s="69"/>
      <c r="K160" s="62"/>
      <c r="L160" s="62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 ht="12.75" hidden="1">
      <c r="A161" s="3"/>
      <c r="B161" s="69"/>
      <c r="C161" s="69"/>
      <c r="D161" s="69"/>
      <c r="E161" s="69"/>
      <c r="F161" s="69"/>
      <c r="G161" s="69"/>
      <c r="H161" s="69"/>
      <c r="I161" s="69"/>
      <c r="J161" s="69"/>
      <c r="K161" s="41"/>
      <c r="L161" s="41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 ht="26.25" customHeight="1" hidden="1">
      <c r="A162" s="3"/>
      <c r="B162" s="69"/>
      <c r="C162" s="69"/>
      <c r="D162" s="69"/>
      <c r="E162" s="69"/>
      <c r="F162" s="69"/>
      <c r="G162" s="69"/>
      <c r="H162" s="69"/>
      <c r="I162" s="69"/>
      <c r="J162" s="69"/>
      <c r="K162" s="41"/>
      <c r="L162" s="41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 ht="12.75" customHeight="1" hidden="1">
      <c r="A163" s="3"/>
      <c r="B163" s="69"/>
      <c r="C163" s="69"/>
      <c r="D163" s="69"/>
      <c r="E163" s="69"/>
      <c r="F163" s="69"/>
      <c r="G163" s="69"/>
      <c r="H163" s="69"/>
      <c r="I163" s="69"/>
      <c r="J163" s="69"/>
      <c r="K163" s="41"/>
      <c r="L163" s="41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 ht="12.75" hidden="1">
      <c r="A164" s="3"/>
      <c r="B164" s="69"/>
      <c r="C164" s="69"/>
      <c r="D164" s="69"/>
      <c r="E164" s="69"/>
      <c r="F164" s="69"/>
      <c r="G164" s="69"/>
      <c r="H164" s="69"/>
      <c r="I164" s="69"/>
      <c r="J164" s="69"/>
      <c r="K164" s="41"/>
      <c r="L164" s="41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 ht="12.75" hidden="1">
      <c r="A165" s="3"/>
      <c r="B165" s="69"/>
      <c r="C165" s="69"/>
      <c r="D165" s="69"/>
      <c r="E165" s="69"/>
      <c r="F165" s="69"/>
      <c r="G165" s="69"/>
      <c r="H165" s="69"/>
      <c r="I165" s="69"/>
      <c r="J165" s="69"/>
      <c r="K165" s="41"/>
      <c r="L165" s="41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 ht="12.75" hidden="1">
      <c r="A166" s="3"/>
      <c r="B166" s="69"/>
      <c r="C166" s="69"/>
      <c r="D166" s="69"/>
      <c r="E166" s="69"/>
      <c r="F166" s="69"/>
      <c r="G166" s="69"/>
      <c r="H166" s="69"/>
      <c r="I166" s="69"/>
      <c r="J166" s="69"/>
      <c r="K166" s="41"/>
      <c r="L166" s="41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 ht="12.75" customHeight="1" hidden="1">
      <c r="A167" s="3"/>
      <c r="B167" s="69"/>
      <c r="C167" s="69"/>
      <c r="D167" s="69"/>
      <c r="E167" s="69"/>
      <c r="F167" s="69"/>
      <c r="G167" s="69"/>
      <c r="H167" s="69"/>
      <c r="I167" s="69"/>
      <c r="J167" s="69"/>
      <c r="K167" s="41"/>
      <c r="L167" s="41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</row>
    <row r="168" spans="1:23" ht="12.75" hidden="1">
      <c r="A168" s="3"/>
      <c r="B168" s="69"/>
      <c r="C168" s="69"/>
      <c r="D168" s="69"/>
      <c r="E168" s="69"/>
      <c r="F168" s="69"/>
      <c r="G168" s="69"/>
      <c r="H168" s="69"/>
      <c r="I168" s="69"/>
      <c r="J168" s="69"/>
      <c r="K168" s="41"/>
      <c r="L168" s="41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</row>
    <row r="169" spans="1:23" ht="12.75" hidden="1">
      <c r="A169" s="3"/>
      <c r="B169" s="69"/>
      <c r="C169" s="69"/>
      <c r="D169" s="69"/>
      <c r="E169" s="69"/>
      <c r="F169" s="69"/>
      <c r="G169" s="69"/>
      <c r="H169" s="69"/>
      <c r="I169" s="69"/>
      <c r="J169" s="69"/>
      <c r="K169" s="41"/>
      <c r="L169" s="41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3" ht="12.75" customHeight="1" hidden="1">
      <c r="A170" s="3"/>
      <c r="B170" s="69"/>
      <c r="C170" s="69"/>
      <c r="D170" s="69"/>
      <c r="E170" s="69"/>
      <c r="F170" s="69"/>
      <c r="G170" s="69"/>
      <c r="H170" s="69"/>
      <c r="I170" s="69"/>
      <c r="J170" s="69"/>
      <c r="K170" s="41"/>
      <c r="L170" s="41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</row>
    <row r="171" spans="1:23" ht="12.75" customHeight="1" hidden="1">
      <c r="A171" s="3"/>
      <c r="B171" s="69"/>
      <c r="C171" s="69"/>
      <c r="D171" s="69"/>
      <c r="E171" s="69"/>
      <c r="F171" s="69"/>
      <c r="G171" s="69"/>
      <c r="H171" s="69"/>
      <c r="I171" s="69"/>
      <c r="J171" s="69"/>
      <c r="K171" s="41"/>
      <c r="L171" s="41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  <row r="172" spans="1:23" ht="12.75" customHeight="1" hidden="1">
      <c r="A172" s="3"/>
      <c r="B172" s="69"/>
      <c r="C172" s="69"/>
      <c r="D172" s="69"/>
      <c r="E172" s="69"/>
      <c r="F172" s="69"/>
      <c r="G172" s="69"/>
      <c r="H172" s="69"/>
      <c r="I172" s="69"/>
      <c r="J172" s="69"/>
      <c r="K172" s="41"/>
      <c r="L172" s="41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</row>
    <row r="173" spans="1:23" ht="12.75" hidden="1">
      <c r="A173" s="3"/>
      <c r="B173" s="69"/>
      <c r="C173" s="69"/>
      <c r="D173" s="69"/>
      <c r="E173" s="69"/>
      <c r="F173" s="69"/>
      <c r="G173" s="69"/>
      <c r="H173" s="69"/>
      <c r="I173" s="69"/>
      <c r="J173" s="69"/>
      <c r="K173" s="41"/>
      <c r="L173" s="41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1:23" ht="41.25" customHeight="1" hidden="1">
      <c r="A174" s="3"/>
      <c r="B174" s="69"/>
      <c r="C174" s="69"/>
      <c r="D174" s="69"/>
      <c r="E174" s="69"/>
      <c r="F174" s="69"/>
      <c r="G174" s="69"/>
      <c r="H174" s="69"/>
      <c r="I174" s="69"/>
      <c r="J174" s="69"/>
      <c r="K174" s="41"/>
      <c r="L174" s="41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25.5" customHeight="1" hidden="1">
      <c r="A175" s="3"/>
      <c r="B175" s="69"/>
      <c r="C175" s="69"/>
      <c r="D175" s="69"/>
      <c r="E175" s="69"/>
      <c r="F175" s="69"/>
      <c r="G175" s="69"/>
      <c r="H175" s="69"/>
      <c r="I175" s="69"/>
      <c r="J175" s="69"/>
      <c r="K175" s="41"/>
      <c r="L175" s="41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</row>
    <row r="176" spans="1:23" ht="12.75" customHeight="1" hidden="1">
      <c r="A176" s="3"/>
      <c r="B176" s="69"/>
      <c r="C176" s="69"/>
      <c r="D176" s="69"/>
      <c r="E176" s="69"/>
      <c r="F176" s="69"/>
      <c r="G176" s="69"/>
      <c r="H176" s="69"/>
      <c r="I176" s="69"/>
      <c r="J176" s="69"/>
      <c r="K176" s="41"/>
      <c r="L176" s="41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2.75" customHeight="1" hidden="1">
      <c r="A177" s="3"/>
      <c r="B177" s="69"/>
      <c r="C177" s="69"/>
      <c r="D177" s="69"/>
      <c r="E177" s="69"/>
      <c r="F177" s="69"/>
      <c r="G177" s="69"/>
      <c r="H177" s="69"/>
      <c r="I177" s="69"/>
      <c r="J177" s="69"/>
      <c r="K177" s="72"/>
      <c r="L177" s="72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 ht="12.75" hidden="1">
      <c r="A178" s="3"/>
      <c r="B178" s="69"/>
      <c r="C178" s="69"/>
      <c r="D178" s="69"/>
      <c r="E178" s="69"/>
      <c r="F178" s="69"/>
      <c r="G178" s="69"/>
      <c r="H178" s="69"/>
      <c r="I178" s="69"/>
      <c r="J178" s="69"/>
      <c r="K178" s="41"/>
      <c r="L178" s="41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 ht="12.75" hidden="1">
      <c r="A179" s="3"/>
      <c r="B179" s="69"/>
      <c r="C179" s="69"/>
      <c r="D179" s="69"/>
      <c r="E179" s="69"/>
      <c r="F179" s="69"/>
      <c r="G179" s="69"/>
      <c r="H179" s="69"/>
      <c r="I179" s="69"/>
      <c r="J179" s="69"/>
      <c r="K179" s="41"/>
      <c r="L179" s="41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 ht="12.75" hidden="1">
      <c r="A180" s="3"/>
      <c r="B180" s="69"/>
      <c r="C180" s="69"/>
      <c r="D180" s="69"/>
      <c r="E180" s="69"/>
      <c r="F180" s="69"/>
      <c r="G180" s="69"/>
      <c r="H180" s="69"/>
      <c r="I180" s="69"/>
      <c r="J180" s="69"/>
      <c r="K180" s="41"/>
      <c r="L180" s="41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</row>
    <row r="181" spans="1:23" ht="12.75" hidden="1">
      <c r="A181" s="3"/>
      <c r="B181" s="69"/>
      <c r="C181" s="69"/>
      <c r="D181" s="69"/>
      <c r="E181" s="69"/>
      <c r="F181" s="69"/>
      <c r="G181" s="69"/>
      <c r="H181" s="69"/>
      <c r="I181" s="69"/>
      <c r="J181" s="69"/>
      <c r="K181" s="41"/>
      <c r="L181" s="41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</row>
    <row r="182" spans="1:23" ht="12.75" hidden="1">
      <c r="A182" s="3"/>
      <c r="B182" s="69"/>
      <c r="C182" s="69"/>
      <c r="D182" s="69"/>
      <c r="E182" s="69"/>
      <c r="F182" s="69"/>
      <c r="G182" s="69"/>
      <c r="H182" s="69"/>
      <c r="I182" s="69"/>
      <c r="J182" s="69"/>
      <c r="K182" s="41"/>
      <c r="L182" s="41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2.75" hidden="1">
      <c r="A183" s="3"/>
      <c r="B183" s="69"/>
      <c r="C183" s="69"/>
      <c r="D183" s="69"/>
      <c r="E183" s="69"/>
      <c r="F183" s="69"/>
      <c r="G183" s="69"/>
      <c r="H183" s="69"/>
      <c r="I183" s="69"/>
      <c r="J183" s="69"/>
      <c r="K183" s="41"/>
      <c r="L183" s="41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</row>
    <row r="184" spans="1:23" ht="25.5" customHeight="1" hidden="1">
      <c r="A184" s="3"/>
      <c r="B184" s="69"/>
      <c r="C184" s="69"/>
      <c r="D184" s="69"/>
      <c r="E184" s="69"/>
      <c r="F184" s="69"/>
      <c r="G184" s="69"/>
      <c r="H184" s="69"/>
      <c r="I184" s="69"/>
      <c r="J184" s="69"/>
      <c r="K184" s="41"/>
      <c r="L184" s="41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27" customHeight="1" hidden="1">
      <c r="A185" s="3"/>
      <c r="B185" s="69"/>
      <c r="C185" s="69"/>
      <c r="D185" s="69"/>
      <c r="E185" s="69"/>
      <c r="F185" s="69"/>
      <c r="G185" s="69"/>
      <c r="H185" s="69"/>
      <c r="I185" s="69"/>
      <c r="J185" s="69"/>
      <c r="K185" s="62"/>
      <c r="L185" s="62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</row>
    <row r="186" spans="1:23" ht="12.75" customHeight="1" hidden="1">
      <c r="A186" s="3"/>
      <c r="B186" s="69"/>
      <c r="C186" s="69"/>
      <c r="D186" s="69"/>
      <c r="E186" s="69"/>
      <c r="F186" s="69"/>
      <c r="G186" s="69"/>
      <c r="H186" s="69"/>
      <c r="I186" s="69"/>
      <c r="J186" s="69"/>
      <c r="K186" s="41"/>
      <c r="L186" s="41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</row>
    <row r="187" spans="1:23" ht="12.75" hidden="1">
      <c r="A187" s="3"/>
      <c r="B187" s="69"/>
      <c r="C187" s="69"/>
      <c r="D187" s="69"/>
      <c r="E187" s="69"/>
      <c r="F187" s="69"/>
      <c r="G187" s="69"/>
      <c r="H187" s="69"/>
      <c r="I187" s="69"/>
      <c r="J187" s="69"/>
      <c r="K187" s="41"/>
      <c r="L187" s="41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</row>
    <row r="188" spans="1:23" ht="12.75" hidden="1">
      <c r="A188" s="3"/>
      <c r="B188" s="69"/>
      <c r="C188" s="69"/>
      <c r="D188" s="69"/>
      <c r="E188" s="69"/>
      <c r="F188" s="69"/>
      <c r="G188" s="69"/>
      <c r="H188" s="69"/>
      <c r="I188" s="69"/>
      <c r="J188" s="69"/>
      <c r="K188" s="41"/>
      <c r="L188" s="41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</row>
    <row r="189" spans="1:23" ht="12.75" hidden="1">
      <c r="A189" s="3"/>
      <c r="B189" s="69"/>
      <c r="C189" s="69"/>
      <c r="D189" s="69"/>
      <c r="E189" s="69"/>
      <c r="F189" s="69"/>
      <c r="G189" s="69"/>
      <c r="H189" s="69"/>
      <c r="I189" s="69"/>
      <c r="J189" s="69"/>
      <c r="K189" s="41"/>
      <c r="L189" s="41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</row>
    <row r="190" spans="1:23" ht="26.25" customHeight="1" hidden="1">
      <c r="A190" s="3"/>
      <c r="B190" s="69"/>
      <c r="C190" s="69"/>
      <c r="D190" s="69"/>
      <c r="E190" s="69"/>
      <c r="F190" s="69"/>
      <c r="G190" s="69"/>
      <c r="H190" s="69"/>
      <c r="I190" s="69"/>
      <c r="J190" s="69"/>
      <c r="K190" s="41"/>
      <c r="L190" s="41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1:23" ht="22.5" customHeight="1" hidden="1">
      <c r="A191" s="3"/>
      <c r="B191" s="69"/>
      <c r="C191" s="69"/>
      <c r="D191" s="69"/>
      <c r="E191" s="69"/>
      <c r="F191" s="69"/>
      <c r="G191" s="69"/>
      <c r="H191" s="69"/>
      <c r="I191" s="69"/>
      <c r="J191" s="69"/>
      <c r="K191" s="62"/>
      <c r="L191" s="62"/>
      <c r="M191" s="70"/>
      <c r="N191" s="70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12.75" hidden="1">
      <c r="A192" s="3"/>
      <c r="B192" s="69"/>
      <c r="C192" s="69"/>
      <c r="D192" s="69"/>
      <c r="E192" s="69"/>
      <c r="F192" s="69"/>
      <c r="G192" s="69"/>
      <c r="H192" s="69"/>
      <c r="I192" s="69"/>
      <c r="J192" s="69"/>
      <c r="K192" s="41"/>
      <c r="L192" s="41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:23" ht="12.75" hidden="1">
      <c r="A193" s="3"/>
      <c r="B193" s="69"/>
      <c r="C193" s="69"/>
      <c r="D193" s="69"/>
      <c r="E193" s="69"/>
      <c r="F193" s="69"/>
      <c r="G193" s="69"/>
      <c r="H193" s="69"/>
      <c r="I193" s="69"/>
      <c r="J193" s="69"/>
      <c r="K193" s="41"/>
      <c r="L193" s="41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:23" ht="12.75" hidden="1">
      <c r="A194" s="3"/>
      <c r="B194" s="69"/>
      <c r="C194" s="69"/>
      <c r="D194" s="69"/>
      <c r="E194" s="69"/>
      <c r="F194" s="69"/>
      <c r="G194" s="69"/>
      <c r="H194" s="69"/>
      <c r="I194" s="69"/>
      <c r="J194" s="69"/>
      <c r="K194" s="41"/>
      <c r="L194" s="41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:23" ht="12.75" hidden="1">
      <c r="A195" s="3"/>
      <c r="B195" s="69"/>
      <c r="C195" s="69"/>
      <c r="D195" s="69"/>
      <c r="E195" s="69"/>
      <c r="F195" s="69"/>
      <c r="G195" s="69"/>
      <c r="H195" s="69"/>
      <c r="I195" s="69"/>
      <c r="J195" s="69"/>
      <c r="K195" s="41"/>
      <c r="L195" s="41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:23" ht="12.75" hidden="1">
      <c r="A196" s="3"/>
      <c r="B196" s="69"/>
      <c r="C196" s="69"/>
      <c r="D196" s="69"/>
      <c r="E196" s="69"/>
      <c r="F196" s="69"/>
      <c r="G196" s="69"/>
      <c r="H196" s="69"/>
      <c r="I196" s="69"/>
      <c r="J196" s="69"/>
      <c r="K196" s="41"/>
      <c r="L196" s="41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:23" ht="12.75" hidden="1">
      <c r="A197" s="3"/>
      <c r="B197" s="69"/>
      <c r="C197" s="69"/>
      <c r="D197" s="69"/>
      <c r="E197" s="69"/>
      <c r="F197" s="69"/>
      <c r="G197" s="69"/>
      <c r="H197" s="69"/>
      <c r="I197" s="69"/>
      <c r="J197" s="69"/>
      <c r="K197" s="41"/>
      <c r="L197" s="41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 ht="12.75" hidden="1">
      <c r="A198" s="3"/>
      <c r="B198" s="69"/>
      <c r="C198" s="69"/>
      <c r="D198" s="69"/>
      <c r="E198" s="69"/>
      <c r="F198" s="69"/>
      <c r="G198" s="69"/>
      <c r="H198" s="69"/>
      <c r="I198" s="69"/>
      <c r="J198" s="69"/>
      <c r="K198" s="41"/>
      <c r="L198" s="41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:23" ht="12.75" hidden="1">
      <c r="A199" s="3"/>
      <c r="B199" s="69"/>
      <c r="C199" s="69"/>
      <c r="D199" s="69"/>
      <c r="E199" s="69"/>
      <c r="F199" s="69"/>
      <c r="G199" s="69"/>
      <c r="H199" s="69"/>
      <c r="I199" s="69"/>
      <c r="J199" s="69"/>
      <c r="K199" s="41"/>
      <c r="L199" s="41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1:23" ht="12.75" hidden="1">
      <c r="A200" s="3"/>
      <c r="B200" s="69"/>
      <c r="C200" s="69"/>
      <c r="D200" s="69"/>
      <c r="E200" s="69"/>
      <c r="F200" s="69"/>
      <c r="G200" s="69"/>
      <c r="H200" s="69"/>
      <c r="I200" s="69"/>
      <c r="J200" s="69"/>
      <c r="K200" s="41"/>
      <c r="L200" s="41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1:23" ht="12.75" hidden="1">
      <c r="A201" s="7"/>
      <c r="B201" s="71"/>
      <c r="C201" s="71"/>
      <c r="D201" s="71"/>
      <c r="E201" s="71"/>
      <c r="F201" s="71"/>
      <c r="G201" s="71"/>
      <c r="H201" s="71"/>
      <c r="I201" s="71"/>
      <c r="J201" s="71"/>
      <c r="K201" s="51"/>
      <c r="L201" s="51"/>
      <c r="M201" s="51"/>
      <c r="N201" s="51"/>
      <c r="O201" s="51"/>
      <c r="P201" s="51"/>
      <c r="Q201" s="51"/>
      <c r="R201" s="52"/>
      <c r="S201" s="52"/>
      <c r="T201" s="52"/>
      <c r="U201" s="52"/>
      <c r="V201" s="52"/>
      <c r="W201" s="52"/>
    </row>
    <row r="202" ht="12.75" hidden="1"/>
    <row r="203" spans="1:23" ht="12.75" hidden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12.75" hidden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27" customHeight="1" hidden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ht="12.75" hidden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ht="12.7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hidden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1:23" ht="39" customHeight="1" hidden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1:23" ht="12.75" hidden="1">
      <c r="A210" s="6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:23" ht="12.75" hidden="1">
      <c r="A211" s="3"/>
      <c r="B211" s="69"/>
      <c r="C211" s="69"/>
      <c r="D211" s="69"/>
      <c r="E211" s="69"/>
      <c r="F211" s="69"/>
      <c r="G211" s="69"/>
      <c r="H211" s="69"/>
      <c r="I211" s="69"/>
      <c r="J211" s="69"/>
      <c r="K211" s="41"/>
      <c r="L211" s="41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 ht="12.75" hidden="1">
      <c r="A212" s="3"/>
      <c r="B212" s="69"/>
      <c r="C212" s="69"/>
      <c r="D212" s="69"/>
      <c r="E212" s="69"/>
      <c r="F212" s="69"/>
      <c r="G212" s="69"/>
      <c r="H212" s="69"/>
      <c r="I212" s="69"/>
      <c r="J212" s="69"/>
      <c r="K212" s="41"/>
      <c r="L212" s="41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:23" ht="12.75" hidden="1">
      <c r="A213" s="3"/>
      <c r="B213" s="69"/>
      <c r="C213" s="69"/>
      <c r="D213" s="69"/>
      <c r="E213" s="69"/>
      <c r="F213" s="69"/>
      <c r="G213" s="69"/>
      <c r="H213" s="69"/>
      <c r="I213" s="69"/>
      <c r="J213" s="69"/>
      <c r="K213" s="41"/>
      <c r="L213" s="41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:23" ht="25.5" customHeight="1" hidden="1">
      <c r="A214" s="3"/>
      <c r="B214" s="69"/>
      <c r="C214" s="69"/>
      <c r="D214" s="69"/>
      <c r="E214" s="69"/>
      <c r="F214" s="69"/>
      <c r="G214" s="69"/>
      <c r="H214" s="69"/>
      <c r="I214" s="69"/>
      <c r="J214" s="69"/>
      <c r="K214" s="62"/>
      <c r="L214" s="62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 ht="12.75" hidden="1">
      <c r="A215" s="3"/>
      <c r="B215" s="69"/>
      <c r="C215" s="69"/>
      <c r="D215" s="69"/>
      <c r="E215" s="69"/>
      <c r="F215" s="69"/>
      <c r="G215" s="69"/>
      <c r="H215" s="69"/>
      <c r="I215" s="69"/>
      <c r="J215" s="69"/>
      <c r="K215" s="41"/>
      <c r="L215" s="41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 ht="27.75" customHeight="1" hidden="1">
      <c r="A216" s="3"/>
      <c r="B216" s="69"/>
      <c r="C216" s="69"/>
      <c r="D216" s="69"/>
      <c r="E216" s="69"/>
      <c r="F216" s="69"/>
      <c r="G216" s="69"/>
      <c r="H216" s="69"/>
      <c r="I216" s="69"/>
      <c r="J216" s="69"/>
      <c r="K216" s="41"/>
      <c r="L216" s="41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 ht="12.75" hidden="1">
      <c r="A217" s="3"/>
      <c r="B217" s="69"/>
      <c r="C217" s="69"/>
      <c r="D217" s="69"/>
      <c r="E217" s="69"/>
      <c r="F217" s="69"/>
      <c r="G217" s="69"/>
      <c r="H217" s="69"/>
      <c r="I217" s="69"/>
      <c r="J217" s="69"/>
      <c r="K217" s="41"/>
      <c r="L217" s="41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:23" ht="12.75" hidden="1">
      <c r="A218" s="3"/>
      <c r="B218" s="69"/>
      <c r="C218" s="69"/>
      <c r="D218" s="69"/>
      <c r="E218" s="69"/>
      <c r="F218" s="69"/>
      <c r="G218" s="69"/>
      <c r="H218" s="69"/>
      <c r="I218" s="69"/>
      <c r="J218" s="69"/>
      <c r="K218" s="41"/>
      <c r="L218" s="41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:23" ht="12.75" hidden="1">
      <c r="A219" s="3"/>
      <c r="B219" s="69"/>
      <c r="C219" s="69"/>
      <c r="D219" s="69"/>
      <c r="E219" s="69"/>
      <c r="F219" s="69"/>
      <c r="G219" s="69"/>
      <c r="H219" s="69"/>
      <c r="I219" s="69"/>
      <c r="J219" s="69"/>
      <c r="K219" s="41"/>
      <c r="L219" s="41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:23" ht="12.75" hidden="1">
      <c r="A220" s="3"/>
      <c r="B220" s="69"/>
      <c r="C220" s="69"/>
      <c r="D220" s="69"/>
      <c r="E220" s="69"/>
      <c r="F220" s="69"/>
      <c r="G220" s="69"/>
      <c r="H220" s="69"/>
      <c r="I220" s="69"/>
      <c r="J220" s="69"/>
      <c r="K220" s="41"/>
      <c r="L220" s="41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:23" ht="12.75" hidden="1">
      <c r="A221" s="3"/>
      <c r="B221" s="69"/>
      <c r="C221" s="69"/>
      <c r="D221" s="69"/>
      <c r="E221" s="69"/>
      <c r="F221" s="69"/>
      <c r="G221" s="69"/>
      <c r="H221" s="69"/>
      <c r="I221" s="69"/>
      <c r="J221" s="69"/>
      <c r="K221" s="41"/>
      <c r="L221" s="41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</row>
    <row r="222" spans="1:23" ht="12.75" hidden="1">
      <c r="A222" s="3"/>
      <c r="B222" s="69"/>
      <c r="C222" s="69"/>
      <c r="D222" s="69"/>
      <c r="E222" s="69"/>
      <c r="F222" s="69"/>
      <c r="G222" s="69"/>
      <c r="H222" s="69"/>
      <c r="I222" s="69"/>
      <c r="J222" s="69"/>
      <c r="K222" s="41"/>
      <c r="L222" s="41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</row>
    <row r="223" spans="1:23" ht="12.75" hidden="1">
      <c r="A223" s="3"/>
      <c r="B223" s="69"/>
      <c r="C223" s="69"/>
      <c r="D223" s="69"/>
      <c r="E223" s="69"/>
      <c r="F223" s="69"/>
      <c r="G223" s="69"/>
      <c r="H223" s="69"/>
      <c r="I223" s="69"/>
      <c r="J223" s="69"/>
      <c r="K223" s="41"/>
      <c r="L223" s="41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</row>
    <row r="224" spans="1:23" ht="12.75" hidden="1">
      <c r="A224" s="3"/>
      <c r="B224" s="69"/>
      <c r="C224" s="69"/>
      <c r="D224" s="69"/>
      <c r="E224" s="69"/>
      <c r="F224" s="69"/>
      <c r="G224" s="69"/>
      <c r="H224" s="69"/>
      <c r="I224" s="69"/>
      <c r="J224" s="69"/>
      <c r="K224" s="41"/>
      <c r="L224" s="41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</row>
    <row r="225" spans="1:23" ht="12.75" hidden="1">
      <c r="A225" s="3"/>
      <c r="B225" s="69"/>
      <c r="C225" s="69"/>
      <c r="D225" s="69"/>
      <c r="E225" s="69"/>
      <c r="F225" s="69"/>
      <c r="G225" s="69"/>
      <c r="H225" s="69"/>
      <c r="I225" s="69"/>
      <c r="J225" s="69"/>
      <c r="K225" s="41"/>
      <c r="L225" s="41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</row>
    <row r="226" spans="1:23" ht="12.75" hidden="1">
      <c r="A226" s="3"/>
      <c r="B226" s="69"/>
      <c r="C226" s="69"/>
      <c r="D226" s="69"/>
      <c r="E226" s="69"/>
      <c r="F226" s="69"/>
      <c r="G226" s="69"/>
      <c r="H226" s="69"/>
      <c r="I226" s="69"/>
      <c r="J226" s="69"/>
      <c r="K226" s="41"/>
      <c r="L226" s="41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</row>
    <row r="227" spans="1:23" ht="12.75" hidden="1">
      <c r="A227" s="3"/>
      <c r="B227" s="69"/>
      <c r="C227" s="69"/>
      <c r="D227" s="69"/>
      <c r="E227" s="69"/>
      <c r="F227" s="69"/>
      <c r="G227" s="69"/>
      <c r="H227" s="69"/>
      <c r="I227" s="69"/>
      <c r="J227" s="69"/>
      <c r="K227" s="41"/>
      <c r="L227" s="41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</row>
    <row r="228" spans="1:23" ht="39" customHeight="1" hidden="1">
      <c r="A228" s="3"/>
      <c r="B228" s="69"/>
      <c r="C228" s="69"/>
      <c r="D228" s="69"/>
      <c r="E228" s="69"/>
      <c r="F228" s="69"/>
      <c r="G228" s="69"/>
      <c r="H228" s="69"/>
      <c r="I228" s="69"/>
      <c r="J228" s="69"/>
      <c r="K228" s="41"/>
      <c r="L228" s="41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</row>
    <row r="229" spans="1:23" ht="25.5" customHeight="1" hidden="1">
      <c r="A229" s="3"/>
      <c r="B229" s="69"/>
      <c r="C229" s="69"/>
      <c r="D229" s="69"/>
      <c r="E229" s="69"/>
      <c r="F229" s="69"/>
      <c r="G229" s="69"/>
      <c r="H229" s="69"/>
      <c r="I229" s="69"/>
      <c r="J229" s="69"/>
      <c r="K229" s="41"/>
      <c r="L229" s="41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1:23" ht="12.75" hidden="1">
      <c r="A230" s="3"/>
      <c r="B230" s="69"/>
      <c r="C230" s="69"/>
      <c r="D230" s="69"/>
      <c r="E230" s="69"/>
      <c r="F230" s="69"/>
      <c r="G230" s="69"/>
      <c r="H230" s="69"/>
      <c r="I230" s="69"/>
      <c r="J230" s="69"/>
      <c r="K230" s="41"/>
      <c r="L230" s="41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</row>
    <row r="231" spans="1:23" ht="12.75" hidden="1">
      <c r="A231" s="3"/>
      <c r="B231" s="69"/>
      <c r="C231" s="69"/>
      <c r="D231" s="69"/>
      <c r="E231" s="69"/>
      <c r="F231" s="69"/>
      <c r="G231" s="69"/>
      <c r="H231" s="69"/>
      <c r="I231" s="69"/>
      <c r="J231" s="69"/>
      <c r="K231" s="72"/>
      <c r="L231" s="72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</row>
    <row r="232" spans="1:23" ht="12.75" hidden="1">
      <c r="A232" s="3"/>
      <c r="B232" s="69"/>
      <c r="C232" s="69"/>
      <c r="D232" s="69"/>
      <c r="E232" s="69"/>
      <c r="F232" s="69"/>
      <c r="G232" s="69"/>
      <c r="H232" s="69"/>
      <c r="I232" s="69"/>
      <c r="J232" s="69"/>
      <c r="K232" s="41"/>
      <c r="L232" s="41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</row>
    <row r="233" spans="1:23" ht="12.75" hidden="1">
      <c r="A233" s="3"/>
      <c r="B233" s="69"/>
      <c r="C233" s="69"/>
      <c r="D233" s="69"/>
      <c r="E233" s="69"/>
      <c r="F233" s="69"/>
      <c r="G233" s="69"/>
      <c r="H233" s="69"/>
      <c r="I233" s="69"/>
      <c r="J233" s="69"/>
      <c r="K233" s="41"/>
      <c r="L233" s="41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</row>
    <row r="234" spans="1:23" ht="12.75" hidden="1">
      <c r="A234" s="3"/>
      <c r="B234" s="69"/>
      <c r="C234" s="69"/>
      <c r="D234" s="69"/>
      <c r="E234" s="69"/>
      <c r="F234" s="69"/>
      <c r="G234" s="69"/>
      <c r="H234" s="69"/>
      <c r="I234" s="69"/>
      <c r="J234" s="69"/>
      <c r="K234" s="41"/>
      <c r="L234" s="41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</row>
    <row r="235" spans="1:23" ht="12.75" hidden="1">
      <c r="A235" s="3"/>
      <c r="B235" s="69"/>
      <c r="C235" s="69"/>
      <c r="D235" s="69"/>
      <c r="E235" s="69"/>
      <c r="F235" s="69"/>
      <c r="G235" s="69"/>
      <c r="H235" s="69"/>
      <c r="I235" s="69"/>
      <c r="J235" s="69"/>
      <c r="K235" s="41"/>
      <c r="L235" s="41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</row>
    <row r="236" spans="1:23" ht="12.75" hidden="1">
      <c r="A236" s="3"/>
      <c r="B236" s="69"/>
      <c r="C236" s="69"/>
      <c r="D236" s="69"/>
      <c r="E236" s="69"/>
      <c r="F236" s="69"/>
      <c r="G236" s="69"/>
      <c r="H236" s="69"/>
      <c r="I236" s="69"/>
      <c r="J236" s="69"/>
      <c r="K236" s="41"/>
      <c r="L236" s="41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</row>
    <row r="237" spans="1:23" ht="12.75" hidden="1">
      <c r="A237" s="3"/>
      <c r="B237" s="69"/>
      <c r="C237" s="69"/>
      <c r="D237" s="69"/>
      <c r="E237" s="69"/>
      <c r="F237" s="69"/>
      <c r="G237" s="69"/>
      <c r="H237" s="69"/>
      <c r="I237" s="69"/>
      <c r="J237" s="69"/>
      <c r="K237" s="41"/>
      <c r="L237" s="41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 ht="12.75" hidden="1">
      <c r="A238" s="3"/>
      <c r="B238" s="69"/>
      <c r="C238" s="69"/>
      <c r="D238" s="69"/>
      <c r="E238" s="69"/>
      <c r="F238" s="69"/>
      <c r="G238" s="69"/>
      <c r="H238" s="69"/>
      <c r="I238" s="69"/>
      <c r="J238" s="69"/>
      <c r="K238" s="41"/>
      <c r="L238" s="41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 ht="25.5" customHeight="1" hidden="1">
      <c r="A239" s="3"/>
      <c r="B239" s="69"/>
      <c r="C239" s="69"/>
      <c r="D239" s="69"/>
      <c r="E239" s="69"/>
      <c r="F239" s="69"/>
      <c r="G239" s="69"/>
      <c r="H239" s="69"/>
      <c r="I239" s="69"/>
      <c r="J239" s="69"/>
      <c r="K239" s="41"/>
      <c r="L239" s="41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 ht="25.5" customHeight="1" hidden="1">
      <c r="A240" s="3"/>
      <c r="B240" s="69"/>
      <c r="C240" s="69"/>
      <c r="D240" s="69"/>
      <c r="E240" s="69"/>
      <c r="F240" s="69"/>
      <c r="G240" s="69"/>
      <c r="H240" s="69"/>
      <c r="I240" s="69"/>
      <c r="J240" s="69"/>
      <c r="K240" s="62"/>
      <c r="L240" s="62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</row>
    <row r="241" spans="1:23" ht="12.75" hidden="1">
      <c r="A241" s="3"/>
      <c r="B241" s="69"/>
      <c r="C241" s="69"/>
      <c r="D241" s="69"/>
      <c r="E241" s="69"/>
      <c r="F241" s="69"/>
      <c r="G241" s="69"/>
      <c r="H241" s="69"/>
      <c r="I241" s="69"/>
      <c r="J241" s="69"/>
      <c r="K241" s="41"/>
      <c r="L241" s="41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</row>
    <row r="242" spans="1:23" ht="12.75" hidden="1">
      <c r="A242" s="3"/>
      <c r="B242" s="69"/>
      <c r="C242" s="69"/>
      <c r="D242" s="69"/>
      <c r="E242" s="69"/>
      <c r="F242" s="69"/>
      <c r="G242" s="69"/>
      <c r="H242" s="69"/>
      <c r="I242" s="69"/>
      <c r="J242" s="69"/>
      <c r="K242" s="41"/>
      <c r="L242" s="41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</row>
    <row r="243" spans="1:23" ht="12.75" hidden="1">
      <c r="A243" s="3"/>
      <c r="B243" s="69"/>
      <c r="C243" s="69"/>
      <c r="D243" s="69"/>
      <c r="E243" s="69"/>
      <c r="F243" s="69"/>
      <c r="G243" s="69"/>
      <c r="H243" s="69"/>
      <c r="I243" s="69"/>
      <c r="J243" s="69"/>
      <c r="K243" s="41"/>
      <c r="L243" s="41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</row>
    <row r="244" spans="1:23" ht="12.75" hidden="1">
      <c r="A244" s="3"/>
      <c r="B244" s="69"/>
      <c r="C244" s="69"/>
      <c r="D244" s="69"/>
      <c r="E244" s="69"/>
      <c r="F244" s="69"/>
      <c r="G244" s="69"/>
      <c r="H244" s="69"/>
      <c r="I244" s="69"/>
      <c r="J244" s="69"/>
      <c r="K244" s="41"/>
      <c r="L244" s="41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</row>
    <row r="245" spans="1:23" ht="12.75" hidden="1">
      <c r="A245" s="3"/>
      <c r="B245" s="69"/>
      <c r="C245" s="69"/>
      <c r="D245" s="69"/>
      <c r="E245" s="69"/>
      <c r="F245" s="69"/>
      <c r="G245" s="69"/>
      <c r="H245" s="69"/>
      <c r="I245" s="69"/>
      <c r="J245" s="69"/>
      <c r="K245" s="41"/>
      <c r="L245" s="41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</row>
    <row r="246" spans="1:23" ht="12.75" hidden="1">
      <c r="A246" s="3"/>
      <c r="B246" s="69"/>
      <c r="C246" s="69"/>
      <c r="D246" s="69"/>
      <c r="E246" s="69"/>
      <c r="F246" s="69"/>
      <c r="G246" s="69"/>
      <c r="H246" s="69"/>
      <c r="I246" s="69"/>
      <c r="J246" s="69"/>
      <c r="K246" s="62"/>
      <c r="L246" s="62"/>
      <c r="M246" s="70"/>
      <c r="N246" s="70"/>
      <c r="O246" s="57"/>
      <c r="P246" s="57"/>
      <c r="Q246" s="57"/>
      <c r="R246" s="57"/>
      <c r="S246" s="57"/>
      <c r="T246" s="57"/>
      <c r="U246" s="57"/>
      <c r="V246" s="57"/>
      <c r="W246" s="57"/>
    </row>
    <row r="247" spans="1:23" ht="12.75" hidden="1">
      <c r="A247" s="3"/>
      <c r="B247" s="69"/>
      <c r="C247" s="69"/>
      <c r="D247" s="69"/>
      <c r="E247" s="69"/>
      <c r="F247" s="69"/>
      <c r="G247" s="69"/>
      <c r="H247" s="69"/>
      <c r="I247" s="69"/>
      <c r="J247" s="69"/>
      <c r="K247" s="41"/>
      <c r="L247" s="41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</row>
    <row r="248" spans="1:23" ht="12.75" hidden="1">
      <c r="A248" s="3"/>
      <c r="B248" s="69"/>
      <c r="C248" s="69"/>
      <c r="D248" s="69"/>
      <c r="E248" s="69"/>
      <c r="F248" s="69"/>
      <c r="G248" s="69"/>
      <c r="H248" s="69"/>
      <c r="I248" s="69"/>
      <c r="J248" s="69"/>
      <c r="K248" s="41"/>
      <c r="L248" s="41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</row>
    <row r="249" spans="1:23" ht="12.75" hidden="1">
      <c r="A249" s="3"/>
      <c r="B249" s="69"/>
      <c r="C249" s="69"/>
      <c r="D249" s="69"/>
      <c r="E249" s="69"/>
      <c r="F249" s="69"/>
      <c r="G249" s="69"/>
      <c r="H249" s="69"/>
      <c r="I249" s="69"/>
      <c r="J249" s="69"/>
      <c r="K249" s="41"/>
      <c r="L249" s="41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</row>
    <row r="250" spans="1:23" ht="12.75" hidden="1">
      <c r="A250" s="3"/>
      <c r="B250" s="69"/>
      <c r="C250" s="69"/>
      <c r="D250" s="69"/>
      <c r="E250" s="69"/>
      <c r="F250" s="69"/>
      <c r="G250" s="69"/>
      <c r="H250" s="69"/>
      <c r="I250" s="69"/>
      <c r="J250" s="69"/>
      <c r="K250" s="41"/>
      <c r="L250" s="41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</row>
    <row r="251" spans="1:23" ht="12.75" hidden="1">
      <c r="A251" s="3"/>
      <c r="B251" s="69"/>
      <c r="C251" s="69"/>
      <c r="D251" s="69"/>
      <c r="E251" s="69"/>
      <c r="F251" s="69"/>
      <c r="G251" s="69"/>
      <c r="H251" s="69"/>
      <c r="I251" s="69"/>
      <c r="J251" s="69"/>
      <c r="K251" s="41"/>
      <c r="L251" s="41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</row>
    <row r="252" spans="1:23" ht="12.75" hidden="1">
      <c r="A252" s="3"/>
      <c r="B252" s="69"/>
      <c r="C252" s="69"/>
      <c r="D252" s="69"/>
      <c r="E252" s="69"/>
      <c r="F252" s="69"/>
      <c r="G252" s="69"/>
      <c r="H252" s="69"/>
      <c r="I252" s="69"/>
      <c r="J252" s="69"/>
      <c r="K252" s="41"/>
      <c r="L252" s="41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</row>
    <row r="253" spans="1:23" ht="12.75" hidden="1">
      <c r="A253" s="3"/>
      <c r="B253" s="69"/>
      <c r="C253" s="69"/>
      <c r="D253" s="69"/>
      <c r="E253" s="69"/>
      <c r="F253" s="69"/>
      <c r="G253" s="69"/>
      <c r="H253" s="69"/>
      <c r="I253" s="69"/>
      <c r="J253" s="69"/>
      <c r="K253" s="41"/>
      <c r="L253" s="41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</row>
    <row r="254" spans="1:23" ht="12.75" hidden="1">
      <c r="A254" s="3"/>
      <c r="B254" s="69"/>
      <c r="C254" s="69"/>
      <c r="D254" s="69"/>
      <c r="E254" s="69"/>
      <c r="F254" s="69"/>
      <c r="G254" s="69"/>
      <c r="H254" s="69"/>
      <c r="I254" s="69"/>
      <c r="J254" s="69"/>
      <c r="K254" s="41"/>
      <c r="L254" s="41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</row>
    <row r="255" spans="1:23" ht="12.75" hidden="1">
      <c r="A255" s="3"/>
      <c r="B255" s="69"/>
      <c r="C255" s="69"/>
      <c r="D255" s="69"/>
      <c r="E255" s="69"/>
      <c r="F255" s="69"/>
      <c r="G255" s="69"/>
      <c r="H255" s="69"/>
      <c r="I255" s="69"/>
      <c r="J255" s="69"/>
      <c r="K255" s="41"/>
      <c r="L255" s="41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</row>
    <row r="256" spans="1:23" ht="12.75" hidden="1">
      <c r="A256" s="7"/>
      <c r="B256" s="71"/>
      <c r="C256" s="71"/>
      <c r="D256" s="71"/>
      <c r="E256" s="71"/>
      <c r="F256" s="71"/>
      <c r="G256" s="71"/>
      <c r="H256" s="71"/>
      <c r="I256" s="71"/>
      <c r="J256" s="71"/>
      <c r="K256" s="51"/>
      <c r="L256" s="51"/>
      <c r="M256" s="51"/>
      <c r="N256" s="51"/>
      <c r="O256" s="51"/>
      <c r="P256" s="51"/>
      <c r="Q256" s="51"/>
      <c r="R256" s="52"/>
      <c r="S256" s="52"/>
      <c r="T256" s="52"/>
      <c r="U256" s="52"/>
      <c r="V256" s="52"/>
      <c r="W256" s="52"/>
    </row>
    <row r="257" ht="12.75" hidden="1"/>
    <row r="258" ht="12.75" hidden="1"/>
    <row r="259" spans="1:23" ht="12.75" hidden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1:23" ht="12.75" hidden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1:23" ht="12.75" customHeight="1" hidden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ht="12.75" hidden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1:23" ht="12.75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hidden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ht="37.5" customHeight="1" hidden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ht="12.75" hidden="1">
      <c r="A266" s="6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:23" ht="12.75" hidden="1">
      <c r="A267" s="3"/>
      <c r="B267" s="69"/>
      <c r="C267" s="69"/>
      <c r="D267" s="69"/>
      <c r="E267" s="69"/>
      <c r="F267" s="69"/>
      <c r="G267" s="69"/>
      <c r="H267" s="69"/>
      <c r="I267" s="69"/>
      <c r="J267" s="69"/>
      <c r="K267" s="41"/>
      <c r="L267" s="41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 ht="12.75" hidden="1">
      <c r="A268" s="3"/>
      <c r="B268" s="69"/>
      <c r="C268" s="69"/>
      <c r="D268" s="69"/>
      <c r="E268" s="69"/>
      <c r="F268" s="69"/>
      <c r="G268" s="69"/>
      <c r="H268" s="69"/>
      <c r="I268" s="69"/>
      <c r="J268" s="69"/>
      <c r="K268" s="41"/>
      <c r="L268" s="41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</row>
    <row r="269" spans="1:23" ht="12.75" hidden="1">
      <c r="A269" s="3"/>
      <c r="B269" s="69"/>
      <c r="C269" s="69"/>
      <c r="D269" s="69"/>
      <c r="E269" s="69"/>
      <c r="F269" s="69"/>
      <c r="G269" s="69"/>
      <c r="H269" s="69"/>
      <c r="I269" s="69"/>
      <c r="J269" s="69"/>
      <c r="K269" s="41"/>
      <c r="L269" s="41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</row>
    <row r="270" spans="1:23" ht="26.25" customHeight="1" hidden="1">
      <c r="A270" s="3"/>
      <c r="B270" s="69"/>
      <c r="C270" s="69"/>
      <c r="D270" s="69"/>
      <c r="E270" s="69"/>
      <c r="F270" s="69"/>
      <c r="G270" s="69"/>
      <c r="H270" s="69"/>
      <c r="I270" s="69"/>
      <c r="J270" s="69"/>
      <c r="K270" s="62"/>
      <c r="L270" s="62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</row>
    <row r="271" spans="1:23" ht="25.5" customHeight="1" hidden="1">
      <c r="A271" s="3"/>
      <c r="B271" s="69"/>
      <c r="C271" s="69"/>
      <c r="D271" s="69"/>
      <c r="E271" s="69"/>
      <c r="F271" s="69"/>
      <c r="G271" s="69"/>
      <c r="H271" s="69"/>
      <c r="I271" s="69"/>
      <c r="J271" s="69"/>
      <c r="K271" s="41"/>
      <c r="L271" s="41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</row>
    <row r="272" spans="1:23" ht="12.75" hidden="1">
      <c r="A272" s="3"/>
      <c r="B272" s="69"/>
      <c r="C272" s="69"/>
      <c r="D272" s="69"/>
      <c r="E272" s="69"/>
      <c r="F272" s="69"/>
      <c r="G272" s="69"/>
      <c r="H272" s="69"/>
      <c r="I272" s="69"/>
      <c r="J272" s="69"/>
      <c r="K272" s="41"/>
      <c r="L272" s="41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</row>
    <row r="273" spans="1:23" ht="12.75" hidden="1">
      <c r="A273" s="3"/>
      <c r="B273" s="69"/>
      <c r="C273" s="69"/>
      <c r="D273" s="69"/>
      <c r="E273" s="69"/>
      <c r="F273" s="69"/>
      <c r="G273" s="69"/>
      <c r="H273" s="69"/>
      <c r="I273" s="69"/>
      <c r="J273" s="69"/>
      <c r="K273" s="41"/>
      <c r="L273" s="41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</row>
    <row r="274" spans="1:23" ht="12.75" hidden="1">
      <c r="A274" s="3"/>
      <c r="B274" s="69"/>
      <c r="C274" s="69"/>
      <c r="D274" s="69"/>
      <c r="E274" s="69"/>
      <c r="F274" s="69"/>
      <c r="G274" s="69"/>
      <c r="H274" s="69"/>
      <c r="I274" s="69"/>
      <c r="J274" s="69"/>
      <c r="K274" s="41"/>
      <c r="L274" s="41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</row>
    <row r="275" spans="1:23" ht="12.75" hidden="1">
      <c r="A275" s="3"/>
      <c r="B275" s="69"/>
      <c r="C275" s="69"/>
      <c r="D275" s="69"/>
      <c r="E275" s="69"/>
      <c r="F275" s="69"/>
      <c r="G275" s="69"/>
      <c r="H275" s="69"/>
      <c r="I275" s="69"/>
      <c r="J275" s="69"/>
      <c r="K275" s="41"/>
      <c r="L275" s="41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</row>
    <row r="276" spans="1:23" ht="12.75" hidden="1">
      <c r="A276" s="3"/>
      <c r="B276" s="69"/>
      <c r="C276" s="69"/>
      <c r="D276" s="69"/>
      <c r="E276" s="69"/>
      <c r="F276" s="69"/>
      <c r="G276" s="69"/>
      <c r="H276" s="69"/>
      <c r="I276" s="69"/>
      <c r="J276" s="69"/>
      <c r="K276" s="41"/>
      <c r="L276" s="41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</row>
    <row r="277" spans="1:23" ht="12.75" hidden="1">
      <c r="A277" s="3"/>
      <c r="B277" s="69"/>
      <c r="C277" s="69"/>
      <c r="D277" s="69"/>
      <c r="E277" s="69"/>
      <c r="F277" s="69"/>
      <c r="G277" s="69"/>
      <c r="H277" s="69"/>
      <c r="I277" s="69"/>
      <c r="J277" s="69"/>
      <c r="K277" s="41"/>
      <c r="L277" s="41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</row>
    <row r="278" spans="1:23" ht="12.75" hidden="1">
      <c r="A278" s="3"/>
      <c r="B278" s="69"/>
      <c r="C278" s="69"/>
      <c r="D278" s="69"/>
      <c r="E278" s="69"/>
      <c r="F278" s="69"/>
      <c r="G278" s="69"/>
      <c r="H278" s="69"/>
      <c r="I278" s="69"/>
      <c r="J278" s="69"/>
      <c r="K278" s="41"/>
      <c r="L278" s="41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</row>
    <row r="279" spans="1:23" ht="12.75" hidden="1">
      <c r="A279" s="3"/>
      <c r="B279" s="69"/>
      <c r="C279" s="69"/>
      <c r="D279" s="69"/>
      <c r="E279" s="69"/>
      <c r="F279" s="69"/>
      <c r="G279" s="69"/>
      <c r="H279" s="69"/>
      <c r="I279" s="69"/>
      <c r="J279" s="69"/>
      <c r="K279" s="41"/>
      <c r="L279" s="41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</row>
    <row r="280" spans="1:23" ht="12.75" hidden="1">
      <c r="A280" s="3"/>
      <c r="B280" s="69"/>
      <c r="C280" s="69"/>
      <c r="D280" s="69"/>
      <c r="E280" s="69"/>
      <c r="F280" s="69"/>
      <c r="G280" s="69"/>
      <c r="H280" s="69"/>
      <c r="I280" s="69"/>
      <c r="J280" s="69"/>
      <c r="K280" s="41"/>
      <c r="L280" s="41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</row>
    <row r="281" spans="1:23" ht="12.75" hidden="1">
      <c r="A281" s="3"/>
      <c r="B281" s="69"/>
      <c r="C281" s="69"/>
      <c r="D281" s="69"/>
      <c r="E281" s="69"/>
      <c r="F281" s="69"/>
      <c r="G281" s="69"/>
      <c r="H281" s="69"/>
      <c r="I281" s="69"/>
      <c r="J281" s="69"/>
      <c r="K281" s="41"/>
      <c r="L281" s="41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 ht="12.75" hidden="1">
      <c r="A282" s="3"/>
      <c r="B282" s="69"/>
      <c r="C282" s="69"/>
      <c r="D282" s="69"/>
      <c r="E282" s="69"/>
      <c r="F282" s="69"/>
      <c r="G282" s="69"/>
      <c r="H282" s="69"/>
      <c r="I282" s="69"/>
      <c r="J282" s="69"/>
      <c r="K282" s="41"/>
      <c r="L282" s="41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</row>
    <row r="283" spans="1:23" ht="12.75" hidden="1">
      <c r="A283" s="3"/>
      <c r="B283" s="69"/>
      <c r="C283" s="69"/>
      <c r="D283" s="69"/>
      <c r="E283" s="69"/>
      <c r="F283" s="69"/>
      <c r="G283" s="69"/>
      <c r="H283" s="69"/>
      <c r="I283" s="69"/>
      <c r="J283" s="69"/>
      <c r="K283" s="41"/>
      <c r="L283" s="41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</row>
    <row r="284" spans="1:23" ht="40.5" customHeight="1" hidden="1">
      <c r="A284" s="3"/>
      <c r="B284" s="69"/>
      <c r="C284" s="69"/>
      <c r="D284" s="69"/>
      <c r="E284" s="69"/>
      <c r="F284" s="69"/>
      <c r="G284" s="69"/>
      <c r="H284" s="69"/>
      <c r="I284" s="69"/>
      <c r="J284" s="69"/>
      <c r="K284" s="41"/>
      <c r="L284" s="41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</row>
    <row r="285" spans="1:23" ht="12.75" hidden="1">
      <c r="A285" s="3"/>
      <c r="B285" s="69"/>
      <c r="C285" s="69"/>
      <c r="D285" s="69"/>
      <c r="E285" s="69"/>
      <c r="F285" s="69"/>
      <c r="G285" s="69"/>
      <c r="H285" s="69"/>
      <c r="I285" s="69"/>
      <c r="J285" s="69"/>
      <c r="K285" s="41"/>
      <c r="L285" s="41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</row>
    <row r="286" spans="1:23" ht="12.75" hidden="1">
      <c r="A286" s="3"/>
      <c r="B286" s="69"/>
      <c r="C286" s="69"/>
      <c r="D286" s="69"/>
      <c r="E286" s="69"/>
      <c r="F286" s="69"/>
      <c r="G286" s="69"/>
      <c r="H286" s="69"/>
      <c r="I286" s="69"/>
      <c r="J286" s="69"/>
      <c r="K286" s="41"/>
      <c r="L286" s="41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</row>
    <row r="287" spans="1:23" ht="12.75" hidden="1">
      <c r="A287" s="3"/>
      <c r="B287" s="69"/>
      <c r="C287" s="69"/>
      <c r="D287" s="69"/>
      <c r="E287" s="69"/>
      <c r="F287" s="69"/>
      <c r="G287" s="69"/>
      <c r="H287" s="69"/>
      <c r="I287" s="69"/>
      <c r="J287" s="69"/>
      <c r="K287" s="72"/>
      <c r="L287" s="72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</row>
    <row r="288" spans="1:23" ht="12.75" hidden="1">
      <c r="A288" s="3"/>
      <c r="B288" s="69"/>
      <c r="C288" s="69"/>
      <c r="D288" s="69"/>
      <c r="E288" s="69"/>
      <c r="F288" s="69"/>
      <c r="G288" s="69"/>
      <c r="H288" s="69"/>
      <c r="I288" s="69"/>
      <c r="J288" s="69"/>
      <c r="K288" s="41"/>
      <c r="L288" s="41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</row>
    <row r="289" spans="1:23" ht="12.75" hidden="1">
      <c r="A289" s="3"/>
      <c r="B289" s="69"/>
      <c r="C289" s="69"/>
      <c r="D289" s="69"/>
      <c r="E289" s="69"/>
      <c r="F289" s="69"/>
      <c r="G289" s="69"/>
      <c r="H289" s="69"/>
      <c r="I289" s="69"/>
      <c r="J289" s="69"/>
      <c r="K289" s="41"/>
      <c r="L289" s="41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</row>
    <row r="290" spans="1:23" ht="12.75" hidden="1">
      <c r="A290" s="3"/>
      <c r="B290" s="69"/>
      <c r="C290" s="69"/>
      <c r="D290" s="69"/>
      <c r="E290" s="69"/>
      <c r="F290" s="69"/>
      <c r="G290" s="69"/>
      <c r="H290" s="69"/>
      <c r="I290" s="69"/>
      <c r="J290" s="69"/>
      <c r="K290" s="41"/>
      <c r="L290" s="41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</row>
    <row r="291" spans="1:23" ht="12.75" hidden="1">
      <c r="A291" s="3"/>
      <c r="B291" s="69"/>
      <c r="C291" s="69"/>
      <c r="D291" s="69"/>
      <c r="E291" s="69"/>
      <c r="F291" s="69"/>
      <c r="G291" s="69"/>
      <c r="H291" s="69"/>
      <c r="I291" s="69"/>
      <c r="J291" s="69"/>
      <c r="K291" s="41"/>
      <c r="L291" s="41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</row>
    <row r="292" spans="1:23" ht="12.75" hidden="1">
      <c r="A292" s="3"/>
      <c r="B292" s="69"/>
      <c r="C292" s="69"/>
      <c r="D292" s="69"/>
      <c r="E292" s="69"/>
      <c r="F292" s="69"/>
      <c r="G292" s="69"/>
      <c r="H292" s="69"/>
      <c r="I292" s="69"/>
      <c r="J292" s="69"/>
      <c r="K292" s="41"/>
      <c r="L292" s="41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</row>
    <row r="293" spans="1:23" ht="12.75" hidden="1">
      <c r="A293" s="3"/>
      <c r="B293" s="69"/>
      <c r="C293" s="69"/>
      <c r="D293" s="69"/>
      <c r="E293" s="69"/>
      <c r="F293" s="69"/>
      <c r="G293" s="69"/>
      <c r="H293" s="69"/>
      <c r="I293" s="69"/>
      <c r="J293" s="69"/>
      <c r="K293" s="41"/>
      <c r="L293" s="41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</row>
    <row r="294" spans="1:23" ht="12.75" hidden="1">
      <c r="A294" s="3"/>
      <c r="B294" s="69"/>
      <c r="C294" s="69"/>
      <c r="D294" s="69"/>
      <c r="E294" s="69"/>
      <c r="F294" s="69"/>
      <c r="G294" s="69"/>
      <c r="H294" s="69"/>
      <c r="I294" s="69"/>
      <c r="J294" s="69"/>
      <c r="K294" s="41"/>
      <c r="L294" s="41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</row>
    <row r="295" spans="1:23" ht="39" customHeight="1" hidden="1">
      <c r="A295" s="3"/>
      <c r="B295" s="69"/>
      <c r="C295" s="69"/>
      <c r="D295" s="69"/>
      <c r="E295" s="69"/>
      <c r="F295" s="69"/>
      <c r="G295" s="69"/>
      <c r="H295" s="69"/>
      <c r="I295" s="69"/>
      <c r="J295" s="69"/>
      <c r="K295" s="41"/>
      <c r="L295" s="41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</row>
    <row r="296" spans="1:23" ht="30" customHeight="1" hidden="1">
      <c r="A296" s="3"/>
      <c r="B296" s="69"/>
      <c r="C296" s="69"/>
      <c r="D296" s="69"/>
      <c r="E296" s="69"/>
      <c r="F296" s="69"/>
      <c r="G296" s="69"/>
      <c r="H296" s="69"/>
      <c r="I296" s="69"/>
      <c r="J296" s="69"/>
      <c r="K296" s="41"/>
      <c r="L296" s="41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</row>
    <row r="297" spans="1:23" ht="12.75" hidden="1">
      <c r="A297" s="3"/>
      <c r="B297" s="69"/>
      <c r="C297" s="69"/>
      <c r="D297" s="69"/>
      <c r="E297" s="69"/>
      <c r="F297" s="69"/>
      <c r="G297" s="69"/>
      <c r="H297" s="69"/>
      <c r="I297" s="69"/>
      <c r="J297" s="69"/>
      <c r="K297" s="41"/>
      <c r="L297" s="41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</row>
    <row r="298" spans="1:23" ht="12.75" hidden="1">
      <c r="A298" s="3"/>
      <c r="B298" s="69"/>
      <c r="C298" s="69"/>
      <c r="D298" s="69"/>
      <c r="E298" s="69"/>
      <c r="F298" s="69"/>
      <c r="G298" s="69"/>
      <c r="H298" s="69"/>
      <c r="I298" s="69"/>
      <c r="J298" s="69"/>
      <c r="K298" s="41"/>
      <c r="L298" s="41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</row>
    <row r="299" spans="1:23" ht="26.25" customHeight="1" hidden="1">
      <c r="A299" s="3"/>
      <c r="B299" s="69"/>
      <c r="C299" s="69"/>
      <c r="D299" s="69"/>
      <c r="E299" s="69"/>
      <c r="F299" s="69"/>
      <c r="G299" s="69"/>
      <c r="H299" s="69"/>
      <c r="I299" s="69"/>
      <c r="J299" s="69"/>
      <c r="K299" s="41"/>
      <c r="L299" s="41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</row>
    <row r="300" spans="1:23" ht="25.5" customHeight="1" hidden="1">
      <c r="A300" s="3"/>
      <c r="B300" s="69"/>
      <c r="C300" s="69"/>
      <c r="D300" s="69"/>
      <c r="E300" s="69"/>
      <c r="F300" s="69"/>
      <c r="G300" s="69"/>
      <c r="H300" s="69"/>
      <c r="I300" s="69"/>
      <c r="J300" s="69"/>
      <c r="K300" s="41"/>
      <c r="L300" s="41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</row>
    <row r="301" spans="1:23" ht="12.75" hidden="1">
      <c r="A301" s="3"/>
      <c r="B301" s="69"/>
      <c r="C301" s="69"/>
      <c r="D301" s="69"/>
      <c r="E301" s="69"/>
      <c r="F301" s="69"/>
      <c r="G301" s="69"/>
      <c r="H301" s="69"/>
      <c r="I301" s="69"/>
      <c r="J301" s="69"/>
      <c r="K301" s="41"/>
      <c r="L301" s="41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</row>
    <row r="302" spans="1:23" ht="12.75" hidden="1">
      <c r="A302" s="3"/>
      <c r="B302" s="69"/>
      <c r="C302" s="69"/>
      <c r="D302" s="69"/>
      <c r="E302" s="69"/>
      <c r="F302" s="69"/>
      <c r="G302" s="69"/>
      <c r="H302" s="69"/>
      <c r="I302" s="69"/>
      <c r="J302" s="69"/>
      <c r="K302" s="62"/>
      <c r="L302" s="62"/>
      <c r="M302" s="70"/>
      <c r="N302" s="70"/>
      <c r="O302" s="57"/>
      <c r="P302" s="57"/>
      <c r="Q302" s="57"/>
      <c r="R302" s="57"/>
      <c r="S302" s="57"/>
      <c r="T302" s="57"/>
      <c r="U302" s="57"/>
      <c r="V302" s="57"/>
      <c r="W302" s="57"/>
    </row>
    <row r="303" spans="1:23" ht="12.75" hidden="1">
      <c r="A303" s="3"/>
      <c r="B303" s="69"/>
      <c r="C303" s="69"/>
      <c r="D303" s="69"/>
      <c r="E303" s="69"/>
      <c r="F303" s="69"/>
      <c r="G303" s="69"/>
      <c r="H303" s="69"/>
      <c r="I303" s="69"/>
      <c r="J303" s="69"/>
      <c r="K303" s="41"/>
      <c r="L303" s="41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</row>
    <row r="304" spans="1:23" ht="12.75" hidden="1">
      <c r="A304" s="3"/>
      <c r="B304" s="69"/>
      <c r="C304" s="69"/>
      <c r="D304" s="69"/>
      <c r="E304" s="69"/>
      <c r="F304" s="69"/>
      <c r="G304" s="69"/>
      <c r="H304" s="69"/>
      <c r="I304" s="69"/>
      <c r="J304" s="69"/>
      <c r="K304" s="41"/>
      <c r="L304" s="41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</row>
    <row r="305" spans="1:23" ht="12.75" hidden="1">
      <c r="A305" s="3"/>
      <c r="B305" s="69"/>
      <c r="C305" s="69"/>
      <c r="D305" s="69"/>
      <c r="E305" s="69"/>
      <c r="F305" s="69"/>
      <c r="G305" s="69"/>
      <c r="H305" s="69"/>
      <c r="I305" s="69"/>
      <c r="J305" s="69"/>
      <c r="K305" s="41"/>
      <c r="L305" s="41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</row>
    <row r="306" spans="1:23" ht="12.75" hidden="1">
      <c r="A306" s="3"/>
      <c r="B306" s="69"/>
      <c r="C306" s="69"/>
      <c r="D306" s="69"/>
      <c r="E306" s="69"/>
      <c r="F306" s="69"/>
      <c r="G306" s="69"/>
      <c r="H306" s="69"/>
      <c r="I306" s="69"/>
      <c r="J306" s="69"/>
      <c r="K306" s="41"/>
      <c r="L306" s="41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</row>
    <row r="307" spans="1:23" ht="12.75" hidden="1">
      <c r="A307" s="3"/>
      <c r="B307" s="69"/>
      <c r="C307" s="69"/>
      <c r="D307" s="69"/>
      <c r="E307" s="69"/>
      <c r="F307" s="69"/>
      <c r="G307" s="69"/>
      <c r="H307" s="69"/>
      <c r="I307" s="69"/>
      <c r="J307" s="69"/>
      <c r="K307" s="41"/>
      <c r="L307" s="41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 ht="12.75" hidden="1">
      <c r="A308" s="3"/>
      <c r="B308" s="69"/>
      <c r="C308" s="69"/>
      <c r="D308" s="69"/>
      <c r="E308" s="69"/>
      <c r="F308" s="69"/>
      <c r="G308" s="69"/>
      <c r="H308" s="69"/>
      <c r="I308" s="69"/>
      <c r="J308" s="69"/>
      <c r="K308" s="41"/>
      <c r="L308" s="41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</row>
    <row r="309" spans="1:23" ht="12.75" hidden="1">
      <c r="A309" s="3"/>
      <c r="B309" s="69"/>
      <c r="C309" s="69"/>
      <c r="D309" s="69"/>
      <c r="E309" s="69"/>
      <c r="F309" s="69"/>
      <c r="G309" s="69"/>
      <c r="H309" s="69"/>
      <c r="I309" s="69"/>
      <c r="J309" s="69"/>
      <c r="K309" s="41"/>
      <c r="L309" s="41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</row>
    <row r="310" spans="1:23" ht="12.75" hidden="1">
      <c r="A310" s="3"/>
      <c r="B310" s="69"/>
      <c r="C310" s="69"/>
      <c r="D310" s="69"/>
      <c r="E310" s="69"/>
      <c r="F310" s="69"/>
      <c r="G310" s="69"/>
      <c r="H310" s="69"/>
      <c r="I310" s="69"/>
      <c r="J310" s="69"/>
      <c r="K310" s="41"/>
      <c r="L310" s="41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</row>
    <row r="311" spans="1:23" ht="12.75" hidden="1">
      <c r="A311" s="3"/>
      <c r="B311" s="69"/>
      <c r="C311" s="69"/>
      <c r="D311" s="69"/>
      <c r="E311" s="69"/>
      <c r="F311" s="69"/>
      <c r="G311" s="69"/>
      <c r="H311" s="69"/>
      <c r="I311" s="69"/>
      <c r="J311" s="69"/>
      <c r="K311" s="41"/>
      <c r="L311" s="41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</row>
    <row r="312" spans="1:23" ht="12.75" hidden="1">
      <c r="A312" s="7"/>
      <c r="B312" s="71"/>
      <c r="C312" s="71"/>
      <c r="D312" s="71"/>
      <c r="E312" s="71"/>
      <c r="F312" s="71"/>
      <c r="G312" s="71"/>
      <c r="H312" s="71"/>
      <c r="I312" s="71"/>
      <c r="J312" s="71"/>
      <c r="K312" s="51"/>
      <c r="L312" s="51"/>
      <c r="M312" s="51"/>
      <c r="N312" s="51"/>
      <c r="O312" s="51"/>
      <c r="P312" s="51"/>
      <c r="Q312" s="51"/>
      <c r="R312" s="52"/>
      <c r="S312" s="52"/>
      <c r="T312" s="52"/>
      <c r="U312" s="52"/>
      <c r="V312" s="52"/>
      <c r="W312" s="52"/>
    </row>
    <row r="313" ht="12.75" hidden="1"/>
    <row r="314" spans="1:23" ht="12.75">
      <c r="A314" s="37" t="s">
        <v>28</v>
      </c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1:23" ht="12.75">
      <c r="A315" s="37" t="s">
        <v>46</v>
      </c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ht="12.75" customHeight="1">
      <c r="A316" s="37" t="s">
        <v>159</v>
      </c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ht="12.75">
      <c r="A317" s="37" t="s">
        <v>47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3" ht="3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>
      <c r="A319" s="41" t="s">
        <v>30</v>
      </c>
      <c r="B319" s="41" t="s">
        <v>53</v>
      </c>
      <c r="C319" s="41"/>
      <c r="D319" s="41"/>
      <c r="E319" s="41"/>
      <c r="F319" s="41"/>
      <c r="G319" s="41"/>
      <c r="H319" s="41"/>
      <c r="I319" s="41"/>
      <c r="J319" s="41"/>
      <c r="K319" s="41" t="s">
        <v>52</v>
      </c>
      <c r="L319" s="41"/>
      <c r="M319" s="41" t="s">
        <v>51</v>
      </c>
      <c r="N319" s="41"/>
      <c r="O319" s="41" t="s">
        <v>50</v>
      </c>
      <c r="P319" s="41"/>
      <c r="Q319" s="41"/>
      <c r="R319" s="41" t="s">
        <v>33</v>
      </c>
      <c r="S319" s="41"/>
      <c r="T319" s="41"/>
      <c r="U319" s="41"/>
      <c r="V319" s="41"/>
      <c r="W319" s="41"/>
    </row>
    <row r="320" spans="1:23" ht="40.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 t="s">
        <v>48</v>
      </c>
      <c r="S320" s="41"/>
      <c r="T320" s="41"/>
      <c r="U320" s="41" t="s">
        <v>49</v>
      </c>
      <c r="V320" s="41"/>
      <c r="W320" s="41"/>
    </row>
    <row r="321" spans="1:23" ht="12.75">
      <c r="A321" s="6">
        <v>1</v>
      </c>
      <c r="B321" s="62">
        <v>2</v>
      </c>
      <c r="C321" s="62"/>
      <c r="D321" s="62"/>
      <c r="E321" s="62"/>
      <c r="F321" s="62"/>
      <c r="G321" s="62"/>
      <c r="H321" s="62"/>
      <c r="I321" s="62"/>
      <c r="J321" s="62"/>
      <c r="K321" s="62">
        <v>3</v>
      </c>
      <c r="L321" s="62"/>
      <c r="M321" s="62">
        <v>4</v>
      </c>
      <c r="N321" s="62"/>
      <c r="O321" s="62">
        <v>5</v>
      </c>
      <c r="P321" s="62"/>
      <c r="Q321" s="62"/>
      <c r="R321" s="62">
        <v>6</v>
      </c>
      <c r="S321" s="62"/>
      <c r="T321" s="62"/>
      <c r="U321" s="62">
        <v>7</v>
      </c>
      <c r="V321" s="62"/>
      <c r="W321" s="62"/>
    </row>
    <row r="322" spans="1:23" ht="12.75">
      <c r="A322" s="3">
        <v>1</v>
      </c>
      <c r="B322" s="69" t="s">
        <v>305</v>
      </c>
      <c r="C322" s="69"/>
      <c r="D322" s="69"/>
      <c r="E322" s="69"/>
      <c r="F322" s="69"/>
      <c r="G322" s="69"/>
      <c r="H322" s="69"/>
      <c r="I322" s="69"/>
      <c r="J322" s="69"/>
      <c r="K322" s="41" t="s">
        <v>57</v>
      </c>
      <c r="L322" s="41"/>
      <c r="M322" s="57">
        <f>0.025*2</f>
        <v>0.05</v>
      </c>
      <c r="N322" s="57"/>
      <c r="O322" s="57">
        <v>12.7</v>
      </c>
      <c r="P322" s="57"/>
      <c r="Q322" s="57"/>
      <c r="R322" s="57">
        <f aca="true" t="shared" si="0" ref="R322:R330">M322*O322</f>
        <v>0.635</v>
      </c>
      <c r="S322" s="57"/>
      <c r="T322" s="57"/>
      <c r="U322" s="57">
        <f aca="true" t="shared" si="1" ref="U322:U330">R322*$S$11</f>
        <v>0.73025</v>
      </c>
      <c r="V322" s="57"/>
      <c r="W322" s="57"/>
    </row>
    <row r="323" spans="1:23" ht="12.75">
      <c r="A323" s="3">
        <v>2</v>
      </c>
      <c r="B323" s="69" t="s">
        <v>64</v>
      </c>
      <c r="C323" s="69"/>
      <c r="D323" s="69"/>
      <c r="E323" s="69"/>
      <c r="F323" s="69"/>
      <c r="G323" s="69"/>
      <c r="H323" s="69"/>
      <c r="I323" s="69"/>
      <c r="J323" s="69"/>
      <c r="K323" s="41" t="s">
        <v>57</v>
      </c>
      <c r="L323" s="41"/>
      <c r="M323" s="57">
        <v>0.5</v>
      </c>
      <c r="N323" s="57"/>
      <c r="O323" s="57">
        <v>7.3</v>
      </c>
      <c r="P323" s="57"/>
      <c r="Q323" s="57"/>
      <c r="R323" s="57">
        <f t="shared" si="0"/>
        <v>3.65</v>
      </c>
      <c r="S323" s="57"/>
      <c r="T323" s="57"/>
      <c r="U323" s="57">
        <f t="shared" si="1"/>
        <v>4.1975</v>
      </c>
      <c r="V323" s="57"/>
      <c r="W323" s="57"/>
    </row>
    <row r="324" spans="1:23" ht="12.75">
      <c r="A324" s="3">
        <v>3</v>
      </c>
      <c r="B324" s="69" t="s">
        <v>175</v>
      </c>
      <c r="C324" s="69"/>
      <c r="D324" s="69"/>
      <c r="E324" s="69"/>
      <c r="F324" s="69"/>
      <c r="G324" s="69"/>
      <c r="H324" s="69"/>
      <c r="I324" s="69"/>
      <c r="J324" s="69"/>
      <c r="K324" s="41" t="s">
        <v>70</v>
      </c>
      <c r="L324" s="41"/>
      <c r="M324" s="57">
        <v>0.5</v>
      </c>
      <c r="N324" s="57"/>
      <c r="O324" s="57">
        <v>10</v>
      </c>
      <c r="P324" s="57"/>
      <c r="Q324" s="57"/>
      <c r="R324" s="57">
        <f t="shared" si="0"/>
        <v>5</v>
      </c>
      <c r="S324" s="57"/>
      <c r="T324" s="57"/>
      <c r="U324" s="57">
        <f t="shared" si="1"/>
        <v>5.75</v>
      </c>
      <c r="V324" s="57"/>
      <c r="W324" s="57"/>
    </row>
    <row r="325" spans="1:23" ht="12.75">
      <c r="A325" s="3">
        <v>4</v>
      </c>
      <c r="B325" s="69" t="s">
        <v>176</v>
      </c>
      <c r="C325" s="69"/>
      <c r="D325" s="69"/>
      <c r="E325" s="69"/>
      <c r="F325" s="69"/>
      <c r="G325" s="69"/>
      <c r="H325" s="69"/>
      <c r="I325" s="69"/>
      <c r="J325" s="69"/>
      <c r="K325" s="72" t="s">
        <v>57</v>
      </c>
      <c r="L325" s="72"/>
      <c r="M325" s="57">
        <v>0.5</v>
      </c>
      <c r="N325" s="57"/>
      <c r="O325" s="57">
        <v>5.5</v>
      </c>
      <c r="P325" s="57"/>
      <c r="Q325" s="57"/>
      <c r="R325" s="57">
        <f t="shared" si="0"/>
        <v>2.75</v>
      </c>
      <c r="S325" s="57"/>
      <c r="T325" s="57"/>
      <c r="U325" s="57">
        <f t="shared" si="1"/>
        <v>3.1624999999999996</v>
      </c>
      <c r="V325" s="57"/>
      <c r="W325" s="57"/>
    </row>
    <row r="326" spans="1:23" ht="12.75">
      <c r="A326" s="3">
        <v>5</v>
      </c>
      <c r="B326" s="69" t="s">
        <v>65</v>
      </c>
      <c r="C326" s="69"/>
      <c r="D326" s="69"/>
      <c r="E326" s="69"/>
      <c r="F326" s="69"/>
      <c r="G326" s="69"/>
      <c r="H326" s="69"/>
      <c r="I326" s="69"/>
      <c r="J326" s="69"/>
      <c r="K326" s="41" t="s">
        <v>57</v>
      </c>
      <c r="L326" s="41"/>
      <c r="M326" s="57">
        <v>0.5</v>
      </c>
      <c r="N326" s="57"/>
      <c r="O326" s="57">
        <v>5.6</v>
      </c>
      <c r="P326" s="57"/>
      <c r="Q326" s="57"/>
      <c r="R326" s="57">
        <f t="shared" si="0"/>
        <v>2.8</v>
      </c>
      <c r="S326" s="57"/>
      <c r="T326" s="57"/>
      <c r="U326" s="57">
        <f t="shared" si="1"/>
        <v>3.2199999999999998</v>
      </c>
      <c r="V326" s="57"/>
      <c r="W326" s="57"/>
    </row>
    <row r="327" spans="1:23" ht="12.75">
      <c r="A327" s="3">
        <v>6</v>
      </c>
      <c r="B327" s="69" t="s">
        <v>100</v>
      </c>
      <c r="C327" s="69"/>
      <c r="D327" s="69"/>
      <c r="E327" s="69"/>
      <c r="F327" s="69"/>
      <c r="G327" s="69"/>
      <c r="H327" s="69"/>
      <c r="I327" s="69"/>
      <c r="J327" s="69"/>
      <c r="K327" s="41" t="s">
        <v>89</v>
      </c>
      <c r="L327" s="41"/>
      <c r="M327" s="57">
        <f>0.51*2</f>
        <v>1.02</v>
      </c>
      <c r="N327" s="57"/>
      <c r="O327" s="57">
        <v>50</v>
      </c>
      <c r="P327" s="57"/>
      <c r="Q327" s="57"/>
      <c r="R327" s="57">
        <f t="shared" si="0"/>
        <v>51</v>
      </c>
      <c r="S327" s="57"/>
      <c r="T327" s="57"/>
      <c r="U327" s="57">
        <f t="shared" si="1"/>
        <v>58.65</v>
      </c>
      <c r="V327" s="57"/>
      <c r="W327" s="57"/>
    </row>
    <row r="328" spans="1:23" ht="12.75">
      <c r="A328" s="3">
        <v>7</v>
      </c>
      <c r="B328" s="69" t="s">
        <v>101</v>
      </c>
      <c r="C328" s="69"/>
      <c r="D328" s="69"/>
      <c r="E328" s="69"/>
      <c r="F328" s="69"/>
      <c r="G328" s="69"/>
      <c r="H328" s="69"/>
      <c r="I328" s="69"/>
      <c r="J328" s="69"/>
      <c r="K328" s="41" t="s">
        <v>57</v>
      </c>
      <c r="L328" s="41"/>
      <c r="M328" s="57">
        <f>1.27*2</f>
        <v>2.54</v>
      </c>
      <c r="N328" s="57"/>
      <c r="O328" s="57">
        <v>10.6</v>
      </c>
      <c r="P328" s="57"/>
      <c r="Q328" s="57"/>
      <c r="R328" s="57">
        <f t="shared" si="0"/>
        <v>26.924</v>
      </c>
      <c r="S328" s="57"/>
      <c r="T328" s="57"/>
      <c r="U328" s="57">
        <f t="shared" si="1"/>
        <v>30.9626</v>
      </c>
      <c r="V328" s="57"/>
      <c r="W328" s="57"/>
    </row>
    <row r="329" spans="1:23" ht="12.75">
      <c r="A329" s="3">
        <v>8</v>
      </c>
      <c r="B329" s="69" t="s">
        <v>56</v>
      </c>
      <c r="C329" s="69"/>
      <c r="D329" s="69"/>
      <c r="E329" s="69"/>
      <c r="F329" s="69"/>
      <c r="G329" s="69"/>
      <c r="H329" s="69"/>
      <c r="I329" s="69"/>
      <c r="J329" s="69"/>
      <c r="K329" s="41" t="s">
        <v>57</v>
      </c>
      <c r="L329" s="41"/>
      <c r="M329" s="57">
        <v>0.5</v>
      </c>
      <c r="N329" s="57"/>
      <c r="O329" s="57">
        <v>1.7</v>
      </c>
      <c r="P329" s="57"/>
      <c r="Q329" s="57"/>
      <c r="R329" s="57">
        <f t="shared" si="0"/>
        <v>0.85</v>
      </c>
      <c r="S329" s="57"/>
      <c r="T329" s="57"/>
      <c r="U329" s="57">
        <f t="shared" si="1"/>
        <v>0.9774999999999999</v>
      </c>
      <c r="V329" s="57"/>
      <c r="W329" s="57"/>
    </row>
    <row r="330" spans="1:23" ht="12.75">
      <c r="A330" s="3">
        <v>9</v>
      </c>
      <c r="B330" s="69" t="s">
        <v>67</v>
      </c>
      <c r="C330" s="69"/>
      <c r="D330" s="69"/>
      <c r="E330" s="69"/>
      <c r="F330" s="69"/>
      <c r="G330" s="69"/>
      <c r="H330" s="69"/>
      <c r="I330" s="69"/>
      <c r="J330" s="69"/>
      <c r="K330" s="41" t="s">
        <v>57</v>
      </c>
      <c r="L330" s="41"/>
      <c r="M330" s="57">
        <f>2.03*2</f>
        <v>4.06</v>
      </c>
      <c r="N330" s="57"/>
      <c r="O330" s="57">
        <v>1.3</v>
      </c>
      <c r="P330" s="57"/>
      <c r="Q330" s="57"/>
      <c r="R330" s="57">
        <f t="shared" si="0"/>
        <v>5.278</v>
      </c>
      <c r="S330" s="57"/>
      <c r="T330" s="57"/>
      <c r="U330" s="57">
        <f t="shared" si="1"/>
        <v>6.069699999999999</v>
      </c>
      <c r="V330" s="57"/>
      <c r="W330" s="57"/>
    </row>
    <row r="331" spans="1:23" s="10" customFormat="1" ht="12.75">
      <c r="A331" s="7"/>
      <c r="B331" s="71" t="s">
        <v>40</v>
      </c>
      <c r="C331" s="71"/>
      <c r="D331" s="71"/>
      <c r="E331" s="71"/>
      <c r="F331" s="71"/>
      <c r="G331" s="71"/>
      <c r="H331" s="71"/>
      <c r="I331" s="71"/>
      <c r="J331" s="71"/>
      <c r="K331" s="51"/>
      <c r="L331" s="51"/>
      <c r="M331" s="52"/>
      <c r="N331" s="52"/>
      <c r="O331" s="52"/>
      <c r="P331" s="52"/>
      <c r="Q331" s="52"/>
      <c r="R331" s="52">
        <f>SUM(R322:T330)</f>
        <v>98.88700000000001</v>
      </c>
      <c r="S331" s="52"/>
      <c r="T331" s="52"/>
      <c r="U331" s="52">
        <f>SUM(U322:W330)</f>
        <v>113.72005</v>
      </c>
      <c r="V331" s="52"/>
      <c r="W331" s="52"/>
    </row>
    <row r="332" spans="1:23" ht="12.75">
      <c r="A332" s="3"/>
      <c r="B332" s="69"/>
      <c r="C332" s="69"/>
      <c r="D332" s="69"/>
      <c r="E332" s="69"/>
      <c r="F332" s="69"/>
      <c r="G332" s="69"/>
      <c r="H332" s="69"/>
      <c r="I332" s="69"/>
      <c r="J332" s="69"/>
      <c r="K332" s="41"/>
      <c r="L332" s="41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</row>
    <row r="333" spans="1:23" ht="12.75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2"/>
      <c r="L333" s="2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12.75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2"/>
      <c r="L334" s="2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12.75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2"/>
      <c r="L335" s="2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49.5" customHeight="1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2"/>
      <c r="L336" s="2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12.75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2"/>
      <c r="L337" s="2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33" ht="12.75">
      <c r="A338" s="28"/>
      <c r="B338" s="29"/>
      <c r="C338" s="29"/>
      <c r="D338" s="29"/>
      <c r="E338" s="29"/>
      <c r="F338" s="29"/>
      <c r="G338" s="29"/>
      <c r="H338" s="29"/>
      <c r="I338" s="29"/>
      <c r="J338" s="29"/>
      <c r="K338" s="28"/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1:33" ht="12.75">
      <c r="A339" s="36" t="s">
        <v>301</v>
      </c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22"/>
      <c r="Z339" s="22"/>
      <c r="AA339" s="22"/>
      <c r="AB339" s="22"/>
      <c r="AC339" s="22"/>
      <c r="AD339" s="22"/>
      <c r="AE339" s="22"/>
      <c r="AF339" s="22"/>
      <c r="AG339" s="22"/>
    </row>
    <row r="340" spans="1:33" ht="12.75">
      <c r="A340" s="36" t="s">
        <v>268</v>
      </c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22"/>
      <c r="Z340" s="22"/>
      <c r="AA340" s="22"/>
      <c r="AB340" s="22"/>
      <c r="AC340" s="22"/>
      <c r="AD340" s="22"/>
      <c r="AE340" s="22"/>
      <c r="AF340" s="22"/>
      <c r="AG340" s="22"/>
    </row>
    <row r="341" spans="1:33" ht="12.75">
      <c r="A341" s="36" t="s">
        <v>269</v>
      </c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22"/>
      <c r="Z341" s="22"/>
      <c r="AA341" s="22"/>
      <c r="AB341" s="22"/>
      <c r="AC341" s="22"/>
      <c r="AD341" s="22"/>
      <c r="AE341" s="22"/>
      <c r="AF341" s="22"/>
      <c r="AG341" s="22"/>
    </row>
    <row r="342" spans="1:33" ht="12.75">
      <c r="A342" s="94" t="s">
        <v>306</v>
      </c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5">
        <v>0.51</v>
      </c>
      <c r="R342" s="95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5" spans="1:24" ht="12.75">
      <c r="A345" s="41" t="s">
        <v>30</v>
      </c>
      <c r="B345" s="41" t="s">
        <v>293</v>
      </c>
      <c r="C345" s="41"/>
      <c r="D345" s="41"/>
      <c r="E345" s="41"/>
      <c r="F345" s="42" t="s">
        <v>300</v>
      </c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43" t="s">
        <v>40</v>
      </c>
      <c r="W345" s="44"/>
      <c r="X345" s="45"/>
    </row>
    <row r="346" spans="1:24" ht="77.25" customHeight="1">
      <c r="A346" s="41"/>
      <c r="B346" s="41"/>
      <c r="C346" s="41"/>
      <c r="D346" s="41"/>
      <c r="E346" s="41"/>
      <c r="F346" s="40" t="s">
        <v>294</v>
      </c>
      <c r="G346" s="40"/>
      <c r="H346" s="40" t="s">
        <v>295</v>
      </c>
      <c r="I346" s="40"/>
      <c r="J346" s="49" t="s">
        <v>296</v>
      </c>
      <c r="K346" s="50"/>
      <c r="L346" s="49" t="s">
        <v>313</v>
      </c>
      <c r="M346" s="50"/>
      <c r="N346" s="40" t="s">
        <v>314</v>
      </c>
      <c r="O346" s="40"/>
      <c r="P346" s="40" t="s">
        <v>297</v>
      </c>
      <c r="Q346" s="40"/>
      <c r="R346" s="40" t="s">
        <v>298</v>
      </c>
      <c r="S346" s="40"/>
      <c r="T346" s="40" t="s">
        <v>299</v>
      </c>
      <c r="U346" s="40"/>
      <c r="V346" s="46"/>
      <c r="W346" s="47"/>
      <c r="X346" s="48"/>
    </row>
    <row r="347" spans="1:24" ht="12.75">
      <c r="A347" s="5">
        <v>1</v>
      </c>
      <c r="B347" s="17">
        <v>2</v>
      </c>
      <c r="C347" s="18"/>
      <c r="D347" s="18"/>
      <c r="E347" s="18"/>
      <c r="F347" s="17">
        <v>3</v>
      </c>
      <c r="G347" s="19"/>
      <c r="H347" s="17">
        <v>4</v>
      </c>
      <c r="I347" s="19"/>
      <c r="J347" s="17">
        <v>5</v>
      </c>
      <c r="K347" s="19"/>
      <c r="L347" s="17">
        <v>6</v>
      </c>
      <c r="M347" s="19"/>
      <c r="N347" s="17">
        <v>7</v>
      </c>
      <c r="O347" s="19"/>
      <c r="P347" s="17">
        <v>8</v>
      </c>
      <c r="Q347" s="19"/>
      <c r="R347" s="17">
        <v>9</v>
      </c>
      <c r="S347" s="19"/>
      <c r="T347" s="17">
        <v>10</v>
      </c>
      <c r="U347" s="18"/>
      <c r="V347" s="17">
        <v>11</v>
      </c>
      <c r="W347" s="18"/>
      <c r="X347" s="19"/>
    </row>
    <row r="348" spans="1:24" ht="27.75" customHeight="1">
      <c r="A348" s="3">
        <v>1</v>
      </c>
      <c r="B348" s="20" t="s">
        <v>270</v>
      </c>
      <c r="C348" s="11"/>
      <c r="D348" s="11"/>
      <c r="E348" s="12"/>
      <c r="F348" s="32">
        <f>U105</f>
        <v>248.72063301949507</v>
      </c>
      <c r="G348" s="13"/>
      <c r="H348" s="32">
        <f>U331/25.4*Q342</f>
        <v>2.283355334645669</v>
      </c>
      <c r="I348" s="13"/>
      <c r="J348" s="38">
        <v>0</v>
      </c>
      <c r="K348" s="39"/>
      <c r="L348" s="38">
        <v>0</v>
      </c>
      <c r="M348" s="39"/>
      <c r="N348" s="38">
        <f>L348*0.3</f>
        <v>0</v>
      </c>
      <c r="O348" s="39"/>
      <c r="P348" s="32">
        <f>F348+H348+J348+L348+N348</f>
        <v>251.00398835414074</v>
      </c>
      <c r="Q348" s="13"/>
      <c r="R348" s="32">
        <f>P348*S13</f>
        <v>58.734933274868936</v>
      </c>
      <c r="S348" s="13"/>
      <c r="T348" s="32">
        <f>(P348+R348)*S14</f>
        <v>43.36344902806136</v>
      </c>
      <c r="U348" s="33"/>
      <c r="V348" s="32">
        <f>P348+R348+T348</f>
        <v>353.10237065707105</v>
      </c>
      <c r="W348" s="34"/>
      <c r="X348" s="35"/>
    </row>
  </sheetData>
  <mergeCells count="1484">
    <mergeCell ref="R200:T200"/>
    <mergeCell ref="U200:W200"/>
    <mergeCell ref="M197:N197"/>
    <mergeCell ref="O197:Q197"/>
    <mergeCell ref="R197:T197"/>
    <mergeCell ref="U197:W197"/>
    <mergeCell ref="R199:T199"/>
    <mergeCell ref="U199:W199"/>
    <mergeCell ref="R195:T195"/>
    <mergeCell ref="U195:W195"/>
    <mergeCell ref="B194:J194"/>
    <mergeCell ref="K194:L194"/>
    <mergeCell ref="B195:J195"/>
    <mergeCell ref="K195:L195"/>
    <mergeCell ref="M195:N195"/>
    <mergeCell ref="O195:Q195"/>
    <mergeCell ref="M194:N194"/>
    <mergeCell ref="O194:Q194"/>
    <mergeCell ref="R194:T194"/>
    <mergeCell ref="U194:W194"/>
    <mergeCell ref="B193:J193"/>
    <mergeCell ref="K193:L193"/>
    <mergeCell ref="M193:N193"/>
    <mergeCell ref="O193:Q193"/>
    <mergeCell ref="R193:T193"/>
    <mergeCell ref="U193:W193"/>
    <mergeCell ref="R190:T190"/>
    <mergeCell ref="U190:W190"/>
    <mergeCell ref="B191:J191"/>
    <mergeCell ref="K191:L191"/>
    <mergeCell ref="M191:N191"/>
    <mergeCell ref="O191:Q191"/>
    <mergeCell ref="R191:T191"/>
    <mergeCell ref="U191:W191"/>
    <mergeCell ref="B158:J158"/>
    <mergeCell ref="K158:L158"/>
    <mergeCell ref="M183:N183"/>
    <mergeCell ref="O183:Q183"/>
    <mergeCell ref="B182:J182"/>
    <mergeCell ref="K182:L182"/>
    <mergeCell ref="M182:N182"/>
    <mergeCell ref="O182:Q182"/>
    <mergeCell ref="B181:J181"/>
    <mergeCell ref="K181:L181"/>
    <mergeCell ref="M196:N196"/>
    <mergeCell ref="O196:Q196"/>
    <mergeCell ref="R158:T158"/>
    <mergeCell ref="U158:W158"/>
    <mergeCell ref="R182:T182"/>
    <mergeCell ref="U182:W182"/>
    <mergeCell ref="R183:T183"/>
    <mergeCell ref="U183:W183"/>
    <mergeCell ref="M190:N190"/>
    <mergeCell ref="O190:Q190"/>
    <mergeCell ref="R196:T196"/>
    <mergeCell ref="U196:W196"/>
    <mergeCell ref="R198:T198"/>
    <mergeCell ref="U198:W198"/>
    <mergeCell ref="R201:T201"/>
    <mergeCell ref="U201:W201"/>
    <mergeCell ref="B200:J200"/>
    <mergeCell ref="K200:L200"/>
    <mergeCell ref="B201:J201"/>
    <mergeCell ref="K201:L201"/>
    <mergeCell ref="M201:N201"/>
    <mergeCell ref="O201:Q201"/>
    <mergeCell ref="M200:N200"/>
    <mergeCell ref="O200:Q200"/>
    <mergeCell ref="B199:J199"/>
    <mergeCell ref="K199:L199"/>
    <mergeCell ref="M199:N199"/>
    <mergeCell ref="O199:Q199"/>
    <mergeCell ref="B198:J198"/>
    <mergeCell ref="K198:L198"/>
    <mergeCell ref="M198:N198"/>
    <mergeCell ref="O198:Q198"/>
    <mergeCell ref="B197:J197"/>
    <mergeCell ref="K197:L197"/>
    <mergeCell ref="B196:J196"/>
    <mergeCell ref="K196:L196"/>
    <mergeCell ref="R189:T189"/>
    <mergeCell ref="U189:W189"/>
    <mergeCell ref="B192:J192"/>
    <mergeCell ref="K192:L192"/>
    <mergeCell ref="M192:N192"/>
    <mergeCell ref="O192:Q192"/>
    <mergeCell ref="R192:T192"/>
    <mergeCell ref="U192:W192"/>
    <mergeCell ref="B190:J190"/>
    <mergeCell ref="K190:L190"/>
    <mergeCell ref="B189:J189"/>
    <mergeCell ref="K189:L189"/>
    <mergeCell ref="M189:N189"/>
    <mergeCell ref="O189:Q189"/>
    <mergeCell ref="R188:T188"/>
    <mergeCell ref="U188:W188"/>
    <mergeCell ref="B187:J187"/>
    <mergeCell ref="K187:L187"/>
    <mergeCell ref="B188:J188"/>
    <mergeCell ref="K188:L188"/>
    <mergeCell ref="M188:N188"/>
    <mergeCell ref="O188:Q188"/>
    <mergeCell ref="M187:N187"/>
    <mergeCell ref="O187:Q187"/>
    <mergeCell ref="R185:T185"/>
    <mergeCell ref="U185:W185"/>
    <mergeCell ref="R186:T186"/>
    <mergeCell ref="U186:W186"/>
    <mergeCell ref="R187:T187"/>
    <mergeCell ref="U187:W187"/>
    <mergeCell ref="B186:J186"/>
    <mergeCell ref="K186:L186"/>
    <mergeCell ref="M186:N186"/>
    <mergeCell ref="O186:Q186"/>
    <mergeCell ref="B185:J185"/>
    <mergeCell ref="K185:L185"/>
    <mergeCell ref="M185:N185"/>
    <mergeCell ref="O185:Q185"/>
    <mergeCell ref="R184:T184"/>
    <mergeCell ref="U184:W184"/>
    <mergeCell ref="B183:J183"/>
    <mergeCell ref="K183:L183"/>
    <mergeCell ref="B184:J184"/>
    <mergeCell ref="K184:L184"/>
    <mergeCell ref="M184:N184"/>
    <mergeCell ref="O184:Q184"/>
    <mergeCell ref="M181:N181"/>
    <mergeCell ref="O181:Q181"/>
    <mergeCell ref="R180:T180"/>
    <mergeCell ref="U180:W180"/>
    <mergeCell ref="M180:N180"/>
    <mergeCell ref="O180:Q180"/>
    <mergeCell ref="R181:T181"/>
    <mergeCell ref="U181:W181"/>
    <mergeCell ref="B179:J179"/>
    <mergeCell ref="K179:L179"/>
    <mergeCell ref="B180:J180"/>
    <mergeCell ref="K180:L180"/>
    <mergeCell ref="M179:N179"/>
    <mergeCell ref="O179:Q179"/>
    <mergeCell ref="R177:T177"/>
    <mergeCell ref="U177:W177"/>
    <mergeCell ref="R178:T178"/>
    <mergeCell ref="U178:W178"/>
    <mergeCell ref="R179:T179"/>
    <mergeCell ref="U179:W179"/>
    <mergeCell ref="B178:J178"/>
    <mergeCell ref="K178:L178"/>
    <mergeCell ref="M178:N178"/>
    <mergeCell ref="O178:Q178"/>
    <mergeCell ref="B177:J177"/>
    <mergeCell ref="K177:L177"/>
    <mergeCell ref="M177:N177"/>
    <mergeCell ref="O177:Q177"/>
    <mergeCell ref="R176:T176"/>
    <mergeCell ref="U176:W176"/>
    <mergeCell ref="B175:J175"/>
    <mergeCell ref="K175:L175"/>
    <mergeCell ref="B176:J176"/>
    <mergeCell ref="K176:L176"/>
    <mergeCell ref="M176:N176"/>
    <mergeCell ref="O176:Q176"/>
    <mergeCell ref="M175:N175"/>
    <mergeCell ref="O175:Q175"/>
    <mergeCell ref="R173:T173"/>
    <mergeCell ref="U173:W173"/>
    <mergeCell ref="R174:T174"/>
    <mergeCell ref="U174:W174"/>
    <mergeCell ref="R175:T175"/>
    <mergeCell ref="U175:W175"/>
    <mergeCell ref="B174:J174"/>
    <mergeCell ref="K174:L174"/>
    <mergeCell ref="M174:N174"/>
    <mergeCell ref="O174:Q174"/>
    <mergeCell ref="B173:J173"/>
    <mergeCell ref="K173:L173"/>
    <mergeCell ref="M173:N173"/>
    <mergeCell ref="O173:Q173"/>
    <mergeCell ref="R172:T172"/>
    <mergeCell ref="U172:W172"/>
    <mergeCell ref="B171:J171"/>
    <mergeCell ref="K171:L171"/>
    <mergeCell ref="B172:J172"/>
    <mergeCell ref="K172:L172"/>
    <mergeCell ref="M172:N172"/>
    <mergeCell ref="O172:Q172"/>
    <mergeCell ref="M171:N171"/>
    <mergeCell ref="O171:Q171"/>
    <mergeCell ref="R169:T169"/>
    <mergeCell ref="U169:W169"/>
    <mergeCell ref="R170:T170"/>
    <mergeCell ref="U170:W170"/>
    <mergeCell ref="R171:T171"/>
    <mergeCell ref="U171:W171"/>
    <mergeCell ref="B170:J170"/>
    <mergeCell ref="K170:L170"/>
    <mergeCell ref="M170:N170"/>
    <mergeCell ref="O170:Q170"/>
    <mergeCell ref="B169:J169"/>
    <mergeCell ref="K169:L169"/>
    <mergeCell ref="M169:N169"/>
    <mergeCell ref="O169:Q169"/>
    <mergeCell ref="R168:T168"/>
    <mergeCell ref="U168:W168"/>
    <mergeCell ref="B167:J167"/>
    <mergeCell ref="K167:L167"/>
    <mergeCell ref="B168:J168"/>
    <mergeCell ref="K168:L168"/>
    <mergeCell ref="M168:N168"/>
    <mergeCell ref="O168:Q168"/>
    <mergeCell ref="M167:N167"/>
    <mergeCell ref="O167:Q167"/>
    <mergeCell ref="R165:T165"/>
    <mergeCell ref="U165:W165"/>
    <mergeCell ref="R166:T166"/>
    <mergeCell ref="U166:W166"/>
    <mergeCell ref="R167:T167"/>
    <mergeCell ref="U167:W167"/>
    <mergeCell ref="B166:J166"/>
    <mergeCell ref="K166:L166"/>
    <mergeCell ref="M166:N166"/>
    <mergeCell ref="O166:Q166"/>
    <mergeCell ref="B165:J165"/>
    <mergeCell ref="K165:L165"/>
    <mergeCell ref="M165:N165"/>
    <mergeCell ref="O165:Q165"/>
    <mergeCell ref="R164:T164"/>
    <mergeCell ref="U164:W164"/>
    <mergeCell ref="B163:J163"/>
    <mergeCell ref="K163:L163"/>
    <mergeCell ref="B164:J164"/>
    <mergeCell ref="K164:L164"/>
    <mergeCell ref="M164:N164"/>
    <mergeCell ref="O164:Q164"/>
    <mergeCell ref="M163:N163"/>
    <mergeCell ref="O163:Q163"/>
    <mergeCell ref="R161:T161"/>
    <mergeCell ref="U161:W161"/>
    <mergeCell ref="R162:T162"/>
    <mergeCell ref="U162:W162"/>
    <mergeCell ref="R163:T163"/>
    <mergeCell ref="U163:W163"/>
    <mergeCell ref="B162:J162"/>
    <mergeCell ref="K162:L162"/>
    <mergeCell ref="M162:N162"/>
    <mergeCell ref="O162:Q162"/>
    <mergeCell ref="B161:J161"/>
    <mergeCell ref="K161:L161"/>
    <mergeCell ref="M161:N161"/>
    <mergeCell ref="O161:Q161"/>
    <mergeCell ref="R160:T160"/>
    <mergeCell ref="U160:W160"/>
    <mergeCell ref="B159:J159"/>
    <mergeCell ref="K159:L159"/>
    <mergeCell ref="B160:J160"/>
    <mergeCell ref="K160:L160"/>
    <mergeCell ref="M160:N160"/>
    <mergeCell ref="O160:Q160"/>
    <mergeCell ref="M159:N159"/>
    <mergeCell ref="O159:Q159"/>
    <mergeCell ref="R156:T156"/>
    <mergeCell ref="U156:W156"/>
    <mergeCell ref="R157:T157"/>
    <mergeCell ref="U157:W157"/>
    <mergeCell ref="R159:T159"/>
    <mergeCell ref="U159:W159"/>
    <mergeCell ref="M158:N158"/>
    <mergeCell ref="O158:Q158"/>
    <mergeCell ref="B157:J157"/>
    <mergeCell ref="K157:L157"/>
    <mergeCell ref="M157:N157"/>
    <mergeCell ref="O157:Q157"/>
    <mergeCell ref="B156:J156"/>
    <mergeCell ref="K156:L156"/>
    <mergeCell ref="M156:N156"/>
    <mergeCell ref="O156:Q156"/>
    <mergeCell ref="A152:W152"/>
    <mergeCell ref="A154:A155"/>
    <mergeCell ref="B154:J155"/>
    <mergeCell ref="K154:L155"/>
    <mergeCell ref="M154:N155"/>
    <mergeCell ref="O154:Q155"/>
    <mergeCell ref="R154:W154"/>
    <mergeCell ref="R155:T155"/>
    <mergeCell ref="U155:W155"/>
    <mergeCell ref="A139:A142"/>
    <mergeCell ref="A149:W149"/>
    <mergeCell ref="A150:W150"/>
    <mergeCell ref="A151:W151"/>
    <mergeCell ref="U147:W147"/>
    <mergeCell ref="B142:J142"/>
    <mergeCell ref="K142:N142"/>
    <mergeCell ref="O142:Q142"/>
    <mergeCell ref="R142:T142"/>
    <mergeCell ref="U142:W142"/>
    <mergeCell ref="B147:J147"/>
    <mergeCell ref="K147:N147"/>
    <mergeCell ref="O147:Q147"/>
    <mergeCell ref="R147:T147"/>
    <mergeCell ref="U145:W145"/>
    <mergeCell ref="B146:J146"/>
    <mergeCell ref="K146:N146"/>
    <mergeCell ref="O146:Q146"/>
    <mergeCell ref="R146:T146"/>
    <mergeCell ref="U146:W146"/>
    <mergeCell ref="B145:J145"/>
    <mergeCell ref="K145:N145"/>
    <mergeCell ref="O145:Q145"/>
    <mergeCell ref="R145:T145"/>
    <mergeCell ref="U143:W143"/>
    <mergeCell ref="B144:J144"/>
    <mergeCell ref="K144:N144"/>
    <mergeCell ref="O144:Q144"/>
    <mergeCell ref="R144:T144"/>
    <mergeCell ref="U144:W144"/>
    <mergeCell ref="B143:J143"/>
    <mergeCell ref="K143:N143"/>
    <mergeCell ref="O143:Q143"/>
    <mergeCell ref="R143:T143"/>
    <mergeCell ref="R140:T140"/>
    <mergeCell ref="U140:W140"/>
    <mergeCell ref="B141:J141"/>
    <mergeCell ref="K141:N141"/>
    <mergeCell ref="O141:Q141"/>
    <mergeCell ref="R141:T141"/>
    <mergeCell ref="U141:W141"/>
    <mergeCell ref="B140:J140"/>
    <mergeCell ref="K140:N140"/>
    <mergeCell ref="O140:Q140"/>
    <mergeCell ref="U138:W138"/>
    <mergeCell ref="B139:J139"/>
    <mergeCell ref="K139:N139"/>
    <mergeCell ref="O139:Q139"/>
    <mergeCell ref="R139:T139"/>
    <mergeCell ref="U139:W139"/>
    <mergeCell ref="B138:J138"/>
    <mergeCell ref="K138:N138"/>
    <mergeCell ref="O138:Q138"/>
    <mergeCell ref="R138:T138"/>
    <mergeCell ref="A133:W133"/>
    <mergeCell ref="A135:A137"/>
    <mergeCell ref="B135:J137"/>
    <mergeCell ref="K135:N137"/>
    <mergeCell ref="O135:Q137"/>
    <mergeCell ref="R135:W135"/>
    <mergeCell ref="R136:T137"/>
    <mergeCell ref="U136:W137"/>
    <mergeCell ref="U128:W128"/>
    <mergeCell ref="A130:W130"/>
    <mergeCell ref="A131:W131"/>
    <mergeCell ref="A132:W132"/>
    <mergeCell ref="B128:J128"/>
    <mergeCell ref="K128:N128"/>
    <mergeCell ref="O128:Q128"/>
    <mergeCell ref="R128:T128"/>
    <mergeCell ref="U126:W126"/>
    <mergeCell ref="B127:J127"/>
    <mergeCell ref="K127:N127"/>
    <mergeCell ref="O127:Q127"/>
    <mergeCell ref="R127:T127"/>
    <mergeCell ref="U127:W127"/>
    <mergeCell ref="B126:J126"/>
    <mergeCell ref="K126:N126"/>
    <mergeCell ref="O126:Q126"/>
    <mergeCell ref="R126:T126"/>
    <mergeCell ref="U124:W124"/>
    <mergeCell ref="B125:J125"/>
    <mergeCell ref="K125:N125"/>
    <mergeCell ref="O125:Q125"/>
    <mergeCell ref="R125:T125"/>
    <mergeCell ref="U125:W125"/>
    <mergeCell ref="B124:J124"/>
    <mergeCell ref="K124:N124"/>
    <mergeCell ref="O124:Q124"/>
    <mergeCell ref="R124:T124"/>
    <mergeCell ref="U122:W122"/>
    <mergeCell ref="B123:J123"/>
    <mergeCell ref="K123:N123"/>
    <mergeCell ref="O123:Q123"/>
    <mergeCell ref="R123:T123"/>
    <mergeCell ref="U123:W123"/>
    <mergeCell ref="B122:J122"/>
    <mergeCell ref="K122:N122"/>
    <mergeCell ref="O122:Q122"/>
    <mergeCell ref="R122:T122"/>
    <mergeCell ref="R120:T120"/>
    <mergeCell ref="U120:W120"/>
    <mergeCell ref="B121:J121"/>
    <mergeCell ref="K121:N121"/>
    <mergeCell ref="O121:Q121"/>
    <mergeCell ref="R121:T121"/>
    <mergeCell ref="U121:W121"/>
    <mergeCell ref="R118:T118"/>
    <mergeCell ref="U118:W118"/>
    <mergeCell ref="B119:J119"/>
    <mergeCell ref="K119:N119"/>
    <mergeCell ref="O119:Q119"/>
    <mergeCell ref="R119:T119"/>
    <mergeCell ref="U119:W119"/>
    <mergeCell ref="R116:T116"/>
    <mergeCell ref="U116:W116"/>
    <mergeCell ref="B117:J117"/>
    <mergeCell ref="K117:N117"/>
    <mergeCell ref="O117:Q117"/>
    <mergeCell ref="R117:T117"/>
    <mergeCell ref="U117:W117"/>
    <mergeCell ref="A116:A122"/>
    <mergeCell ref="B116:J116"/>
    <mergeCell ref="K116:N116"/>
    <mergeCell ref="O116:Q116"/>
    <mergeCell ref="B118:J118"/>
    <mergeCell ref="K118:N118"/>
    <mergeCell ref="O118:Q118"/>
    <mergeCell ref="B120:J120"/>
    <mergeCell ref="K120:N120"/>
    <mergeCell ref="O120:Q120"/>
    <mergeCell ref="R112:W112"/>
    <mergeCell ref="R113:T114"/>
    <mergeCell ref="U113:W114"/>
    <mergeCell ref="B115:J115"/>
    <mergeCell ref="K115:N115"/>
    <mergeCell ref="O115:Q115"/>
    <mergeCell ref="R115:T115"/>
    <mergeCell ref="U115:W115"/>
    <mergeCell ref="A112:A114"/>
    <mergeCell ref="B112:J114"/>
    <mergeCell ref="K112:N114"/>
    <mergeCell ref="O112:Q114"/>
    <mergeCell ref="A107:W107"/>
    <mergeCell ref="A108:W108"/>
    <mergeCell ref="A109:W109"/>
    <mergeCell ref="A110:W110"/>
    <mergeCell ref="U104:W104"/>
    <mergeCell ref="B105:J105"/>
    <mergeCell ref="K105:N105"/>
    <mergeCell ref="O105:Q105"/>
    <mergeCell ref="R105:T105"/>
    <mergeCell ref="U105:W105"/>
    <mergeCell ref="B104:J104"/>
    <mergeCell ref="K104:N104"/>
    <mergeCell ref="O104:Q104"/>
    <mergeCell ref="R104:T104"/>
    <mergeCell ref="U102:W102"/>
    <mergeCell ref="B103:J103"/>
    <mergeCell ref="K103:N103"/>
    <mergeCell ref="O103:Q103"/>
    <mergeCell ref="R103:T103"/>
    <mergeCell ref="U103:W103"/>
    <mergeCell ref="B102:J102"/>
    <mergeCell ref="K102:N102"/>
    <mergeCell ref="O102:Q102"/>
    <mergeCell ref="R102:T102"/>
    <mergeCell ref="R100:T100"/>
    <mergeCell ref="U100:W100"/>
    <mergeCell ref="B101:J101"/>
    <mergeCell ref="K101:N101"/>
    <mergeCell ref="O101:Q101"/>
    <mergeCell ref="R101:T101"/>
    <mergeCell ref="U101:W101"/>
    <mergeCell ref="R98:T98"/>
    <mergeCell ref="U98:W98"/>
    <mergeCell ref="B99:J99"/>
    <mergeCell ref="K99:N99"/>
    <mergeCell ref="O99:Q99"/>
    <mergeCell ref="R99:T99"/>
    <mergeCell ref="U99:W99"/>
    <mergeCell ref="A98:A100"/>
    <mergeCell ref="B98:J98"/>
    <mergeCell ref="K98:N98"/>
    <mergeCell ref="O98:Q98"/>
    <mergeCell ref="B100:J100"/>
    <mergeCell ref="K100:N100"/>
    <mergeCell ref="O100:Q100"/>
    <mergeCell ref="R94:W94"/>
    <mergeCell ref="R95:T96"/>
    <mergeCell ref="U95:W96"/>
    <mergeCell ref="B97:J97"/>
    <mergeCell ref="K97:N97"/>
    <mergeCell ref="O97:Q97"/>
    <mergeCell ref="R97:T97"/>
    <mergeCell ref="U97:W97"/>
    <mergeCell ref="A94:A96"/>
    <mergeCell ref="B94:J96"/>
    <mergeCell ref="K94:N96"/>
    <mergeCell ref="O94:Q96"/>
    <mergeCell ref="A89:W89"/>
    <mergeCell ref="A90:W90"/>
    <mergeCell ref="A91:W91"/>
    <mergeCell ref="A92:W92"/>
    <mergeCell ref="U86:W86"/>
    <mergeCell ref="B87:J87"/>
    <mergeCell ref="K87:N87"/>
    <mergeCell ref="O87:Q87"/>
    <mergeCell ref="R87:T87"/>
    <mergeCell ref="U87:W87"/>
    <mergeCell ref="B86:J86"/>
    <mergeCell ref="K86:N86"/>
    <mergeCell ref="O86:Q86"/>
    <mergeCell ref="R86:T86"/>
    <mergeCell ref="U84:W84"/>
    <mergeCell ref="B85:J85"/>
    <mergeCell ref="K85:N85"/>
    <mergeCell ref="O85:Q85"/>
    <mergeCell ref="R85:T85"/>
    <mergeCell ref="U85:W85"/>
    <mergeCell ref="B84:J84"/>
    <mergeCell ref="K84:N84"/>
    <mergeCell ref="O84:Q84"/>
    <mergeCell ref="R84:T84"/>
    <mergeCell ref="U82:W82"/>
    <mergeCell ref="B83:J83"/>
    <mergeCell ref="K83:N83"/>
    <mergeCell ref="O83:Q83"/>
    <mergeCell ref="R83:T83"/>
    <mergeCell ref="U83:W83"/>
    <mergeCell ref="B82:J82"/>
    <mergeCell ref="K82:N82"/>
    <mergeCell ref="O82:Q82"/>
    <mergeCell ref="R82:T82"/>
    <mergeCell ref="U80:W80"/>
    <mergeCell ref="B81:J81"/>
    <mergeCell ref="K81:N81"/>
    <mergeCell ref="O81:Q81"/>
    <mergeCell ref="R81:T81"/>
    <mergeCell ref="U81:W81"/>
    <mergeCell ref="B80:J80"/>
    <mergeCell ref="K80:N80"/>
    <mergeCell ref="O80:Q80"/>
    <mergeCell ref="R80:T80"/>
    <mergeCell ref="U78:W78"/>
    <mergeCell ref="B79:J79"/>
    <mergeCell ref="K79:N79"/>
    <mergeCell ref="O79:Q79"/>
    <mergeCell ref="R79:T79"/>
    <mergeCell ref="U79:W79"/>
    <mergeCell ref="B78:J78"/>
    <mergeCell ref="K78:N78"/>
    <mergeCell ref="O78:Q78"/>
    <mergeCell ref="R78:T78"/>
    <mergeCell ref="R76:T76"/>
    <mergeCell ref="U76:W76"/>
    <mergeCell ref="B77:J77"/>
    <mergeCell ref="K77:N77"/>
    <mergeCell ref="O77:Q77"/>
    <mergeCell ref="R77:T77"/>
    <mergeCell ref="U77:W77"/>
    <mergeCell ref="R74:T74"/>
    <mergeCell ref="U74:W74"/>
    <mergeCell ref="B75:J75"/>
    <mergeCell ref="K75:N75"/>
    <mergeCell ref="O75:Q75"/>
    <mergeCell ref="R75:T75"/>
    <mergeCell ref="U75:W75"/>
    <mergeCell ref="R72:T72"/>
    <mergeCell ref="U72:W72"/>
    <mergeCell ref="B73:J73"/>
    <mergeCell ref="K73:N73"/>
    <mergeCell ref="O73:Q73"/>
    <mergeCell ref="R73:T73"/>
    <mergeCell ref="U73:W73"/>
    <mergeCell ref="A72:A82"/>
    <mergeCell ref="B72:J72"/>
    <mergeCell ref="K72:N72"/>
    <mergeCell ref="O72:Q72"/>
    <mergeCell ref="B74:J74"/>
    <mergeCell ref="K74:N74"/>
    <mergeCell ref="O74:Q74"/>
    <mergeCell ref="B76:J76"/>
    <mergeCell ref="K76:N76"/>
    <mergeCell ref="O76:Q76"/>
    <mergeCell ref="R68:W68"/>
    <mergeCell ref="R69:T70"/>
    <mergeCell ref="U69:W70"/>
    <mergeCell ref="B71:J71"/>
    <mergeCell ref="K71:N71"/>
    <mergeCell ref="O71:Q71"/>
    <mergeCell ref="R71:T71"/>
    <mergeCell ref="U71:W71"/>
    <mergeCell ref="A68:A70"/>
    <mergeCell ref="B68:J70"/>
    <mergeCell ref="K68:N70"/>
    <mergeCell ref="O68:Q70"/>
    <mergeCell ref="A63:W63"/>
    <mergeCell ref="A64:W64"/>
    <mergeCell ref="A65:W65"/>
    <mergeCell ref="A66:W66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U58:W58"/>
    <mergeCell ref="B59:J59"/>
    <mergeCell ref="K59:N59"/>
    <mergeCell ref="O59:Q59"/>
    <mergeCell ref="R59:T59"/>
    <mergeCell ref="U59:W59"/>
    <mergeCell ref="B58:J58"/>
    <mergeCell ref="K58:N58"/>
    <mergeCell ref="O58:Q58"/>
    <mergeCell ref="R58:T58"/>
    <mergeCell ref="U56:W56"/>
    <mergeCell ref="B57:J57"/>
    <mergeCell ref="K57:N57"/>
    <mergeCell ref="O57:Q57"/>
    <mergeCell ref="R57:T57"/>
    <mergeCell ref="U57:W57"/>
    <mergeCell ref="B56:J56"/>
    <mergeCell ref="K56:N56"/>
    <mergeCell ref="O56:Q56"/>
    <mergeCell ref="R56:T56"/>
    <mergeCell ref="U54:W54"/>
    <mergeCell ref="B55:J55"/>
    <mergeCell ref="K55:N55"/>
    <mergeCell ref="O55:Q55"/>
    <mergeCell ref="R55:T55"/>
    <mergeCell ref="U55:W55"/>
    <mergeCell ref="B54:J54"/>
    <mergeCell ref="K54:N54"/>
    <mergeCell ref="O54:Q54"/>
    <mergeCell ref="R54:T54"/>
    <mergeCell ref="U52:W52"/>
    <mergeCell ref="B53:J53"/>
    <mergeCell ref="K53:N53"/>
    <mergeCell ref="O53:Q53"/>
    <mergeCell ref="R53:T53"/>
    <mergeCell ref="U53:W53"/>
    <mergeCell ref="B52:J52"/>
    <mergeCell ref="K52:N52"/>
    <mergeCell ref="O52:Q52"/>
    <mergeCell ref="R52:T52"/>
    <mergeCell ref="R50:T50"/>
    <mergeCell ref="U50:W50"/>
    <mergeCell ref="B51:J51"/>
    <mergeCell ref="K51:N51"/>
    <mergeCell ref="O51:Q51"/>
    <mergeCell ref="R51:T51"/>
    <mergeCell ref="U51:W51"/>
    <mergeCell ref="U48:W48"/>
    <mergeCell ref="A49:A55"/>
    <mergeCell ref="B49:J49"/>
    <mergeCell ref="K49:N49"/>
    <mergeCell ref="O49:Q49"/>
    <mergeCell ref="R49:T49"/>
    <mergeCell ref="U49:W49"/>
    <mergeCell ref="B50:J50"/>
    <mergeCell ref="K50:N50"/>
    <mergeCell ref="O50:Q50"/>
    <mergeCell ref="B48:J48"/>
    <mergeCell ref="K48:N48"/>
    <mergeCell ref="O48:Q48"/>
    <mergeCell ref="R48:T48"/>
    <mergeCell ref="A43:W43"/>
    <mergeCell ref="A45:A47"/>
    <mergeCell ref="B45:J47"/>
    <mergeCell ref="K45:N47"/>
    <mergeCell ref="O45:Q47"/>
    <mergeCell ref="R45:W45"/>
    <mergeCell ref="R46:T47"/>
    <mergeCell ref="U46:W47"/>
    <mergeCell ref="U28:W28"/>
    <mergeCell ref="A40:W40"/>
    <mergeCell ref="A41:W41"/>
    <mergeCell ref="A42:W42"/>
    <mergeCell ref="B28:J28"/>
    <mergeCell ref="K28:N28"/>
    <mergeCell ref="O28:Q28"/>
    <mergeCell ref="R28:T28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R31:T31"/>
    <mergeCell ref="U31:W31"/>
    <mergeCell ref="B32:J32"/>
    <mergeCell ref="K32:N32"/>
    <mergeCell ref="O32:Q32"/>
    <mergeCell ref="R32:T32"/>
    <mergeCell ref="U32:W32"/>
    <mergeCell ref="R29:T29"/>
    <mergeCell ref="U29:W29"/>
    <mergeCell ref="B30:J30"/>
    <mergeCell ref="K30:N30"/>
    <mergeCell ref="O30:Q30"/>
    <mergeCell ref="R30:T30"/>
    <mergeCell ref="U30:W30"/>
    <mergeCell ref="R26:T26"/>
    <mergeCell ref="U26:W26"/>
    <mergeCell ref="B27:J27"/>
    <mergeCell ref="K27:N27"/>
    <mergeCell ref="O27:Q27"/>
    <mergeCell ref="R27:T27"/>
    <mergeCell ref="U27:W27"/>
    <mergeCell ref="A26:A32"/>
    <mergeCell ref="B26:J26"/>
    <mergeCell ref="K26:N26"/>
    <mergeCell ref="O26:Q26"/>
    <mergeCell ref="B29:J29"/>
    <mergeCell ref="K29:N29"/>
    <mergeCell ref="O29:Q29"/>
    <mergeCell ref="B31:J31"/>
    <mergeCell ref="K31:N31"/>
    <mergeCell ref="O31:Q31"/>
    <mergeCell ref="R22:W22"/>
    <mergeCell ref="R23:T24"/>
    <mergeCell ref="U23:W24"/>
    <mergeCell ref="B25:J25"/>
    <mergeCell ref="K25:N25"/>
    <mergeCell ref="O25:Q25"/>
    <mergeCell ref="R25:T25"/>
    <mergeCell ref="U25:W25"/>
    <mergeCell ref="A22:A24"/>
    <mergeCell ref="B22:J24"/>
    <mergeCell ref="K22:N24"/>
    <mergeCell ref="O22:Q24"/>
    <mergeCell ref="A17:W17"/>
    <mergeCell ref="A18:W18"/>
    <mergeCell ref="A19:W19"/>
    <mergeCell ref="A20:W20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2:W2"/>
    <mergeCell ref="A3:W3"/>
    <mergeCell ref="A5:R5"/>
    <mergeCell ref="S5:W5"/>
    <mergeCell ref="A203:W203"/>
    <mergeCell ref="A204:W204"/>
    <mergeCell ref="A205:W205"/>
    <mergeCell ref="A206:W206"/>
    <mergeCell ref="A208:A209"/>
    <mergeCell ref="B208:J209"/>
    <mergeCell ref="K208:L209"/>
    <mergeCell ref="M208:N209"/>
    <mergeCell ref="O208:Q209"/>
    <mergeCell ref="R208:W208"/>
    <mergeCell ref="R209:T209"/>
    <mergeCell ref="U209:W209"/>
    <mergeCell ref="B210:J210"/>
    <mergeCell ref="K210:L210"/>
    <mergeCell ref="M210:N210"/>
    <mergeCell ref="O210:Q210"/>
    <mergeCell ref="R212:T212"/>
    <mergeCell ref="U212:W212"/>
    <mergeCell ref="B211:J211"/>
    <mergeCell ref="K211:L211"/>
    <mergeCell ref="M211:N211"/>
    <mergeCell ref="O211:Q211"/>
    <mergeCell ref="R210:T210"/>
    <mergeCell ref="U210:W210"/>
    <mergeCell ref="R211:T211"/>
    <mergeCell ref="U211:W211"/>
    <mergeCell ref="R213:T213"/>
    <mergeCell ref="U213:W213"/>
    <mergeCell ref="B212:J212"/>
    <mergeCell ref="K212:L212"/>
    <mergeCell ref="B213:J213"/>
    <mergeCell ref="K213:L213"/>
    <mergeCell ref="M213:N213"/>
    <mergeCell ref="O213:Q213"/>
    <mergeCell ref="M212:N212"/>
    <mergeCell ref="O212:Q212"/>
    <mergeCell ref="B214:J214"/>
    <mergeCell ref="K214:L214"/>
    <mergeCell ref="M214:N214"/>
    <mergeCell ref="O214:Q214"/>
    <mergeCell ref="R216:T216"/>
    <mergeCell ref="U216:W216"/>
    <mergeCell ref="B215:J215"/>
    <mergeCell ref="K215:L215"/>
    <mergeCell ref="M215:N215"/>
    <mergeCell ref="O215:Q215"/>
    <mergeCell ref="R214:T214"/>
    <mergeCell ref="U214:W214"/>
    <mergeCell ref="R215:T215"/>
    <mergeCell ref="U215:W215"/>
    <mergeCell ref="R217:T217"/>
    <mergeCell ref="U217:W217"/>
    <mergeCell ref="B216:J216"/>
    <mergeCell ref="K216:L216"/>
    <mergeCell ref="B217:J217"/>
    <mergeCell ref="K217:L217"/>
    <mergeCell ref="M217:N217"/>
    <mergeCell ref="O217:Q217"/>
    <mergeCell ref="M216:N216"/>
    <mergeCell ref="O216:Q216"/>
    <mergeCell ref="B218:J218"/>
    <mergeCell ref="K218:L218"/>
    <mergeCell ref="M218:N218"/>
    <mergeCell ref="O218:Q218"/>
    <mergeCell ref="R220:T220"/>
    <mergeCell ref="U220:W220"/>
    <mergeCell ref="B219:J219"/>
    <mergeCell ref="K219:L219"/>
    <mergeCell ref="M219:N219"/>
    <mergeCell ref="O219:Q219"/>
    <mergeCell ref="R218:T218"/>
    <mergeCell ref="U218:W218"/>
    <mergeCell ref="R219:T219"/>
    <mergeCell ref="U219:W219"/>
    <mergeCell ref="R221:T221"/>
    <mergeCell ref="U221:W221"/>
    <mergeCell ref="B220:J220"/>
    <mergeCell ref="K220:L220"/>
    <mergeCell ref="B221:J221"/>
    <mergeCell ref="K221:L221"/>
    <mergeCell ref="M221:N221"/>
    <mergeCell ref="O221:Q221"/>
    <mergeCell ref="M220:N220"/>
    <mergeCell ref="O220:Q220"/>
    <mergeCell ref="B222:J222"/>
    <mergeCell ref="K222:L222"/>
    <mergeCell ref="M222:N222"/>
    <mergeCell ref="O222:Q222"/>
    <mergeCell ref="R224:T224"/>
    <mergeCell ref="U224:W224"/>
    <mergeCell ref="B223:J223"/>
    <mergeCell ref="K223:L223"/>
    <mergeCell ref="M223:N223"/>
    <mergeCell ref="O223:Q223"/>
    <mergeCell ref="R222:T222"/>
    <mergeCell ref="U222:W222"/>
    <mergeCell ref="R223:T223"/>
    <mergeCell ref="U223:W223"/>
    <mergeCell ref="R225:T225"/>
    <mergeCell ref="U225:W225"/>
    <mergeCell ref="B224:J224"/>
    <mergeCell ref="K224:L224"/>
    <mergeCell ref="B225:J225"/>
    <mergeCell ref="K225:L225"/>
    <mergeCell ref="M225:N225"/>
    <mergeCell ref="O225:Q225"/>
    <mergeCell ref="M224:N224"/>
    <mergeCell ref="O224:Q224"/>
    <mergeCell ref="B226:J226"/>
    <mergeCell ref="K226:L226"/>
    <mergeCell ref="M226:N226"/>
    <mergeCell ref="O226:Q226"/>
    <mergeCell ref="R228:T228"/>
    <mergeCell ref="U228:W228"/>
    <mergeCell ref="B227:J227"/>
    <mergeCell ref="K227:L227"/>
    <mergeCell ref="M227:N227"/>
    <mergeCell ref="O227:Q227"/>
    <mergeCell ref="R226:T226"/>
    <mergeCell ref="U226:W226"/>
    <mergeCell ref="R227:T227"/>
    <mergeCell ref="U227:W227"/>
    <mergeCell ref="R229:T229"/>
    <mergeCell ref="U229:W229"/>
    <mergeCell ref="B228:J228"/>
    <mergeCell ref="K228:L228"/>
    <mergeCell ref="B229:J229"/>
    <mergeCell ref="K229:L229"/>
    <mergeCell ref="M229:N229"/>
    <mergeCell ref="O229:Q229"/>
    <mergeCell ref="M228:N228"/>
    <mergeCell ref="O228:Q228"/>
    <mergeCell ref="B230:J230"/>
    <mergeCell ref="K230:L230"/>
    <mergeCell ref="M230:N230"/>
    <mergeCell ref="O230:Q230"/>
    <mergeCell ref="R232:T232"/>
    <mergeCell ref="U232:W232"/>
    <mergeCell ref="B231:J231"/>
    <mergeCell ref="K231:L231"/>
    <mergeCell ref="M231:N231"/>
    <mergeCell ref="O231:Q231"/>
    <mergeCell ref="R230:T230"/>
    <mergeCell ref="U230:W230"/>
    <mergeCell ref="R231:T231"/>
    <mergeCell ref="U231:W231"/>
    <mergeCell ref="R233:T233"/>
    <mergeCell ref="U233:W233"/>
    <mergeCell ref="B232:J232"/>
    <mergeCell ref="K232:L232"/>
    <mergeCell ref="B233:J233"/>
    <mergeCell ref="K233:L233"/>
    <mergeCell ref="M233:N233"/>
    <mergeCell ref="O233:Q233"/>
    <mergeCell ref="M232:N232"/>
    <mergeCell ref="O232:Q232"/>
    <mergeCell ref="B234:J234"/>
    <mergeCell ref="K234:L234"/>
    <mergeCell ref="M234:N234"/>
    <mergeCell ref="O234:Q234"/>
    <mergeCell ref="R234:T234"/>
    <mergeCell ref="U234:W234"/>
    <mergeCell ref="B236:J236"/>
    <mergeCell ref="K236:L236"/>
    <mergeCell ref="M236:N236"/>
    <mergeCell ref="O236:Q236"/>
    <mergeCell ref="R236:T236"/>
    <mergeCell ref="U236:W236"/>
    <mergeCell ref="B235:J235"/>
    <mergeCell ref="K235:L235"/>
    <mergeCell ref="B237:J237"/>
    <mergeCell ref="K237:L237"/>
    <mergeCell ref="M237:N237"/>
    <mergeCell ref="O237:Q237"/>
    <mergeCell ref="R239:T239"/>
    <mergeCell ref="U239:W239"/>
    <mergeCell ref="B238:J238"/>
    <mergeCell ref="K238:L238"/>
    <mergeCell ref="M238:N238"/>
    <mergeCell ref="O238:Q238"/>
    <mergeCell ref="R237:T237"/>
    <mergeCell ref="U237:W237"/>
    <mergeCell ref="R238:T238"/>
    <mergeCell ref="U238:W238"/>
    <mergeCell ref="R240:T240"/>
    <mergeCell ref="U240:W240"/>
    <mergeCell ref="B239:J239"/>
    <mergeCell ref="K239:L239"/>
    <mergeCell ref="B240:J240"/>
    <mergeCell ref="K240:L240"/>
    <mergeCell ref="M240:N240"/>
    <mergeCell ref="O240:Q240"/>
    <mergeCell ref="M239:N239"/>
    <mergeCell ref="O239:Q239"/>
    <mergeCell ref="B241:J241"/>
    <mergeCell ref="K241:L241"/>
    <mergeCell ref="M241:N241"/>
    <mergeCell ref="O241:Q241"/>
    <mergeCell ref="R243:T243"/>
    <mergeCell ref="U243:W243"/>
    <mergeCell ref="B242:J242"/>
    <mergeCell ref="K242:L242"/>
    <mergeCell ref="M242:N242"/>
    <mergeCell ref="O242:Q242"/>
    <mergeCell ref="R241:T241"/>
    <mergeCell ref="U241:W241"/>
    <mergeCell ref="R242:T242"/>
    <mergeCell ref="U242:W242"/>
    <mergeCell ref="R244:T244"/>
    <mergeCell ref="U244:W244"/>
    <mergeCell ref="B243:J243"/>
    <mergeCell ref="K243:L243"/>
    <mergeCell ref="B244:J244"/>
    <mergeCell ref="K244:L244"/>
    <mergeCell ref="M244:N244"/>
    <mergeCell ref="O244:Q244"/>
    <mergeCell ref="M243:N243"/>
    <mergeCell ref="O243:Q243"/>
    <mergeCell ref="B245:J245"/>
    <mergeCell ref="K245:L245"/>
    <mergeCell ref="M245:N245"/>
    <mergeCell ref="O245:Q245"/>
    <mergeCell ref="R247:T247"/>
    <mergeCell ref="U247:W247"/>
    <mergeCell ref="B246:J246"/>
    <mergeCell ref="K246:L246"/>
    <mergeCell ref="M246:N246"/>
    <mergeCell ref="O246:Q246"/>
    <mergeCell ref="R245:T245"/>
    <mergeCell ref="U245:W245"/>
    <mergeCell ref="R246:T246"/>
    <mergeCell ref="U246:W246"/>
    <mergeCell ref="R248:T248"/>
    <mergeCell ref="U248:W248"/>
    <mergeCell ref="B247:J247"/>
    <mergeCell ref="K247:L247"/>
    <mergeCell ref="B248:J248"/>
    <mergeCell ref="K248:L248"/>
    <mergeCell ref="M248:N248"/>
    <mergeCell ref="O248:Q248"/>
    <mergeCell ref="M247:N247"/>
    <mergeCell ref="O247:Q247"/>
    <mergeCell ref="B249:J249"/>
    <mergeCell ref="K249:L249"/>
    <mergeCell ref="M249:N249"/>
    <mergeCell ref="O249:Q249"/>
    <mergeCell ref="R251:T251"/>
    <mergeCell ref="U251:W251"/>
    <mergeCell ref="B250:J250"/>
    <mergeCell ref="K250:L250"/>
    <mergeCell ref="M250:N250"/>
    <mergeCell ref="O250:Q250"/>
    <mergeCell ref="R249:T249"/>
    <mergeCell ref="U249:W249"/>
    <mergeCell ref="R250:T250"/>
    <mergeCell ref="U250:W250"/>
    <mergeCell ref="R252:T252"/>
    <mergeCell ref="U252:W252"/>
    <mergeCell ref="B251:J251"/>
    <mergeCell ref="K251:L251"/>
    <mergeCell ref="B252:J252"/>
    <mergeCell ref="K252:L252"/>
    <mergeCell ref="M252:N252"/>
    <mergeCell ref="O252:Q252"/>
    <mergeCell ref="M251:N251"/>
    <mergeCell ref="O251:Q251"/>
    <mergeCell ref="B253:J253"/>
    <mergeCell ref="K253:L253"/>
    <mergeCell ref="M253:N253"/>
    <mergeCell ref="O253:Q253"/>
    <mergeCell ref="R255:T255"/>
    <mergeCell ref="U255:W255"/>
    <mergeCell ref="B254:J254"/>
    <mergeCell ref="K254:L254"/>
    <mergeCell ref="M254:N254"/>
    <mergeCell ref="O254:Q254"/>
    <mergeCell ref="R253:T253"/>
    <mergeCell ref="U253:W253"/>
    <mergeCell ref="R254:T254"/>
    <mergeCell ref="U254:W254"/>
    <mergeCell ref="R256:T256"/>
    <mergeCell ref="U256:W256"/>
    <mergeCell ref="B255:J255"/>
    <mergeCell ref="K255:L255"/>
    <mergeCell ref="B256:J256"/>
    <mergeCell ref="K256:L256"/>
    <mergeCell ref="M256:N256"/>
    <mergeCell ref="O256:Q256"/>
    <mergeCell ref="M255:N255"/>
    <mergeCell ref="O255:Q255"/>
    <mergeCell ref="M235:N235"/>
    <mergeCell ref="O235:Q235"/>
    <mergeCell ref="R235:T235"/>
    <mergeCell ref="U235:W235"/>
    <mergeCell ref="A259:W259"/>
    <mergeCell ref="A260:W260"/>
    <mergeCell ref="A261:W261"/>
    <mergeCell ref="A262:W262"/>
    <mergeCell ref="R266:T266"/>
    <mergeCell ref="U266:W266"/>
    <mergeCell ref="A264:A265"/>
    <mergeCell ref="B264:J265"/>
    <mergeCell ref="K264:L265"/>
    <mergeCell ref="M264:N265"/>
    <mergeCell ref="O264:Q265"/>
    <mergeCell ref="R264:W264"/>
    <mergeCell ref="R265:T265"/>
    <mergeCell ref="U265:W265"/>
    <mergeCell ref="R267:T267"/>
    <mergeCell ref="U267:W267"/>
    <mergeCell ref="B266:J266"/>
    <mergeCell ref="K266:L266"/>
    <mergeCell ref="B267:J267"/>
    <mergeCell ref="K267:L267"/>
    <mergeCell ref="M267:N267"/>
    <mergeCell ref="O267:Q267"/>
    <mergeCell ref="M266:N266"/>
    <mergeCell ref="O266:Q266"/>
    <mergeCell ref="B268:J268"/>
    <mergeCell ref="K268:L268"/>
    <mergeCell ref="M268:N268"/>
    <mergeCell ref="O268:Q268"/>
    <mergeCell ref="R270:T270"/>
    <mergeCell ref="U270:W270"/>
    <mergeCell ref="B269:J269"/>
    <mergeCell ref="K269:L269"/>
    <mergeCell ref="M269:N269"/>
    <mergeCell ref="O269:Q269"/>
    <mergeCell ref="R268:T268"/>
    <mergeCell ref="U268:W268"/>
    <mergeCell ref="R269:T269"/>
    <mergeCell ref="U269:W269"/>
    <mergeCell ref="R271:T271"/>
    <mergeCell ref="U271:W271"/>
    <mergeCell ref="B270:J270"/>
    <mergeCell ref="K270:L270"/>
    <mergeCell ref="B271:J271"/>
    <mergeCell ref="K271:L271"/>
    <mergeCell ref="M271:N271"/>
    <mergeCell ref="O271:Q271"/>
    <mergeCell ref="M270:N270"/>
    <mergeCell ref="O270:Q270"/>
    <mergeCell ref="B272:J272"/>
    <mergeCell ref="K272:L272"/>
    <mergeCell ref="M272:N272"/>
    <mergeCell ref="O272:Q272"/>
    <mergeCell ref="R274:T274"/>
    <mergeCell ref="U274:W274"/>
    <mergeCell ref="B273:J273"/>
    <mergeCell ref="K273:L273"/>
    <mergeCell ref="M273:N273"/>
    <mergeCell ref="O273:Q273"/>
    <mergeCell ref="R272:T272"/>
    <mergeCell ref="U272:W272"/>
    <mergeCell ref="R273:T273"/>
    <mergeCell ref="U273:W273"/>
    <mergeCell ref="R275:T275"/>
    <mergeCell ref="U275:W275"/>
    <mergeCell ref="B274:J274"/>
    <mergeCell ref="K274:L274"/>
    <mergeCell ref="B275:J275"/>
    <mergeCell ref="K275:L275"/>
    <mergeCell ref="M275:N275"/>
    <mergeCell ref="O275:Q275"/>
    <mergeCell ref="M274:N274"/>
    <mergeCell ref="O274:Q274"/>
    <mergeCell ref="B276:J276"/>
    <mergeCell ref="K276:L276"/>
    <mergeCell ref="M276:N276"/>
    <mergeCell ref="O276:Q276"/>
    <mergeCell ref="R278:T278"/>
    <mergeCell ref="U278:W278"/>
    <mergeCell ref="B277:J277"/>
    <mergeCell ref="K277:L277"/>
    <mergeCell ref="M277:N277"/>
    <mergeCell ref="O277:Q277"/>
    <mergeCell ref="R276:T276"/>
    <mergeCell ref="U276:W276"/>
    <mergeCell ref="R277:T277"/>
    <mergeCell ref="U277:W277"/>
    <mergeCell ref="R279:T279"/>
    <mergeCell ref="U279:W279"/>
    <mergeCell ref="B278:J278"/>
    <mergeCell ref="K278:L278"/>
    <mergeCell ref="B279:J279"/>
    <mergeCell ref="K279:L279"/>
    <mergeCell ref="M279:N279"/>
    <mergeCell ref="O279:Q279"/>
    <mergeCell ref="M278:N278"/>
    <mergeCell ref="O278:Q278"/>
    <mergeCell ref="B280:J280"/>
    <mergeCell ref="K280:L280"/>
    <mergeCell ref="M280:N280"/>
    <mergeCell ref="O280:Q280"/>
    <mergeCell ref="R282:T282"/>
    <mergeCell ref="U282:W282"/>
    <mergeCell ref="B281:J281"/>
    <mergeCell ref="K281:L281"/>
    <mergeCell ref="M281:N281"/>
    <mergeCell ref="O281:Q281"/>
    <mergeCell ref="R280:T280"/>
    <mergeCell ref="U280:W280"/>
    <mergeCell ref="R281:T281"/>
    <mergeCell ref="U281:W281"/>
    <mergeCell ref="R283:T283"/>
    <mergeCell ref="U283:W283"/>
    <mergeCell ref="B282:J282"/>
    <mergeCell ref="K282:L282"/>
    <mergeCell ref="B283:J283"/>
    <mergeCell ref="K283:L283"/>
    <mergeCell ref="M283:N283"/>
    <mergeCell ref="O283:Q283"/>
    <mergeCell ref="M282:N282"/>
    <mergeCell ref="O282:Q282"/>
    <mergeCell ref="B284:J284"/>
    <mergeCell ref="K284:L284"/>
    <mergeCell ref="M284:N284"/>
    <mergeCell ref="O284:Q284"/>
    <mergeCell ref="R286:T286"/>
    <mergeCell ref="U286:W286"/>
    <mergeCell ref="B285:J285"/>
    <mergeCell ref="K285:L285"/>
    <mergeCell ref="M285:N285"/>
    <mergeCell ref="O285:Q285"/>
    <mergeCell ref="R284:T284"/>
    <mergeCell ref="U284:W284"/>
    <mergeCell ref="R285:T285"/>
    <mergeCell ref="U285:W285"/>
    <mergeCell ref="R287:T287"/>
    <mergeCell ref="U287:W287"/>
    <mergeCell ref="B286:J286"/>
    <mergeCell ref="K286:L286"/>
    <mergeCell ref="B287:J287"/>
    <mergeCell ref="K287:L287"/>
    <mergeCell ref="M287:N287"/>
    <mergeCell ref="O287:Q287"/>
    <mergeCell ref="M286:N286"/>
    <mergeCell ref="O286:Q286"/>
    <mergeCell ref="B288:J288"/>
    <mergeCell ref="K288:L288"/>
    <mergeCell ref="M288:N288"/>
    <mergeCell ref="O288:Q288"/>
    <mergeCell ref="R290:T290"/>
    <mergeCell ref="U290:W290"/>
    <mergeCell ref="B289:J289"/>
    <mergeCell ref="K289:L289"/>
    <mergeCell ref="M289:N289"/>
    <mergeCell ref="O289:Q289"/>
    <mergeCell ref="R288:T288"/>
    <mergeCell ref="U288:W288"/>
    <mergeCell ref="R289:T289"/>
    <mergeCell ref="U289:W289"/>
    <mergeCell ref="R291:T291"/>
    <mergeCell ref="U291:W291"/>
    <mergeCell ref="B290:J290"/>
    <mergeCell ref="K290:L290"/>
    <mergeCell ref="B291:J291"/>
    <mergeCell ref="K291:L291"/>
    <mergeCell ref="M291:N291"/>
    <mergeCell ref="O291:Q291"/>
    <mergeCell ref="M290:N290"/>
    <mergeCell ref="O290:Q290"/>
    <mergeCell ref="B292:J292"/>
    <mergeCell ref="K292:L292"/>
    <mergeCell ref="M292:N292"/>
    <mergeCell ref="O292:Q292"/>
    <mergeCell ref="R294:T294"/>
    <mergeCell ref="U294:W294"/>
    <mergeCell ref="B293:J293"/>
    <mergeCell ref="K293:L293"/>
    <mergeCell ref="M293:N293"/>
    <mergeCell ref="O293:Q293"/>
    <mergeCell ref="R292:T292"/>
    <mergeCell ref="U292:W292"/>
    <mergeCell ref="R293:T293"/>
    <mergeCell ref="U293:W293"/>
    <mergeCell ref="R295:T295"/>
    <mergeCell ref="U295:W295"/>
    <mergeCell ref="B294:J294"/>
    <mergeCell ref="K294:L294"/>
    <mergeCell ref="B295:J295"/>
    <mergeCell ref="K295:L295"/>
    <mergeCell ref="M295:N295"/>
    <mergeCell ref="O295:Q295"/>
    <mergeCell ref="M294:N294"/>
    <mergeCell ref="O294:Q294"/>
    <mergeCell ref="B296:J296"/>
    <mergeCell ref="K296:L296"/>
    <mergeCell ref="M296:N296"/>
    <mergeCell ref="O296:Q296"/>
    <mergeCell ref="R298:T298"/>
    <mergeCell ref="U298:W298"/>
    <mergeCell ref="B297:J297"/>
    <mergeCell ref="K297:L297"/>
    <mergeCell ref="M297:N297"/>
    <mergeCell ref="O297:Q297"/>
    <mergeCell ref="R296:T296"/>
    <mergeCell ref="U296:W296"/>
    <mergeCell ref="R297:T297"/>
    <mergeCell ref="U297:W297"/>
    <mergeCell ref="R299:T299"/>
    <mergeCell ref="U299:W299"/>
    <mergeCell ref="B298:J298"/>
    <mergeCell ref="K298:L298"/>
    <mergeCell ref="B299:J299"/>
    <mergeCell ref="K299:L299"/>
    <mergeCell ref="M299:N299"/>
    <mergeCell ref="O299:Q299"/>
    <mergeCell ref="M298:N298"/>
    <mergeCell ref="O298:Q298"/>
    <mergeCell ref="B300:J300"/>
    <mergeCell ref="K300:L300"/>
    <mergeCell ref="M300:N300"/>
    <mergeCell ref="O300:Q300"/>
    <mergeCell ref="R302:T302"/>
    <mergeCell ref="U302:W302"/>
    <mergeCell ref="B301:J301"/>
    <mergeCell ref="K301:L301"/>
    <mergeCell ref="M301:N301"/>
    <mergeCell ref="O301:Q301"/>
    <mergeCell ref="R300:T300"/>
    <mergeCell ref="U300:W300"/>
    <mergeCell ref="R301:T301"/>
    <mergeCell ref="U301:W301"/>
    <mergeCell ref="R303:T303"/>
    <mergeCell ref="U303:W303"/>
    <mergeCell ref="B302:J302"/>
    <mergeCell ref="K302:L302"/>
    <mergeCell ref="B303:J303"/>
    <mergeCell ref="K303:L303"/>
    <mergeCell ref="M303:N303"/>
    <mergeCell ref="O303:Q303"/>
    <mergeCell ref="M302:N302"/>
    <mergeCell ref="O302:Q302"/>
    <mergeCell ref="B304:J304"/>
    <mergeCell ref="K304:L304"/>
    <mergeCell ref="M304:N304"/>
    <mergeCell ref="O304:Q304"/>
    <mergeCell ref="R306:T306"/>
    <mergeCell ref="U306:W306"/>
    <mergeCell ref="B305:J305"/>
    <mergeCell ref="K305:L305"/>
    <mergeCell ref="M305:N305"/>
    <mergeCell ref="O305:Q305"/>
    <mergeCell ref="R304:T304"/>
    <mergeCell ref="U304:W304"/>
    <mergeCell ref="R305:T305"/>
    <mergeCell ref="U305:W305"/>
    <mergeCell ref="R307:T307"/>
    <mergeCell ref="U307:W307"/>
    <mergeCell ref="B306:J306"/>
    <mergeCell ref="K306:L306"/>
    <mergeCell ref="B307:J307"/>
    <mergeCell ref="K307:L307"/>
    <mergeCell ref="M307:N307"/>
    <mergeCell ref="O307:Q307"/>
    <mergeCell ref="M306:N306"/>
    <mergeCell ref="O306:Q306"/>
    <mergeCell ref="B308:J308"/>
    <mergeCell ref="K308:L308"/>
    <mergeCell ref="M308:N308"/>
    <mergeCell ref="O308:Q308"/>
    <mergeCell ref="R310:T310"/>
    <mergeCell ref="U310:W310"/>
    <mergeCell ref="B309:J309"/>
    <mergeCell ref="K309:L309"/>
    <mergeCell ref="M309:N309"/>
    <mergeCell ref="O309:Q309"/>
    <mergeCell ref="R308:T308"/>
    <mergeCell ref="U308:W308"/>
    <mergeCell ref="R309:T309"/>
    <mergeCell ref="U309:W309"/>
    <mergeCell ref="R311:T311"/>
    <mergeCell ref="U311:W311"/>
    <mergeCell ref="B310:J310"/>
    <mergeCell ref="K310:L310"/>
    <mergeCell ref="B311:J311"/>
    <mergeCell ref="K311:L311"/>
    <mergeCell ref="M311:N311"/>
    <mergeCell ref="O311:Q311"/>
    <mergeCell ref="M310:N310"/>
    <mergeCell ref="O310:Q310"/>
    <mergeCell ref="R312:T312"/>
    <mergeCell ref="U312:W312"/>
    <mergeCell ref="A314:W314"/>
    <mergeCell ref="A315:W315"/>
    <mergeCell ref="B312:J312"/>
    <mergeCell ref="K312:L312"/>
    <mergeCell ref="M312:N312"/>
    <mergeCell ref="O312:Q312"/>
    <mergeCell ref="A316:W316"/>
    <mergeCell ref="A317:W317"/>
    <mergeCell ref="A319:A320"/>
    <mergeCell ref="B319:J320"/>
    <mergeCell ref="K319:L320"/>
    <mergeCell ref="M319:N320"/>
    <mergeCell ref="O319:Q320"/>
    <mergeCell ref="R319:W319"/>
    <mergeCell ref="R320:T320"/>
    <mergeCell ref="U320:W320"/>
    <mergeCell ref="B321:J321"/>
    <mergeCell ref="K321:L321"/>
    <mergeCell ref="M321:N321"/>
    <mergeCell ref="O321:Q321"/>
    <mergeCell ref="R323:T323"/>
    <mergeCell ref="U323:W323"/>
    <mergeCell ref="B322:J322"/>
    <mergeCell ref="K322:L322"/>
    <mergeCell ref="M322:N322"/>
    <mergeCell ref="O322:Q322"/>
    <mergeCell ref="R321:T321"/>
    <mergeCell ref="U321:W321"/>
    <mergeCell ref="R322:T322"/>
    <mergeCell ref="U322:W322"/>
    <mergeCell ref="R324:T324"/>
    <mergeCell ref="U324:W324"/>
    <mergeCell ref="B323:J323"/>
    <mergeCell ref="K323:L323"/>
    <mergeCell ref="B324:J324"/>
    <mergeCell ref="K324:L324"/>
    <mergeCell ref="M324:N324"/>
    <mergeCell ref="O324:Q324"/>
    <mergeCell ref="M323:N323"/>
    <mergeCell ref="O323:Q323"/>
    <mergeCell ref="B325:J325"/>
    <mergeCell ref="K325:L325"/>
    <mergeCell ref="M325:N325"/>
    <mergeCell ref="O325:Q325"/>
    <mergeCell ref="R327:T327"/>
    <mergeCell ref="U327:W327"/>
    <mergeCell ref="B326:J326"/>
    <mergeCell ref="K326:L326"/>
    <mergeCell ref="M326:N326"/>
    <mergeCell ref="O326:Q326"/>
    <mergeCell ref="R325:T325"/>
    <mergeCell ref="U325:W325"/>
    <mergeCell ref="R326:T326"/>
    <mergeCell ref="U326:W326"/>
    <mergeCell ref="R328:T328"/>
    <mergeCell ref="U328:W328"/>
    <mergeCell ref="B327:J327"/>
    <mergeCell ref="K327:L327"/>
    <mergeCell ref="B328:J328"/>
    <mergeCell ref="K328:L328"/>
    <mergeCell ref="M328:N328"/>
    <mergeCell ref="O328:Q328"/>
    <mergeCell ref="M327:N327"/>
    <mergeCell ref="O327:Q327"/>
    <mergeCell ref="B329:J329"/>
    <mergeCell ref="K329:L329"/>
    <mergeCell ref="M329:N329"/>
    <mergeCell ref="O329:Q329"/>
    <mergeCell ref="B330:J330"/>
    <mergeCell ref="K330:L330"/>
    <mergeCell ref="M330:N330"/>
    <mergeCell ref="O330:Q330"/>
    <mergeCell ref="M331:N331"/>
    <mergeCell ref="O331:Q331"/>
    <mergeCell ref="R329:T329"/>
    <mergeCell ref="U329:W329"/>
    <mergeCell ref="R330:T330"/>
    <mergeCell ref="U330:W330"/>
    <mergeCell ref="R331:T331"/>
    <mergeCell ref="U331:W331"/>
    <mergeCell ref="B331:J331"/>
    <mergeCell ref="K331:L331"/>
    <mergeCell ref="B332:J332"/>
    <mergeCell ref="K332:L332"/>
    <mergeCell ref="A342:P342"/>
    <mergeCell ref="Q342:R342"/>
    <mergeCell ref="R332:T332"/>
    <mergeCell ref="U332:W332"/>
    <mergeCell ref="M332:N332"/>
    <mergeCell ref="O332:Q332"/>
    <mergeCell ref="V345:X346"/>
    <mergeCell ref="F346:G346"/>
    <mergeCell ref="H346:I346"/>
    <mergeCell ref="J346:K346"/>
    <mergeCell ref="L346:M346"/>
    <mergeCell ref="N346:O346"/>
    <mergeCell ref="P346:Q346"/>
    <mergeCell ref="R347:S347"/>
    <mergeCell ref="A345:A346"/>
    <mergeCell ref="B345:E346"/>
    <mergeCell ref="F345:U345"/>
    <mergeCell ref="R348:S348"/>
    <mergeCell ref="R346:S346"/>
    <mergeCell ref="T346:U346"/>
    <mergeCell ref="B347:E347"/>
    <mergeCell ref="F347:G347"/>
    <mergeCell ref="H347:I347"/>
    <mergeCell ref="J347:K347"/>
    <mergeCell ref="L347:M347"/>
    <mergeCell ref="N347:O347"/>
    <mergeCell ref="P347:Q347"/>
    <mergeCell ref="J348:K348"/>
    <mergeCell ref="L348:M348"/>
    <mergeCell ref="N348:O348"/>
    <mergeCell ref="P348:Q348"/>
    <mergeCell ref="T348:U348"/>
    <mergeCell ref="V348:X348"/>
    <mergeCell ref="A339:X339"/>
    <mergeCell ref="A340:X340"/>
    <mergeCell ref="A341:X341"/>
    <mergeCell ref="T347:U347"/>
    <mergeCell ref="V347:X347"/>
    <mergeCell ref="B348:E348"/>
    <mergeCell ref="F348:G348"/>
    <mergeCell ref="H348:I34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83"/>
  <sheetViews>
    <sheetView workbookViewId="0" topLeftCell="A666">
      <selection activeCell="AD665" sqref="AD665"/>
    </sheetView>
  </sheetViews>
  <sheetFormatPr defaultColWidth="9.00390625" defaultRowHeight="12.75"/>
  <cols>
    <col min="1" max="116" width="3.75390625" style="0" customWidth="1"/>
  </cols>
  <sheetData>
    <row r="1" spans="1:23" ht="15.75">
      <c r="A1" s="92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24.75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75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18</v>
      </c>
      <c r="T5" s="75"/>
      <c r="U5" s="75"/>
      <c r="V5" s="75"/>
      <c r="W5" s="75"/>
    </row>
    <row r="6" spans="1:23" ht="12.75">
      <c r="A6" s="2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57">
        <v>1.15</v>
      </c>
      <c r="T6" s="57"/>
      <c r="U6" s="57"/>
      <c r="V6" s="57"/>
      <c r="W6" s="57"/>
    </row>
    <row r="7" spans="1:23" ht="12.75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91">
        <v>0.079</v>
      </c>
      <c r="T7" s="91"/>
      <c r="U7" s="91"/>
      <c r="V7" s="91"/>
      <c r="W7" s="91"/>
    </row>
    <row r="8" spans="1:23" ht="12.75">
      <c r="A8" s="69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91">
        <v>0.37</v>
      </c>
      <c r="T8" s="91"/>
      <c r="U8" s="91"/>
      <c r="V8" s="91"/>
      <c r="W8" s="91"/>
    </row>
    <row r="9" spans="1:23" ht="12.75">
      <c r="A9" s="69" t="s">
        <v>307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91">
        <v>0</v>
      </c>
      <c r="T9" s="91"/>
      <c r="U9" s="91"/>
      <c r="V9" s="91"/>
      <c r="W9" s="91"/>
    </row>
    <row r="10" spans="1:23" ht="12.75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41"/>
      <c r="T10" s="41"/>
      <c r="U10" s="41"/>
      <c r="V10" s="41"/>
      <c r="W10" s="41"/>
    </row>
    <row r="11" spans="1:23" ht="12.75">
      <c r="A11" s="69" t="s">
        <v>24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57">
        <v>1.15</v>
      </c>
      <c r="T11" s="57"/>
      <c r="U11" s="57"/>
      <c r="V11" s="57"/>
      <c r="W11" s="57"/>
    </row>
    <row r="12" spans="1:23" ht="12.75">
      <c r="A12" s="69" t="s">
        <v>25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57">
        <v>1.1</v>
      </c>
      <c r="T12" s="57"/>
      <c r="U12" s="57"/>
      <c r="V12" s="57"/>
      <c r="W12" s="57"/>
    </row>
    <row r="13" spans="1:23" ht="12.75">
      <c r="A13" s="69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91">
        <v>0.234</v>
      </c>
      <c r="T13" s="91"/>
      <c r="U13" s="91"/>
      <c r="V13" s="91"/>
      <c r="W13" s="91"/>
    </row>
    <row r="14" spans="1:23" ht="12.75">
      <c r="A14" s="69" t="s">
        <v>27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91">
        <v>0.14</v>
      </c>
      <c r="T14" s="91"/>
      <c r="U14" s="91"/>
      <c r="V14" s="91"/>
      <c r="W14" s="91"/>
    </row>
    <row r="15" spans="1:23" ht="12.75">
      <c r="A15" s="69" t="s">
        <v>302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41">
        <v>25.4</v>
      </c>
      <c r="T15" s="41"/>
      <c r="U15" s="41"/>
      <c r="V15" s="41"/>
      <c r="W15" s="41"/>
    </row>
    <row r="16" ht="3.75" customHeight="1"/>
    <row r="17" spans="1:23" ht="12.75" hidden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2.75" hidden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26.25" customHeight="1" hidden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2.75" hidden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hidden="1">
      <c r="A22" s="85"/>
      <c r="B22" s="43"/>
      <c r="C22" s="44"/>
      <c r="D22" s="44"/>
      <c r="E22" s="44"/>
      <c r="F22" s="44"/>
      <c r="G22" s="44"/>
      <c r="H22" s="44"/>
      <c r="I22" s="44"/>
      <c r="J22" s="45"/>
      <c r="K22" s="43"/>
      <c r="L22" s="44"/>
      <c r="M22" s="44"/>
      <c r="N22" s="45"/>
      <c r="O22" s="43"/>
      <c r="P22" s="44"/>
      <c r="Q22" s="45"/>
      <c r="R22" s="42"/>
      <c r="S22" s="34"/>
      <c r="T22" s="34"/>
      <c r="U22" s="34"/>
      <c r="V22" s="34"/>
      <c r="W22" s="35"/>
    </row>
    <row r="23" spans="1:23" ht="12.75" hidden="1">
      <c r="A23" s="86"/>
      <c r="B23" s="88"/>
      <c r="C23" s="89"/>
      <c r="D23" s="89"/>
      <c r="E23" s="89"/>
      <c r="F23" s="89"/>
      <c r="G23" s="89"/>
      <c r="H23" s="89"/>
      <c r="I23" s="89"/>
      <c r="J23" s="90"/>
      <c r="K23" s="88"/>
      <c r="L23" s="89"/>
      <c r="M23" s="89"/>
      <c r="N23" s="90"/>
      <c r="O23" s="88"/>
      <c r="P23" s="89"/>
      <c r="Q23" s="90"/>
      <c r="R23" s="43"/>
      <c r="S23" s="44"/>
      <c r="T23" s="45"/>
      <c r="U23" s="43"/>
      <c r="V23" s="44"/>
      <c r="W23" s="45"/>
    </row>
    <row r="24" spans="1:23" ht="27.75" customHeight="1" hidden="1">
      <c r="A24" s="87"/>
      <c r="B24" s="46"/>
      <c r="C24" s="47"/>
      <c r="D24" s="47"/>
      <c r="E24" s="47"/>
      <c r="F24" s="47"/>
      <c r="G24" s="47"/>
      <c r="H24" s="47"/>
      <c r="I24" s="47"/>
      <c r="J24" s="48"/>
      <c r="K24" s="46"/>
      <c r="L24" s="47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</row>
    <row r="25" spans="1:23" ht="12.75" hidden="1">
      <c r="A25" s="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3" ht="26.25" customHeight="1" hidden="1">
      <c r="A26" s="80"/>
      <c r="B26" s="83"/>
      <c r="C26" s="11"/>
      <c r="D26" s="11"/>
      <c r="E26" s="11"/>
      <c r="F26" s="11"/>
      <c r="G26" s="11"/>
      <c r="H26" s="11"/>
      <c r="I26" s="11"/>
      <c r="J26" s="1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2.75" hidden="1">
      <c r="A27" s="81"/>
      <c r="B27" s="69"/>
      <c r="C27" s="69"/>
      <c r="D27" s="69"/>
      <c r="E27" s="69"/>
      <c r="F27" s="69"/>
      <c r="G27" s="69"/>
      <c r="H27" s="69"/>
      <c r="I27" s="69"/>
      <c r="J27" s="69"/>
      <c r="K27" s="57"/>
      <c r="L27" s="57"/>
      <c r="M27" s="57"/>
      <c r="N27" s="57"/>
      <c r="O27" s="57"/>
      <c r="P27" s="57"/>
      <c r="Q27" s="57"/>
      <c r="R27" s="73"/>
      <c r="S27" s="73"/>
      <c r="T27" s="73"/>
      <c r="U27" s="73"/>
      <c r="V27" s="73"/>
      <c r="W27" s="73"/>
    </row>
    <row r="28" spans="1:23" ht="12.75" hidden="1">
      <c r="A28" s="81"/>
      <c r="B28" s="69"/>
      <c r="C28" s="69"/>
      <c r="D28" s="69"/>
      <c r="E28" s="69"/>
      <c r="F28" s="69"/>
      <c r="G28" s="69"/>
      <c r="H28" s="69"/>
      <c r="I28" s="69"/>
      <c r="J28" s="69"/>
      <c r="K28" s="57"/>
      <c r="L28" s="57"/>
      <c r="M28" s="57"/>
      <c r="N28" s="57"/>
      <c r="O28" s="57"/>
      <c r="P28" s="57"/>
      <c r="Q28" s="57"/>
      <c r="R28" s="73"/>
      <c r="S28" s="73"/>
      <c r="T28" s="73"/>
      <c r="U28" s="73"/>
      <c r="V28" s="73"/>
      <c r="W28" s="73"/>
    </row>
    <row r="29" spans="1:23" ht="12.75" hidden="1">
      <c r="A29" s="81"/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78"/>
      <c r="M29" s="78"/>
      <c r="N29" s="78"/>
      <c r="O29" s="78"/>
      <c r="P29" s="78"/>
      <c r="Q29" s="78"/>
      <c r="R29" s="79"/>
      <c r="S29" s="79"/>
      <c r="T29" s="79"/>
      <c r="U29" s="79"/>
      <c r="V29" s="79"/>
      <c r="W29" s="79"/>
    </row>
    <row r="30" spans="1:23" ht="12.75" hidden="1">
      <c r="A30" s="81"/>
      <c r="B30" s="69"/>
      <c r="C30" s="69"/>
      <c r="D30" s="69"/>
      <c r="E30" s="69"/>
      <c r="F30" s="69"/>
      <c r="G30" s="69"/>
      <c r="H30" s="69"/>
      <c r="I30" s="69"/>
      <c r="J30" s="69"/>
      <c r="K30" s="57"/>
      <c r="L30" s="57"/>
      <c r="M30" s="57"/>
      <c r="N30" s="57"/>
      <c r="O30" s="57"/>
      <c r="P30" s="57"/>
      <c r="Q30" s="57"/>
      <c r="R30" s="73"/>
      <c r="S30" s="73"/>
      <c r="T30" s="73"/>
      <c r="U30" s="73"/>
      <c r="V30" s="73"/>
      <c r="W30" s="73"/>
    </row>
    <row r="31" spans="1:23" ht="12.75" hidden="1">
      <c r="A31" s="81"/>
      <c r="B31" s="69"/>
      <c r="C31" s="69"/>
      <c r="D31" s="69"/>
      <c r="E31" s="69"/>
      <c r="F31" s="69"/>
      <c r="G31" s="69"/>
      <c r="H31" s="69"/>
      <c r="I31" s="69"/>
      <c r="J31" s="69"/>
      <c r="K31" s="57"/>
      <c r="L31" s="57"/>
      <c r="M31" s="57"/>
      <c r="N31" s="57"/>
      <c r="O31" s="57"/>
      <c r="P31" s="57"/>
      <c r="Q31" s="57"/>
      <c r="R31" s="73"/>
      <c r="S31" s="73"/>
      <c r="T31" s="73"/>
      <c r="U31" s="73"/>
      <c r="V31" s="73"/>
      <c r="W31" s="73"/>
    </row>
    <row r="32" spans="1:23" ht="12.75" hidden="1">
      <c r="A32" s="82"/>
      <c r="B32" s="77"/>
      <c r="C32" s="77"/>
      <c r="D32" s="77"/>
      <c r="E32" s="77"/>
      <c r="F32" s="77"/>
      <c r="G32" s="77"/>
      <c r="H32" s="77"/>
      <c r="I32" s="77"/>
      <c r="J32" s="77"/>
      <c r="K32" s="78"/>
      <c r="L32" s="78"/>
      <c r="M32" s="78"/>
      <c r="N32" s="78"/>
      <c r="O32" s="78"/>
      <c r="P32" s="78"/>
      <c r="Q32" s="78"/>
      <c r="R32" s="79"/>
      <c r="S32" s="79"/>
      <c r="T32" s="79"/>
      <c r="U32" s="79"/>
      <c r="V32" s="79"/>
      <c r="W32" s="79"/>
    </row>
    <row r="33" spans="1:23" ht="12.75" hidden="1">
      <c r="A33" s="4"/>
      <c r="B33" s="74"/>
      <c r="C33" s="74"/>
      <c r="D33" s="74"/>
      <c r="E33" s="74"/>
      <c r="F33" s="74"/>
      <c r="G33" s="74"/>
      <c r="H33" s="74"/>
      <c r="I33" s="74"/>
      <c r="J33" s="74"/>
      <c r="K33" s="76"/>
      <c r="L33" s="75"/>
      <c r="M33" s="75"/>
      <c r="N33" s="75"/>
      <c r="O33" s="75"/>
      <c r="P33" s="75"/>
      <c r="Q33" s="75"/>
      <c r="R33" s="76"/>
      <c r="S33" s="75"/>
      <c r="T33" s="75"/>
      <c r="U33" s="76"/>
      <c r="V33" s="75"/>
      <c r="W33" s="75"/>
    </row>
    <row r="34" spans="1:23" ht="12.75" hidden="1">
      <c r="A34" s="3"/>
      <c r="B34" s="69"/>
      <c r="C34" s="69"/>
      <c r="D34" s="69"/>
      <c r="E34" s="69"/>
      <c r="F34" s="69"/>
      <c r="G34" s="69"/>
      <c r="H34" s="69"/>
      <c r="I34" s="69"/>
      <c r="J34" s="69"/>
      <c r="K34" s="41"/>
      <c r="L34" s="41"/>
      <c r="M34" s="41"/>
      <c r="N34" s="41"/>
      <c r="O34" s="41"/>
      <c r="P34" s="41"/>
      <c r="Q34" s="41"/>
      <c r="R34" s="57"/>
      <c r="S34" s="57"/>
      <c r="T34" s="57"/>
      <c r="U34" s="57"/>
      <c r="V34" s="57"/>
      <c r="W34" s="57"/>
    </row>
    <row r="35" spans="1:23" ht="12.75" hidden="1">
      <c r="A35" s="4"/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75"/>
      <c r="M35" s="75"/>
      <c r="N35" s="75"/>
      <c r="O35" s="75"/>
      <c r="P35" s="75"/>
      <c r="Q35" s="75"/>
      <c r="R35" s="76"/>
      <c r="S35" s="75"/>
      <c r="T35" s="75"/>
      <c r="U35" s="76"/>
      <c r="V35" s="75"/>
      <c r="W35" s="75"/>
    </row>
    <row r="36" spans="1:23" ht="26.25" customHeight="1" hidden="1">
      <c r="A36" s="3"/>
      <c r="B36" s="69"/>
      <c r="C36" s="69"/>
      <c r="D36" s="69"/>
      <c r="E36" s="69"/>
      <c r="F36" s="69"/>
      <c r="G36" s="69"/>
      <c r="H36" s="69"/>
      <c r="I36" s="69"/>
      <c r="J36" s="69"/>
      <c r="K36" s="41"/>
      <c r="L36" s="41"/>
      <c r="M36" s="41"/>
      <c r="N36" s="41"/>
      <c r="O36" s="41"/>
      <c r="P36" s="41"/>
      <c r="Q36" s="41"/>
      <c r="R36" s="57"/>
      <c r="S36" s="57"/>
      <c r="T36" s="57"/>
      <c r="U36" s="57"/>
      <c r="V36" s="57"/>
      <c r="W36" s="57"/>
    </row>
    <row r="37" spans="1:23" ht="12.75" hidden="1">
      <c r="A37" s="3"/>
      <c r="B37" s="69"/>
      <c r="C37" s="69"/>
      <c r="D37" s="69"/>
      <c r="E37" s="69"/>
      <c r="F37" s="69"/>
      <c r="G37" s="69"/>
      <c r="H37" s="69"/>
      <c r="I37" s="69"/>
      <c r="J37" s="69"/>
      <c r="K37" s="41"/>
      <c r="L37" s="41"/>
      <c r="M37" s="41"/>
      <c r="N37" s="41"/>
      <c r="O37" s="41"/>
      <c r="P37" s="41"/>
      <c r="Q37" s="41"/>
      <c r="R37" s="57"/>
      <c r="S37" s="57"/>
      <c r="T37" s="57"/>
      <c r="U37" s="57"/>
      <c r="V37" s="57"/>
      <c r="W37" s="57"/>
    </row>
    <row r="38" spans="1:23" ht="12.75" hidden="1">
      <c r="A38" s="4"/>
      <c r="B38" s="74"/>
      <c r="C38" s="74"/>
      <c r="D38" s="74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5"/>
      <c r="P38" s="75"/>
      <c r="Q38" s="75"/>
      <c r="R38" s="76"/>
      <c r="S38" s="75"/>
      <c r="T38" s="75"/>
      <c r="U38" s="76"/>
      <c r="V38" s="75"/>
      <c r="W38" s="75"/>
    </row>
    <row r="39" ht="12.75" hidden="1"/>
    <row r="40" spans="1:23" ht="12.75" hidden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2.75" hidden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27.75" customHeight="1" hidden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12.75" hidden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12.7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hidden="1">
      <c r="A45" s="85"/>
      <c r="B45" s="43"/>
      <c r="C45" s="44"/>
      <c r="D45" s="44"/>
      <c r="E45" s="44"/>
      <c r="F45" s="44"/>
      <c r="G45" s="44"/>
      <c r="H45" s="44"/>
      <c r="I45" s="44"/>
      <c r="J45" s="45"/>
      <c r="K45" s="43"/>
      <c r="L45" s="44"/>
      <c r="M45" s="44"/>
      <c r="N45" s="45"/>
      <c r="O45" s="43"/>
      <c r="P45" s="44"/>
      <c r="Q45" s="45"/>
      <c r="R45" s="42"/>
      <c r="S45" s="34"/>
      <c r="T45" s="34"/>
      <c r="U45" s="34"/>
      <c r="V45" s="34"/>
      <c r="W45" s="35"/>
    </row>
    <row r="46" spans="1:23" ht="12.75" hidden="1">
      <c r="A46" s="86"/>
      <c r="B46" s="88"/>
      <c r="C46" s="89"/>
      <c r="D46" s="89"/>
      <c r="E46" s="89"/>
      <c r="F46" s="89"/>
      <c r="G46" s="89"/>
      <c r="H46" s="89"/>
      <c r="I46" s="89"/>
      <c r="J46" s="90"/>
      <c r="K46" s="88"/>
      <c r="L46" s="89"/>
      <c r="M46" s="89"/>
      <c r="N46" s="90"/>
      <c r="O46" s="88"/>
      <c r="P46" s="89"/>
      <c r="Q46" s="90"/>
      <c r="R46" s="43"/>
      <c r="S46" s="44"/>
      <c r="T46" s="45"/>
      <c r="U46" s="43"/>
      <c r="V46" s="44"/>
      <c r="W46" s="45"/>
    </row>
    <row r="47" spans="1:23" ht="27.75" customHeight="1" hidden="1">
      <c r="A47" s="87"/>
      <c r="B47" s="46"/>
      <c r="C47" s="47"/>
      <c r="D47" s="47"/>
      <c r="E47" s="47"/>
      <c r="F47" s="47"/>
      <c r="G47" s="47"/>
      <c r="H47" s="47"/>
      <c r="I47" s="47"/>
      <c r="J47" s="48"/>
      <c r="K47" s="46"/>
      <c r="L47" s="47"/>
      <c r="M47" s="47"/>
      <c r="N47" s="48"/>
      <c r="O47" s="46"/>
      <c r="P47" s="47"/>
      <c r="Q47" s="48"/>
      <c r="R47" s="46"/>
      <c r="S47" s="47"/>
      <c r="T47" s="48"/>
      <c r="U47" s="46"/>
      <c r="V47" s="47"/>
      <c r="W47" s="48"/>
    </row>
    <row r="48" spans="1:23" ht="12.75" hidden="1">
      <c r="A48" s="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  <row r="49" spans="1:23" ht="26.25" customHeight="1" hidden="1">
      <c r="A49" s="80"/>
      <c r="B49" s="83"/>
      <c r="C49" s="11"/>
      <c r="D49" s="11"/>
      <c r="E49" s="11"/>
      <c r="F49" s="11"/>
      <c r="G49" s="11"/>
      <c r="H49" s="11"/>
      <c r="I49" s="11"/>
      <c r="J49" s="12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12.75" hidden="1">
      <c r="A50" s="81"/>
      <c r="B50" s="69"/>
      <c r="C50" s="69"/>
      <c r="D50" s="69"/>
      <c r="E50" s="69"/>
      <c r="F50" s="69"/>
      <c r="G50" s="69"/>
      <c r="H50" s="69"/>
      <c r="I50" s="69"/>
      <c r="J50" s="69"/>
      <c r="K50" s="57"/>
      <c r="L50" s="57"/>
      <c r="M50" s="57"/>
      <c r="N50" s="57"/>
      <c r="O50" s="57"/>
      <c r="P50" s="57"/>
      <c r="Q50" s="57"/>
      <c r="R50" s="73"/>
      <c r="S50" s="73"/>
      <c r="T50" s="73"/>
      <c r="U50" s="73"/>
      <c r="V50" s="73"/>
      <c r="W50" s="73"/>
    </row>
    <row r="51" spans="1:23" ht="12.75" hidden="1">
      <c r="A51" s="81"/>
      <c r="B51" s="69"/>
      <c r="C51" s="69"/>
      <c r="D51" s="69"/>
      <c r="E51" s="69"/>
      <c r="F51" s="69"/>
      <c r="G51" s="69"/>
      <c r="H51" s="69"/>
      <c r="I51" s="69"/>
      <c r="J51" s="69"/>
      <c r="K51" s="57"/>
      <c r="L51" s="57"/>
      <c r="M51" s="57"/>
      <c r="N51" s="57"/>
      <c r="O51" s="57"/>
      <c r="P51" s="57"/>
      <c r="Q51" s="57"/>
      <c r="R51" s="73"/>
      <c r="S51" s="73"/>
      <c r="T51" s="73"/>
      <c r="U51" s="73"/>
      <c r="V51" s="73"/>
      <c r="W51" s="73"/>
    </row>
    <row r="52" spans="1:23" ht="12.75" hidden="1">
      <c r="A52" s="81"/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9"/>
      <c r="S52" s="79"/>
      <c r="T52" s="79"/>
      <c r="U52" s="79"/>
      <c r="V52" s="79"/>
      <c r="W52" s="79"/>
    </row>
    <row r="53" spans="1:23" ht="12.75" hidden="1">
      <c r="A53" s="81"/>
      <c r="B53" s="69"/>
      <c r="C53" s="69"/>
      <c r="D53" s="69"/>
      <c r="E53" s="69"/>
      <c r="F53" s="69"/>
      <c r="G53" s="69"/>
      <c r="H53" s="69"/>
      <c r="I53" s="69"/>
      <c r="J53" s="69"/>
      <c r="K53" s="57"/>
      <c r="L53" s="57"/>
      <c r="M53" s="57"/>
      <c r="N53" s="57"/>
      <c r="O53" s="57"/>
      <c r="P53" s="57"/>
      <c r="Q53" s="57"/>
      <c r="R53" s="73"/>
      <c r="S53" s="73"/>
      <c r="T53" s="73"/>
      <c r="U53" s="73"/>
      <c r="V53" s="73"/>
      <c r="W53" s="73"/>
    </row>
    <row r="54" spans="1:23" ht="12.75" hidden="1">
      <c r="A54" s="81"/>
      <c r="B54" s="69"/>
      <c r="C54" s="69"/>
      <c r="D54" s="69"/>
      <c r="E54" s="69"/>
      <c r="F54" s="69"/>
      <c r="G54" s="69"/>
      <c r="H54" s="69"/>
      <c r="I54" s="69"/>
      <c r="J54" s="69"/>
      <c r="K54" s="57"/>
      <c r="L54" s="57"/>
      <c r="M54" s="57"/>
      <c r="N54" s="57"/>
      <c r="O54" s="57"/>
      <c r="P54" s="57"/>
      <c r="Q54" s="57"/>
      <c r="R54" s="73"/>
      <c r="S54" s="73"/>
      <c r="T54" s="73"/>
      <c r="U54" s="73"/>
      <c r="V54" s="73"/>
      <c r="W54" s="73"/>
    </row>
    <row r="55" spans="1:23" ht="12.75" hidden="1">
      <c r="A55" s="82"/>
      <c r="B55" s="77"/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9"/>
      <c r="S55" s="79"/>
      <c r="T55" s="79"/>
      <c r="U55" s="79"/>
      <c r="V55" s="79"/>
      <c r="W55" s="79"/>
    </row>
    <row r="56" spans="1:23" ht="12.75" hidden="1">
      <c r="A56" s="4"/>
      <c r="B56" s="74"/>
      <c r="C56" s="74"/>
      <c r="D56" s="74"/>
      <c r="E56" s="74"/>
      <c r="F56" s="74"/>
      <c r="G56" s="74"/>
      <c r="H56" s="74"/>
      <c r="I56" s="74"/>
      <c r="J56" s="74"/>
      <c r="K56" s="76"/>
      <c r="L56" s="75"/>
      <c r="M56" s="75"/>
      <c r="N56" s="75"/>
      <c r="O56" s="75"/>
      <c r="P56" s="75"/>
      <c r="Q56" s="75"/>
      <c r="R56" s="76"/>
      <c r="S56" s="75"/>
      <c r="T56" s="75"/>
      <c r="U56" s="76"/>
      <c r="V56" s="75"/>
      <c r="W56" s="75"/>
    </row>
    <row r="57" spans="1:23" ht="12.75" hidden="1">
      <c r="A57" s="3"/>
      <c r="B57" s="69"/>
      <c r="C57" s="69"/>
      <c r="D57" s="69"/>
      <c r="E57" s="69"/>
      <c r="F57" s="69"/>
      <c r="G57" s="69"/>
      <c r="H57" s="69"/>
      <c r="I57" s="69"/>
      <c r="J57" s="69"/>
      <c r="K57" s="41"/>
      <c r="L57" s="41"/>
      <c r="M57" s="41"/>
      <c r="N57" s="41"/>
      <c r="O57" s="41"/>
      <c r="P57" s="41"/>
      <c r="Q57" s="41"/>
      <c r="R57" s="57"/>
      <c r="S57" s="57"/>
      <c r="T57" s="57"/>
      <c r="U57" s="57"/>
      <c r="V57" s="57"/>
      <c r="W57" s="57"/>
    </row>
    <row r="58" spans="1:23" ht="12.75" hidden="1">
      <c r="A58" s="4"/>
      <c r="B58" s="74"/>
      <c r="C58" s="74"/>
      <c r="D58" s="74"/>
      <c r="E58" s="74"/>
      <c r="F58" s="74"/>
      <c r="G58" s="74"/>
      <c r="H58" s="74"/>
      <c r="I58" s="74"/>
      <c r="J58" s="74"/>
      <c r="K58" s="75"/>
      <c r="L58" s="75"/>
      <c r="M58" s="75"/>
      <c r="N58" s="75"/>
      <c r="O58" s="75"/>
      <c r="P58" s="75"/>
      <c r="Q58" s="75"/>
      <c r="R58" s="76"/>
      <c r="S58" s="75"/>
      <c r="T58" s="75"/>
      <c r="U58" s="76"/>
      <c r="V58" s="75"/>
      <c r="W58" s="75"/>
    </row>
    <row r="59" spans="1:23" ht="25.5" customHeight="1" hidden="1">
      <c r="A59" s="3"/>
      <c r="B59" s="69"/>
      <c r="C59" s="69"/>
      <c r="D59" s="69"/>
      <c r="E59" s="69"/>
      <c r="F59" s="69"/>
      <c r="G59" s="69"/>
      <c r="H59" s="69"/>
      <c r="I59" s="69"/>
      <c r="J59" s="69"/>
      <c r="K59" s="41"/>
      <c r="L59" s="41"/>
      <c r="M59" s="41"/>
      <c r="N59" s="41"/>
      <c r="O59" s="41"/>
      <c r="P59" s="41"/>
      <c r="Q59" s="41"/>
      <c r="R59" s="57"/>
      <c r="S59" s="57"/>
      <c r="T59" s="57"/>
      <c r="U59" s="57"/>
      <c r="V59" s="57"/>
      <c r="W59" s="57"/>
    </row>
    <row r="60" spans="1:23" ht="12.75" hidden="1">
      <c r="A60" s="3"/>
      <c r="B60" s="69"/>
      <c r="C60" s="69"/>
      <c r="D60" s="69"/>
      <c r="E60" s="69"/>
      <c r="F60" s="69"/>
      <c r="G60" s="69"/>
      <c r="H60" s="69"/>
      <c r="I60" s="69"/>
      <c r="J60" s="69"/>
      <c r="K60" s="41"/>
      <c r="L60" s="41"/>
      <c r="M60" s="41"/>
      <c r="N60" s="41"/>
      <c r="O60" s="41"/>
      <c r="P60" s="41"/>
      <c r="Q60" s="41"/>
      <c r="R60" s="57"/>
      <c r="S60" s="57"/>
      <c r="T60" s="57"/>
      <c r="U60" s="57"/>
      <c r="V60" s="57"/>
      <c r="W60" s="57"/>
    </row>
    <row r="61" spans="1:23" ht="12.75" hidden="1">
      <c r="A61" s="4"/>
      <c r="B61" s="74"/>
      <c r="C61" s="74"/>
      <c r="D61" s="74"/>
      <c r="E61" s="74"/>
      <c r="F61" s="74"/>
      <c r="G61" s="74"/>
      <c r="H61" s="74"/>
      <c r="I61" s="74"/>
      <c r="J61" s="74"/>
      <c r="K61" s="75"/>
      <c r="L61" s="75"/>
      <c r="M61" s="75"/>
      <c r="N61" s="75"/>
      <c r="O61" s="75"/>
      <c r="P61" s="75"/>
      <c r="Q61" s="75"/>
      <c r="R61" s="76"/>
      <c r="S61" s="75"/>
      <c r="T61" s="75"/>
      <c r="U61" s="76"/>
      <c r="V61" s="75"/>
      <c r="W61" s="75"/>
    </row>
    <row r="62" ht="12.75" hidden="1"/>
    <row r="63" spans="1:23" ht="12.75" hidden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ht="12.75" hidden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12.75" hidden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12.75" hidden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hidden="1">
      <c r="A68" s="85"/>
      <c r="B68" s="43"/>
      <c r="C68" s="44"/>
      <c r="D68" s="44"/>
      <c r="E68" s="44"/>
      <c r="F68" s="44"/>
      <c r="G68" s="44"/>
      <c r="H68" s="44"/>
      <c r="I68" s="44"/>
      <c r="J68" s="45"/>
      <c r="K68" s="43"/>
      <c r="L68" s="44"/>
      <c r="M68" s="44"/>
      <c r="N68" s="45"/>
      <c r="O68" s="43"/>
      <c r="P68" s="44"/>
      <c r="Q68" s="45"/>
      <c r="R68" s="42"/>
      <c r="S68" s="34"/>
      <c r="T68" s="34"/>
      <c r="U68" s="34"/>
      <c r="V68" s="34"/>
      <c r="W68" s="35"/>
    </row>
    <row r="69" spans="1:23" ht="12.75" hidden="1">
      <c r="A69" s="86"/>
      <c r="B69" s="88"/>
      <c r="C69" s="89"/>
      <c r="D69" s="89"/>
      <c r="E69" s="89"/>
      <c r="F69" s="89"/>
      <c r="G69" s="89"/>
      <c r="H69" s="89"/>
      <c r="I69" s="89"/>
      <c r="J69" s="90"/>
      <c r="K69" s="88"/>
      <c r="L69" s="89"/>
      <c r="M69" s="89"/>
      <c r="N69" s="90"/>
      <c r="O69" s="88"/>
      <c r="P69" s="89"/>
      <c r="Q69" s="90"/>
      <c r="R69" s="43"/>
      <c r="S69" s="44"/>
      <c r="T69" s="45"/>
      <c r="U69" s="43"/>
      <c r="V69" s="44"/>
      <c r="W69" s="45"/>
    </row>
    <row r="70" spans="1:23" ht="27" customHeight="1" hidden="1">
      <c r="A70" s="87"/>
      <c r="B70" s="46"/>
      <c r="C70" s="47"/>
      <c r="D70" s="47"/>
      <c r="E70" s="47"/>
      <c r="F70" s="47"/>
      <c r="G70" s="47"/>
      <c r="H70" s="47"/>
      <c r="I70" s="47"/>
      <c r="J70" s="48"/>
      <c r="K70" s="46"/>
      <c r="L70" s="47"/>
      <c r="M70" s="47"/>
      <c r="N70" s="48"/>
      <c r="O70" s="46"/>
      <c r="P70" s="47"/>
      <c r="Q70" s="48"/>
      <c r="R70" s="46"/>
      <c r="S70" s="47"/>
      <c r="T70" s="48"/>
      <c r="U70" s="46"/>
      <c r="V70" s="47"/>
      <c r="W70" s="48"/>
    </row>
    <row r="71" spans="1:23" ht="12.75" hidden="1">
      <c r="A71" s="5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3" ht="25.5" customHeight="1" hidden="1">
      <c r="A72" s="80"/>
      <c r="B72" s="83"/>
      <c r="C72" s="11"/>
      <c r="D72" s="11"/>
      <c r="E72" s="11"/>
      <c r="F72" s="11"/>
      <c r="G72" s="11"/>
      <c r="H72" s="11"/>
      <c r="I72" s="11"/>
      <c r="J72" s="12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:23" ht="12.75" hidden="1">
      <c r="A73" s="81"/>
      <c r="B73" s="69"/>
      <c r="C73" s="69"/>
      <c r="D73" s="69"/>
      <c r="E73" s="69"/>
      <c r="F73" s="69"/>
      <c r="G73" s="69"/>
      <c r="H73" s="69"/>
      <c r="I73" s="69"/>
      <c r="J73" s="69"/>
      <c r="K73" s="57"/>
      <c r="L73" s="57"/>
      <c r="M73" s="57"/>
      <c r="N73" s="57"/>
      <c r="O73" s="57"/>
      <c r="P73" s="57"/>
      <c r="Q73" s="57"/>
      <c r="R73" s="73"/>
      <c r="S73" s="73"/>
      <c r="T73" s="73"/>
      <c r="U73" s="73"/>
      <c r="V73" s="73"/>
      <c r="W73" s="73"/>
    </row>
    <row r="74" spans="1:23" ht="12.75" hidden="1">
      <c r="A74" s="81"/>
      <c r="B74" s="69"/>
      <c r="C74" s="69"/>
      <c r="D74" s="69"/>
      <c r="E74" s="69"/>
      <c r="F74" s="69"/>
      <c r="G74" s="69"/>
      <c r="H74" s="69"/>
      <c r="I74" s="69"/>
      <c r="J74" s="69"/>
      <c r="K74" s="57"/>
      <c r="L74" s="57"/>
      <c r="M74" s="57"/>
      <c r="N74" s="57"/>
      <c r="O74" s="57"/>
      <c r="P74" s="57"/>
      <c r="Q74" s="57"/>
      <c r="R74" s="73"/>
      <c r="S74" s="73"/>
      <c r="T74" s="73"/>
      <c r="U74" s="73"/>
      <c r="V74" s="73"/>
      <c r="W74" s="73"/>
    </row>
    <row r="75" spans="1:23" ht="12.75" hidden="1">
      <c r="A75" s="81"/>
      <c r="B75" s="69"/>
      <c r="C75" s="69"/>
      <c r="D75" s="69"/>
      <c r="E75" s="69"/>
      <c r="F75" s="69"/>
      <c r="G75" s="69"/>
      <c r="H75" s="69"/>
      <c r="I75" s="69"/>
      <c r="J75" s="69"/>
      <c r="K75" s="57"/>
      <c r="L75" s="57"/>
      <c r="M75" s="57"/>
      <c r="N75" s="57"/>
      <c r="O75" s="57"/>
      <c r="P75" s="57"/>
      <c r="Q75" s="57"/>
      <c r="R75" s="73"/>
      <c r="S75" s="73"/>
      <c r="T75" s="73"/>
      <c r="U75" s="73"/>
      <c r="V75" s="73"/>
      <c r="W75" s="73"/>
    </row>
    <row r="76" spans="1:23" ht="12.75" customHeight="1" hidden="1">
      <c r="A76" s="81"/>
      <c r="B76" s="69"/>
      <c r="C76" s="69"/>
      <c r="D76" s="69"/>
      <c r="E76" s="69"/>
      <c r="F76" s="69"/>
      <c r="G76" s="69"/>
      <c r="H76" s="69"/>
      <c r="I76" s="69"/>
      <c r="J76" s="69"/>
      <c r="K76" s="57"/>
      <c r="L76" s="57"/>
      <c r="M76" s="57"/>
      <c r="N76" s="57"/>
      <c r="O76" s="57"/>
      <c r="P76" s="57"/>
      <c r="Q76" s="57"/>
      <c r="R76" s="73"/>
      <c r="S76" s="73"/>
      <c r="T76" s="73"/>
      <c r="U76" s="73"/>
      <c r="V76" s="73"/>
      <c r="W76" s="73"/>
    </row>
    <row r="77" spans="1:23" ht="12.75" hidden="1">
      <c r="A77" s="81"/>
      <c r="B77" s="69"/>
      <c r="C77" s="69"/>
      <c r="D77" s="69"/>
      <c r="E77" s="69"/>
      <c r="F77" s="69"/>
      <c r="G77" s="69"/>
      <c r="H77" s="69"/>
      <c r="I77" s="69"/>
      <c r="J77" s="69"/>
      <c r="K77" s="57"/>
      <c r="L77" s="57"/>
      <c r="M77" s="57"/>
      <c r="N77" s="57"/>
      <c r="O77" s="57"/>
      <c r="P77" s="57"/>
      <c r="Q77" s="57"/>
      <c r="R77" s="73"/>
      <c r="S77" s="73"/>
      <c r="T77" s="73"/>
      <c r="U77" s="73"/>
      <c r="V77" s="73"/>
      <c r="W77" s="73"/>
    </row>
    <row r="78" spans="1:23" ht="12.75" hidden="1">
      <c r="A78" s="81"/>
      <c r="B78" s="69"/>
      <c r="C78" s="69"/>
      <c r="D78" s="69"/>
      <c r="E78" s="69"/>
      <c r="F78" s="69"/>
      <c r="G78" s="69"/>
      <c r="H78" s="69"/>
      <c r="I78" s="69"/>
      <c r="J78" s="69"/>
      <c r="K78" s="57"/>
      <c r="L78" s="57"/>
      <c r="M78" s="57"/>
      <c r="N78" s="57"/>
      <c r="O78" s="57"/>
      <c r="P78" s="57"/>
      <c r="Q78" s="57"/>
      <c r="R78" s="73"/>
      <c r="S78" s="73"/>
      <c r="T78" s="73"/>
      <c r="U78" s="73"/>
      <c r="V78" s="73"/>
      <c r="W78" s="73"/>
    </row>
    <row r="79" spans="1:23" ht="12.75" hidden="1">
      <c r="A79" s="81"/>
      <c r="B79" s="77"/>
      <c r="C79" s="77"/>
      <c r="D79" s="77"/>
      <c r="E79" s="77"/>
      <c r="F79" s="77"/>
      <c r="G79" s="77"/>
      <c r="H79" s="77"/>
      <c r="I79" s="77"/>
      <c r="J79" s="77"/>
      <c r="K79" s="78"/>
      <c r="L79" s="78"/>
      <c r="M79" s="78"/>
      <c r="N79" s="78"/>
      <c r="O79" s="78"/>
      <c r="P79" s="78"/>
      <c r="Q79" s="78"/>
      <c r="R79" s="79"/>
      <c r="S79" s="79"/>
      <c r="T79" s="79"/>
      <c r="U79" s="79"/>
      <c r="V79" s="79"/>
      <c r="W79" s="79"/>
    </row>
    <row r="80" spans="1:23" ht="12.75" hidden="1">
      <c r="A80" s="81"/>
      <c r="B80" s="69"/>
      <c r="C80" s="69"/>
      <c r="D80" s="69"/>
      <c r="E80" s="69"/>
      <c r="F80" s="69"/>
      <c r="G80" s="69"/>
      <c r="H80" s="69"/>
      <c r="I80" s="69"/>
      <c r="J80" s="69"/>
      <c r="K80" s="57"/>
      <c r="L80" s="57"/>
      <c r="M80" s="57"/>
      <c r="N80" s="57"/>
      <c r="O80" s="57"/>
      <c r="P80" s="57"/>
      <c r="Q80" s="57"/>
      <c r="R80" s="73"/>
      <c r="S80" s="73"/>
      <c r="T80" s="73"/>
      <c r="U80" s="73"/>
      <c r="V80" s="73"/>
      <c r="W80" s="73"/>
    </row>
    <row r="81" spans="1:23" ht="12.75" hidden="1">
      <c r="A81" s="81"/>
      <c r="B81" s="69"/>
      <c r="C81" s="69"/>
      <c r="D81" s="69"/>
      <c r="E81" s="69"/>
      <c r="F81" s="69"/>
      <c r="G81" s="69"/>
      <c r="H81" s="69"/>
      <c r="I81" s="69"/>
      <c r="J81" s="69"/>
      <c r="K81" s="57"/>
      <c r="L81" s="57"/>
      <c r="M81" s="57"/>
      <c r="N81" s="57"/>
      <c r="O81" s="57"/>
      <c r="P81" s="57"/>
      <c r="Q81" s="57"/>
      <c r="R81" s="73"/>
      <c r="S81" s="73"/>
      <c r="T81" s="73"/>
      <c r="U81" s="73"/>
      <c r="V81" s="73"/>
      <c r="W81" s="73"/>
    </row>
    <row r="82" spans="1:23" ht="12.75" hidden="1">
      <c r="A82" s="82"/>
      <c r="B82" s="77"/>
      <c r="C82" s="77"/>
      <c r="D82" s="77"/>
      <c r="E82" s="77"/>
      <c r="F82" s="77"/>
      <c r="G82" s="77"/>
      <c r="H82" s="77"/>
      <c r="I82" s="77"/>
      <c r="J82" s="77"/>
      <c r="K82" s="78"/>
      <c r="L82" s="78"/>
      <c r="M82" s="78"/>
      <c r="N82" s="78"/>
      <c r="O82" s="78"/>
      <c r="P82" s="78"/>
      <c r="Q82" s="78"/>
      <c r="R82" s="79"/>
      <c r="S82" s="79"/>
      <c r="T82" s="79"/>
      <c r="U82" s="79"/>
      <c r="V82" s="79"/>
      <c r="W82" s="79"/>
    </row>
    <row r="83" spans="1:23" ht="12.75" hidden="1">
      <c r="A83" s="4"/>
      <c r="B83" s="74"/>
      <c r="C83" s="74"/>
      <c r="D83" s="74"/>
      <c r="E83" s="74"/>
      <c r="F83" s="74"/>
      <c r="G83" s="74"/>
      <c r="H83" s="74"/>
      <c r="I83" s="74"/>
      <c r="J83" s="74"/>
      <c r="K83" s="76"/>
      <c r="L83" s="75"/>
      <c r="M83" s="75"/>
      <c r="N83" s="75"/>
      <c r="O83" s="75"/>
      <c r="P83" s="75"/>
      <c r="Q83" s="75"/>
      <c r="R83" s="76"/>
      <c r="S83" s="75"/>
      <c r="T83" s="75"/>
      <c r="U83" s="76"/>
      <c r="V83" s="75"/>
      <c r="W83" s="75"/>
    </row>
    <row r="84" spans="1:23" ht="12.75" hidden="1">
      <c r="A84" s="3"/>
      <c r="B84" s="69"/>
      <c r="C84" s="69"/>
      <c r="D84" s="69"/>
      <c r="E84" s="69"/>
      <c r="F84" s="69"/>
      <c r="G84" s="69"/>
      <c r="H84" s="69"/>
      <c r="I84" s="69"/>
      <c r="J84" s="69"/>
      <c r="K84" s="41"/>
      <c r="L84" s="41"/>
      <c r="M84" s="41"/>
      <c r="N84" s="41"/>
      <c r="O84" s="41"/>
      <c r="P84" s="41"/>
      <c r="Q84" s="41"/>
      <c r="R84" s="57"/>
      <c r="S84" s="57"/>
      <c r="T84" s="57"/>
      <c r="U84" s="57"/>
      <c r="V84" s="57"/>
      <c r="W84" s="57"/>
    </row>
    <row r="85" spans="1:23" ht="12.75" hidden="1">
      <c r="A85" s="4"/>
      <c r="B85" s="74"/>
      <c r="C85" s="74"/>
      <c r="D85" s="74"/>
      <c r="E85" s="74"/>
      <c r="F85" s="74"/>
      <c r="G85" s="74"/>
      <c r="H85" s="74"/>
      <c r="I85" s="74"/>
      <c r="J85" s="74"/>
      <c r="K85" s="75"/>
      <c r="L85" s="75"/>
      <c r="M85" s="75"/>
      <c r="N85" s="75"/>
      <c r="O85" s="75"/>
      <c r="P85" s="75"/>
      <c r="Q85" s="75"/>
      <c r="R85" s="76"/>
      <c r="S85" s="75"/>
      <c r="T85" s="75"/>
      <c r="U85" s="76"/>
      <c r="V85" s="75"/>
      <c r="W85" s="75"/>
    </row>
    <row r="86" spans="1:23" ht="23.25" customHeight="1" hidden="1">
      <c r="A86" s="3"/>
      <c r="B86" s="69"/>
      <c r="C86" s="69"/>
      <c r="D86" s="69"/>
      <c r="E86" s="69"/>
      <c r="F86" s="69"/>
      <c r="G86" s="69"/>
      <c r="H86" s="69"/>
      <c r="I86" s="69"/>
      <c r="J86" s="69"/>
      <c r="K86" s="41"/>
      <c r="L86" s="41"/>
      <c r="M86" s="41"/>
      <c r="N86" s="41"/>
      <c r="O86" s="41"/>
      <c r="P86" s="41"/>
      <c r="Q86" s="41"/>
      <c r="R86" s="57"/>
      <c r="S86" s="57"/>
      <c r="T86" s="57"/>
      <c r="U86" s="57"/>
      <c r="V86" s="57"/>
      <c r="W86" s="57"/>
    </row>
    <row r="87" spans="1:23" ht="12.75" hidden="1">
      <c r="A87" s="4"/>
      <c r="B87" s="74"/>
      <c r="C87" s="74"/>
      <c r="D87" s="74"/>
      <c r="E87" s="74"/>
      <c r="F87" s="74"/>
      <c r="G87" s="74"/>
      <c r="H87" s="74"/>
      <c r="I87" s="74"/>
      <c r="J87" s="74"/>
      <c r="K87" s="75"/>
      <c r="L87" s="75"/>
      <c r="M87" s="75"/>
      <c r="N87" s="75"/>
      <c r="O87" s="75"/>
      <c r="P87" s="75"/>
      <c r="Q87" s="75"/>
      <c r="R87" s="76"/>
      <c r="S87" s="75"/>
      <c r="T87" s="75"/>
      <c r="U87" s="76"/>
      <c r="V87" s="75"/>
      <c r="W87" s="75"/>
    </row>
    <row r="88" ht="12.75" hidden="1"/>
    <row r="89" spans="1:23" ht="12.75" hidden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12.75" hidden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12.75" hidden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12.75" hidden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hidden="1">
      <c r="A94" s="85"/>
      <c r="B94" s="43"/>
      <c r="C94" s="44"/>
      <c r="D94" s="44"/>
      <c r="E94" s="44"/>
      <c r="F94" s="44"/>
      <c r="G94" s="44"/>
      <c r="H94" s="44"/>
      <c r="I94" s="44"/>
      <c r="J94" s="45"/>
      <c r="K94" s="43"/>
      <c r="L94" s="44"/>
      <c r="M94" s="44"/>
      <c r="N94" s="45"/>
      <c r="O94" s="43"/>
      <c r="P94" s="44"/>
      <c r="Q94" s="45"/>
      <c r="R94" s="42"/>
      <c r="S94" s="34"/>
      <c r="T94" s="34"/>
      <c r="U94" s="34"/>
      <c r="V94" s="34"/>
      <c r="W94" s="35"/>
    </row>
    <row r="95" spans="1:23" ht="12.75" hidden="1">
      <c r="A95" s="86"/>
      <c r="B95" s="88"/>
      <c r="C95" s="89"/>
      <c r="D95" s="89"/>
      <c r="E95" s="89"/>
      <c r="F95" s="89"/>
      <c r="G95" s="89"/>
      <c r="H95" s="89"/>
      <c r="I95" s="89"/>
      <c r="J95" s="90"/>
      <c r="K95" s="88"/>
      <c r="L95" s="89"/>
      <c r="M95" s="89"/>
      <c r="N95" s="90"/>
      <c r="O95" s="88"/>
      <c r="P95" s="89"/>
      <c r="Q95" s="90"/>
      <c r="R95" s="43"/>
      <c r="S95" s="44"/>
      <c r="T95" s="45"/>
      <c r="U95" s="43"/>
      <c r="V95" s="44"/>
      <c r="W95" s="45"/>
    </row>
    <row r="96" spans="1:23" ht="12.75" hidden="1">
      <c r="A96" s="87"/>
      <c r="B96" s="46"/>
      <c r="C96" s="47"/>
      <c r="D96" s="47"/>
      <c r="E96" s="47"/>
      <c r="F96" s="47"/>
      <c r="G96" s="47"/>
      <c r="H96" s="47"/>
      <c r="I96" s="47"/>
      <c r="J96" s="48"/>
      <c r="K96" s="46"/>
      <c r="L96" s="47"/>
      <c r="M96" s="47"/>
      <c r="N96" s="48"/>
      <c r="O96" s="46"/>
      <c r="P96" s="47"/>
      <c r="Q96" s="48"/>
      <c r="R96" s="46"/>
      <c r="S96" s="47"/>
      <c r="T96" s="48"/>
      <c r="U96" s="46"/>
      <c r="V96" s="47"/>
      <c r="W96" s="48"/>
    </row>
    <row r="97" spans="1:23" ht="12.75" hidden="1">
      <c r="A97" s="5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</row>
    <row r="98" spans="1:23" ht="24.75" customHeight="1" hidden="1">
      <c r="A98" s="80"/>
      <c r="B98" s="83"/>
      <c r="C98" s="11"/>
      <c r="D98" s="11"/>
      <c r="E98" s="11"/>
      <c r="F98" s="11"/>
      <c r="G98" s="11"/>
      <c r="H98" s="11"/>
      <c r="I98" s="11"/>
      <c r="J98" s="12"/>
      <c r="K98" s="97"/>
      <c r="L98" s="97"/>
      <c r="M98" s="97"/>
      <c r="N98" s="97"/>
      <c r="O98" s="73"/>
      <c r="P98" s="73"/>
      <c r="Q98" s="73"/>
      <c r="R98" s="73"/>
      <c r="S98" s="73"/>
      <c r="T98" s="73"/>
      <c r="U98" s="73"/>
      <c r="V98" s="73"/>
      <c r="W98" s="73"/>
    </row>
    <row r="99" spans="1:23" ht="12.75" hidden="1">
      <c r="A99" s="81"/>
      <c r="B99" s="69"/>
      <c r="C99" s="69"/>
      <c r="D99" s="69"/>
      <c r="E99" s="69"/>
      <c r="F99" s="69"/>
      <c r="G99" s="69"/>
      <c r="H99" s="69"/>
      <c r="I99" s="69"/>
      <c r="J99" s="69"/>
      <c r="K99" s="97"/>
      <c r="L99" s="97"/>
      <c r="M99" s="97"/>
      <c r="N99" s="97"/>
      <c r="O99" s="57"/>
      <c r="P99" s="57"/>
      <c r="Q99" s="57"/>
      <c r="R99" s="73"/>
      <c r="S99" s="73"/>
      <c r="T99" s="73"/>
      <c r="U99" s="73"/>
      <c r="V99" s="73"/>
      <c r="W99" s="73"/>
    </row>
    <row r="100" spans="1:23" ht="12.75" hidden="1">
      <c r="A100" s="82"/>
      <c r="B100" s="69"/>
      <c r="C100" s="69"/>
      <c r="D100" s="69"/>
      <c r="E100" s="69"/>
      <c r="F100" s="69"/>
      <c r="G100" s="69"/>
      <c r="H100" s="69"/>
      <c r="I100" s="69"/>
      <c r="J100" s="69"/>
      <c r="K100" s="41"/>
      <c r="L100" s="41"/>
      <c r="M100" s="41"/>
      <c r="N100" s="41"/>
      <c r="O100" s="57"/>
      <c r="P100" s="57"/>
      <c r="Q100" s="57"/>
      <c r="R100" s="73"/>
      <c r="S100" s="73"/>
      <c r="T100" s="73"/>
      <c r="U100" s="73"/>
      <c r="V100" s="73"/>
      <c r="W100" s="73"/>
    </row>
    <row r="101" spans="1:23" ht="12.75" hidden="1">
      <c r="A101" s="4"/>
      <c r="B101" s="74"/>
      <c r="C101" s="74"/>
      <c r="D101" s="74"/>
      <c r="E101" s="74"/>
      <c r="F101" s="74"/>
      <c r="G101" s="74"/>
      <c r="H101" s="74"/>
      <c r="I101" s="74"/>
      <c r="J101" s="74"/>
      <c r="K101" s="75"/>
      <c r="L101" s="75"/>
      <c r="M101" s="75"/>
      <c r="N101" s="75"/>
      <c r="O101" s="75"/>
      <c r="P101" s="75"/>
      <c r="Q101" s="75"/>
      <c r="R101" s="76"/>
      <c r="S101" s="75"/>
      <c r="T101" s="75"/>
      <c r="U101" s="76"/>
      <c r="V101" s="75"/>
      <c r="W101" s="75"/>
    </row>
    <row r="102" spans="1:23" ht="12.75" hidden="1">
      <c r="A102" s="3"/>
      <c r="B102" s="69"/>
      <c r="C102" s="69"/>
      <c r="D102" s="69"/>
      <c r="E102" s="69"/>
      <c r="F102" s="69"/>
      <c r="G102" s="69"/>
      <c r="H102" s="69"/>
      <c r="I102" s="69"/>
      <c r="J102" s="69"/>
      <c r="K102" s="41"/>
      <c r="L102" s="41"/>
      <c r="M102" s="41"/>
      <c r="N102" s="41"/>
      <c r="O102" s="41"/>
      <c r="P102" s="41"/>
      <c r="Q102" s="41"/>
      <c r="R102" s="57"/>
      <c r="S102" s="57"/>
      <c r="T102" s="57"/>
      <c r="U102" s="57"/>
      <c r="V102" s="57"/>
      <c r="W102" s="57"/>
    </row>
    <row r="103" spans="1:23" ht="12.75" hidden="1">
      <c r="A103" s="4"/>
      <c r="B103" s="74"/>
      <c r="C103" s="74"/>
      <c r="D103" s="74"/>
      <c r="E103" s="74"/>
      <c r="F103" s="74"/>
      <c r="G103" s="74"/>
      <c r="H103" s="74"/>
      <c r="I103" s="74"/>
      <c r="J103" s="74"/>
      <c r="K103" s="75"/>
      <c r="L103" s="75"/>
      <c r="M103" s="75"/>
      <c r="N103" s="75"/>
      <c r="O103" s="75"/>
      <c r="P103" s="75"/>
      <c r="Q103" s="75"/>
      <c r="R103" s="76"/>
      <c r="S103" s="75"/>
      <c r="T103" s="75"/>
      <c r="U103" s="76"/>
      <c r="V103" s="75"/>
      <c r="W103" s="75"/>
    </row>
    <row r="104" spans="1:23" ht="23.25" customHeight="1" hidden="1">
      <c r="A104" s="3"/>
      <c r="B104" s="69"/>
      <c r="C104" s="69"/>
      <c r="D104" s="69"/>
      <c r="E104" s="69"/>
      <c r="F104" s="69"/>
      <c r="G104" s="69"/>
      <c r="H104" s="69"/>
      <c r="I104" s="69"/>
      <c r="J104" s="69"/>
      <c r="K104" s="41"/>
      <c r="L104" s="41"/>
      <c r="M104" s="41"/>
      <c r="N104" s="41"/>
      <c r="O104" s="41"/>
      <c r="P104" s="41"/>
      <c r="Q104" s="41"/>
      <c r="R104" s="57"/>
      <c r="S104" s="57"/>
      <c r="T104" s="57"/>
      <c r="U104" s="57"/>
      <c r="V104" s="57"/>
      <c r="W104" s="57"/>
    </row>
    <row r="105" spans="1:23" ht="12.75" hidden="1">
      <c r="A105" s="4"/>
      <c r="B105" s="74"/>
      <c r="C105" s="74"/>
      <c r="D105" s="74"/>
      <c r="E105" s="74"/>
      <c r="F105" s="74"/>
      <c r="G105" s="74"/>
      <c r="H105" s="74"/>
      <c r="I105" s="74"/>
      <c r="J105" s="74"/>
      <c r="K105" s="75"/>
      <c r="L105" s="75"/>
      <c r="M105" s="75"/>
      <c r="N105" s="75"/>
      <c r="O105" s="75"/>
      <c r="P105" s="75"/>
      <c r="Q105" s="75"/>
      <c r="R105" s="76"/>
      <c r="S105" s="75"/>
      <c r="T105" s="75"/>
      <c r="U105" s="76"/>
      <c r="V105" s="75"/>
      <c r="W105" s="75"/>
    </row>
    <row r="106" ht="12.75" hidden="1"/>
    <row r="107" spans="1:23" ht="12.75">
      <c r="A107" s="37" t="s">
        <v>28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2.75">
      <c r="A108" s="37" t="s">
        <v>29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2.75">
      <c r="A109" s="37" t="s">
        <v>163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2.75">
      <c r="A110" s="37" t="s">
        <v>164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2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85" t="s">
        <v>30</v>
      </c>
      <c r="B112" s="43" t="s">
        <v>36</v>
      </c>
      <c r="C112" s="44"/>
      <c r="D112" s="44"/>
      <c r="E112" s="44"/>
      <c r="F112" s="44"/>
      <c r="G112" s="44"/>
      <c r="H112" s="44"/>
      <c r="I112" s="44"/>
      <c r="J112" s="45"/>
      <c r="K112" s="43" t="s">
        <v>35</v>
      </c>
      <c r="L112" s="44"/>
      <c r="M112" s="44"/>
      <c r="N112" s="45"/>
      <c r="O112" s="43" t="s">
        <v>34</v>
      </c>
      <c r="P112" s="44"/>
      <c r="Q112" s="45"/>
      <c r="R112" s="42" t="s">
        <v>33</v>
      </c>
      <c r="S112" s="34"/>
      <c r="T112" s="34"/>
      <c r="U112" s="34"/>
      <c r="V112" s="34"/>
      <c r="W112" s="35"/>
    </row>
    <row r="113" spans="1:23" ht="12.75">
      <c r="A113" s="86"/>
      <c r="B113" s="88"/>
      <c r="C113" s="89"/>
      <c r="D113" s="89"/>
      <c r="E113" s="89"/>
      <c r="F113" s="89"/>
      <c r="G113" s="89"/>
      <c r="H113" s="89"/>
      <c r="I113" s="89"/>
      <c r="J113" s="90"/>
      <c r="K113" s="88"/>
      <c r="L113" s="89"/>
      <c r="M113" s="89"/>
      <c r="N113" s="90"/>
      <c r="O113" s="88"/>
      <c r="P113" s="89"/>
      <c r="Q113" s="90"/>
      <c r="R113" s="43" t="s">
        <v>31</v>
      </c>
      <c r="S113" s="44"/>
      <c r="T113" s="45"/>
      <c r="U113" s="43" t="s">
        <v>32</v>
      </c>
      <c r="V113" s="44"/>
      <c r="W113" s="45"/>
    </row>
    <row r="114" spans="1:23" ht="12.75">
      <c r="A114" s="87"/>
      <c r="B114" s="46"/>
      <c r="C114" s="47"/>
      <c r="D114" s="47"/>
      <c r="E114" s="47"/>
      <c r="F114" s="47"/>
      <c r="G114" s="47"/>
      <c r="H114" s="47"/>
      <c r="I114" s="47"/>
      <c r="J114" s="48"/>
      <c r="K114" s="46"/>
      <c r="L114" s="47"/>
      <c r="M114" s="47"/>
      <c r="N114" s="48"/>
      <c r="O114" s="46"/>
      <c r="P114" s="47"/>
      <c r="Q114" s="48"/>
      <c r="R114" s="46"/>
      <c r="S114" s="47"/>
      <c r="T114" s="48"/>
      <c r="U114" s="46"/>
      <c r="V114" s="47"/>
      <c r="W114" s="48"/>
    </row>
    <row r="115" spans="1:23" ht="12.75">
      <c r="A115" s="5">
        <v>1</v>
      </c>
      <c r="B115" s="84">
        <v>2</v>
      </c>
      <c r="C115" s="84"/>
      <c r="D115" s="84"/>
      <c r="E115" s="84"/>
      <c r="F115" s="84"/>
      <c r="G115" s="84"/>
      <c r="H115" s="84"/>
      <c r="I115" s="84"/>
      <c r="J115" s="84"/>
      <c r="K115" s="84">
        <v>3</v>
      </c>
      <c r="L115" s="84"/>
      <c r="M115" s="84"/>
      <c r="N115" s="84"/>
      <c r="O115" s="84">
        <v>4</v>
      </c>
      <c r="P115" s="84"/>
      <c r="Q115" s="84"/>
      <c r="R115" s="84">
        <v>5</v>
      </c>
      <c r="S115" s="84"/>
      <c r="T115" s="84"/>
      <c r="U115" s="84">
        <v>6</v>
      </c>
      <c r="V115" s="84"/>
      <c r="W115" s="84"/>
    </row>
    <row r="116" spans="1:23" ht="25.5" customHeight="1">
      <c r="A116" s="80">
        <v>1</v>
      </c>
      <c r="B116" s="83" t="s">
        <v>143</v>
      </c>
      <c r="C116" s="11"/>
      <c r="D116" s="11"/>
      <c r="E116" s="11"/>
      <c r="F116" s="11"/>
      <c r="G116" s="11"/>
      <c r="H116" s="11"/>
      <c r="I116" s="11"/>
      <c r="J116" s="12"/>
      <c r="K116" s="73">
        <v>0.25</v>
      </c>
      <c r="L116" s="73"/>
      <c r="M116" s="73"/>
      <c r="N116" s="73"/>
      <c r="O116" s="73">
        <f>29.35*6.65</f>
        <v>195.1775</v>
      </c>
      <c r="P116" s="73"/>
      <c r="Q116" s="73"/>
      <c r="R116" s="73">
        <f>K116*O116</f>
        <v>48.794375</v>
      </c>
      <c r="S116" s="73"/>
      <c r="T116" s="73"/>
      <c r="U116" s="73">
        <f>R116*$S$6</f>
        <v>56.11353125</v>
      </c>
      <c r="V116" s="73"/>
      <c r="W116" s="73"/>
    </row>
    <row r="117" spans="1:23" ht="12.75">
      <c r="A117" s="81"/>
      <c r="B117" s="69" t="s">
        <v>165</v>
      </c>
      <c r="C117" s="69"/>
      <c r="D117" s="69"/>
      <c r="E117" s="69"/>
      <c r="F117" s="69"/>
      <c r="G117" s="69"/>
      <c r="H117" s="69"/>
      <c r="I117" s="69"/>
      <c r="J117" s="69"/>
      <c r="K117" s="57">
        <v>36.952</v>
      </c>
      <c r="L117" s="57"/>
      <c r="M117" s="57"/>
      <c r="N117" s="57"/>
      <c r="O117" s="57">
        <f>20.23*6.65</f>
        <v>134.5295</v>
      </c>
      <c r="P117" s="57"/>
      <c r="Q117" s="57"/>
      <c r="R117" s="73">
        <f>K117*O117</f>
        <v>4971.134084</v>
      </c>
      <c r="S117" s="73"/>
      <c r="T117" s="73"/>
      <c r="U117" s="73">
        <f>R117*$S$6</f>
        <v>5716.8041966</v>
      </c>
      <c r="V117" s="73"/>
      <c r="W117" s="73"/>
    </row>
    <row r="118" spans="1:23" ht="12.75" customHeight="1">
      <c r="A118" s="81"/>
      <c r="B118" s="69" t="s">
        <v>166</v>
      </c>
      <c r="C118" s="69"/>
      <c r="D118" s="69"/>
      <c r="E118" s="69"/>
      <c r="F118" s="69"/>
      <c r="G118" s="69"/>
      <c r="H118" s="69"/>
      <c r="I118" s="69"/>
      <c r="J118" s="69"/>
      <c r="K118" s="57">
        <v>0.12</v>
      </c>
      <c r="L118" s="57"/>
      <c r="M118" s="57"/>
      <c r="N118" s="57"/>
      <c r="O118" s="57">
        <f>20.23*6.65</f>
        <v>134.5295</v>
      </c>
      <c r="P118" s="57"/>
      <c r="Q118" s="57"/>
      <c r="R118" s="73">
        <f>K118*O118</f>
        <v>16.14354</v>
      </c>
      <c r="S118" s="73"/>
      <c r="T118" s="73"/>
      <c r="U118" s="73">
        <f>R118*$S$6</f>
        <v>18.565071</v>
      </c>
      <c r="V118" s="73"/>
      <c r="W118" s="73"/>
    </row>
    <row r="119" spans="1:23" ht="12.75">
      <c r="A119" s="81"/>
      <c r="B119" s="77" t="s">
        <v>43</v>
      </c>
      <c r="C119" s="77"/>
      <c r="D119" s="77"/>
      <c r="E119" s="77"/>
      <c r="F119" s="77"/>
      <c r="G119" s="77"/>
      <c r="H119" s="77"/>
      <c r="I119" s="77"/>
      <c r="J119" s="77"/>
      <c r="K119" s="78">
        <f>SUM(K116:N118)</f>
        <v>37.321999999999996</v>
      </c>
      <c r="L119" s="78"/>
      <c r="M119" s="78"/>
      <c r="N119" s="78"/>
      <c r="O119" s="78" t="s">
        <v>41</v>
      </c>
      <c r="P119" s="78"/>
      <c r="Q119" s="78"/>
      <c r="R119" s="79">
        <f>SUM(R116:T118)</f>
        <v>5036.071999000001</v>
      </c>
      <c r="S119" s="79"/>
      <c r="T119" s="79"/>
      <c r="U119" s="79">
        <f>SUM(U116:W118)</f>
        <v>5791.48279885</v>
      </c>
      <c r="V119" s="79"/>
      <c r="W119" s="79"/>
    </row>
    <row r="120" spans="1:23" ht="12.75" hidden="1">
      <c r="A120" s="81"/>
      <c r="B120" s="69"/>
      <c r="C120" s="69"/>
      <c r="D120" s="69"/>
      <c r="E120" s="69"/>
      <c r="F120" s="69"/>
      <c r="G120" s="69"/>
      <c r="H120" s="69"/>
      <c r="I120" s="69"/>
      <c r="J120" s="69"/>
      <c r="K120" s="57"/>
      <c r="L120" s="57"/>
      <c r="M120" s="57"/>
      <c r="N120" s="57"/>
      <c r="O120" s="57"/>
      <c r="P120" s="57"/>
      <c r="Q120" s="57"/>
      <c r="R120" s="73"/>
      <c r="S120" s="73"/>
      <c r="T120" s="73"/>
      <c r="U120" s="73"/>
      <c r="V120" s="73"/>
      <c r="W120" s="73"/>
    </row>
    <row r="121" spans="1:23" ht="12.75">
      <c r="A121" s="81"/>
      <c r="B121" s="69" t="s">
        <v>308</v>
      </c>
      <c r="C121" s="69"/>
      <c r="D121" s="69"/>
      <c r="E121" s="69"/>
      <c r="F121" s="69"/>
      <c r="G121" s="69"/>
      <c r="H121" s="69"/>
      <c r="I121" s="69"/>
      <c r="J121" s="69"/>
      <c r="K121" s="57">
        <v>36.952</v>
      </c>
      <c r="L121" s="57"/>
      <c r="M121" s="57"/>
      <c r="N121" s="57"/>
      <c r="O121" s="57">
        <f>10.97*6.65</f>
        <v>72.9505</v>
      </c>
      <c r="P121" s="57"/>
      <c r="Q121" s="57"/>
      <c r="R121" s="73">
        <f>K121*O121</f>
        <v>2695.6668760000002</v>
      </c>
      <c r="S121" s="73"/>
      <c r="T121" s="73"/>
      <c r="U121" s="73">
        <f>R121*$S$6</f>
        <v>3100.0169074</v>
      </c>
      <c r="V121" s="73"/>
      <c r="W121" s="73"/>
    </row>
    <row r="122" spans="1:23" ht="12.75">
      <c r="A122" s="82"/>
      <c r="B122" s="77" t="s">
        <v>45</v>
      </c>
      <c r="C122" s="77"/>
      <c r="D122" s="77"/>
      <c r="E122" s="77"/>
      <c r="F122" s="77"/>
      <c r="G122" s="77"/>
      <c r="H122" s="77"/>
      <c r="I122" s="77"/>
      <c r="J122" s="77"/>
      <c r="K122" s="78">
        <f>SUM(K120:N121)</f>
        <v>36.952</v>
      </c>
      <c r="L122" s="78"/>
      <c r="M122" s="78"/>
      <c r="N122" s="78"/>
      <c r="O122" s="78" t="s">
        <v>41</v>
      </c>
      <c r="P122" s="78"/>
      <c r="Q122" s="78"/>
      <c r="R122" s="79">
        <f>SUM(R120:T121)</f>
        <v>2695.6668760000002</v>
      </c>
      <c r="S122" s="79"/>
      <c r="T122" s="79"/>
      <c r="U122" s="79">
        <f>R122*$S$6</f>
        <v>3100.0169074</v>
      </c>
      <c r="V122" s="79"/>
      <c r="W122" s="79"/>
    </row>
    <row r="123" spans="1:23" ht="12.75">
      <c r="A123" s="4"/>
      <c r="B123" s="74" t="s">
        <v>37</v>
      </c>
      <c r="C123" s="74"/>
      <c r="D123" s="74"/>
      <c r="E123" s="74"/>
      <c r="F123" s="74"/>
      <c r="G123" s="74"/>
      <c r="H123" s="74"/>
      <c r="I123" s="74"/>
      <c r="J123" s="74"/>
      <c r="K123" s="98">
        <f>K119+K122</f>
        <v>74.274</v>
      </c>
      <c r="L123" s="98"/>
      <c r="M123" s="98"/>
      <c r="N123" s="98"/>
      <c r="O123" s="75" t="s">
        <v>41</v>
      </c>
      <c r="P123" s="75"/>
      <c r="Q123" s="75"/>
      <c r="R123" s="76">
        <f>R119+R122</f>
        <v>7731.738875000001</v>
      </c>
      <c r="S123" s="75"/>
      <c r="T123" s="75"/>
      <c r="U123" s="76">
        <f>U119+U122</f>
        <v>8891.49970625</v>
      </c>
      <c r="V123" s="75"/>
      <c r="W123" s="75"/>
    </row>
    <row r="124" spans="1:23" ht="12.75">
      <c r="A124" s="3">
        <v>2</v>
      </c>
      <c r="B124" s="69" t="s">
        <v>20</v>
      </c>
      <c r="C124" s="69"/>
      <c r="D124" s="69"/>
      <c r="E124" s="69"/>
      <c r="F124" s="69"/>
      <c r="G124" s="69"/>
      <c r="H124" s="69"/>
      <c r="I124" s="69"/>
      <c r="J124" s="69"/>
      <c r="K124" s="41" t="s">
        <v>41</v>
      </c>
      <c r="L124" s="41"/>
      <c r="M124" s="41"/>
      <c r="N124" s="41"/>
      <c r="O124" s="41" t="s">
        <v>41</v>
      </c>
      <c r="P124" s="41"/>
      <c r="Q124" s="41"/>
      <c r="R124" s="57">
        <f>R123*$S$7</f>
        <v>610.807371125</v>
      </c>
      <c r="S124" s="57"/>
      <c r="T124" s="57"/>
      <c r="U124" s="57">
        <f>U123*$S$7</f>
        <v>702.4284767937501</v>
      </c>
      <c r="V124" s="57"/>
      <c r="W124" s="57"/>
    </row>
    <row r="125" spans="1:23" ht="12.75">
      <c r="A125" s="4"/>
      <c r="B125" s="74" t="s">
        <v>38</v>
      </c>
      <c r="C125" s="74"/>
      <c r="D125" s="74"/>
      <c r="E125" s="74"/>
      <c r="F125" s="74"/>
      <c r="G125" s="74"/>
      <c r="H125" s="74"/>
      <c r="I125" s="74"/>
      <c r="J125" s="74"/>
      <c r="K125" s="75" t="s">
        <v>41</v>
      </c>
      <c r="L125" s="75"/>
      <c r="M125" s="75"/>
      <c r="N125" s="75"/>
      <c r="O125" s="75" t="s">
        <v>41</v>
      </c>
      <c r="P125" s="75"/>
      <c r="Q125" s="75"/>
      <c r="R125" s="76">
        <f>R123+R124</f>
        <v>8342.546246125</v>
      </c>
      <c r="S125" s="75"/>
      <c r="T125" s="75"/>
      <c r="U125" s="76">
        <f>U123+U124</f>
        <v>9593.92818304375</v>
      </c>
      <c r="V125" s="75"/>
      <c r="W125" s="75"/>
    </row>
    <row r="126" spans="1:23" ht="26.25" customHeight="1">
      <c r="A126" s="3">
        <v>3</v>
      </c>
      <c r="B126" s="69" t="s">
        <v>39</v>
      </c>
      <c r="C126" s="69"/>
      <c r="D126" s="69"/>
      <c r="E126" s="69"/>
      <c r="F126" s="69"/>
      <c r="G126" s="69"/>
      <c r="H126" s="69"/>
      <c r="I126" s="69"/>
      <c r="J126" s="69"/>
      <c r="K126" s="41" t="s">
        <v>41</v>
      </c>
      <c r="L126" s="41"/>
      <c r="M126" s="41"/>
      <c r="N126" s="41"/>
      <c r="O126" s="41" t="s">
        <v>41</v>
      </c>
      <c r="P126" s="41"/>
      <c r="Q126" s="41"/>
      <c r="R126" s="57">
        <f>R125*$S$8</f>
        <v>3086.7421110662503</v>
      </c>
      <c r="S126" s="57"/>
      <c r="T126" s="57"/>
      <c r="U126" s="57">
        <f>U125*$S$8</f>
        <v>3549.7534277261875</v>
      </c>
      <c r="V126" s="57"/>
      <c r="W126" s="57"/>
    </row>
    <row r="127" spans="1:23" ht="12.75" hidden="1">
      <c r="A127" s="3"/>
      <c r="B127" s="69"/>
      <c r="C127" s="69"/>
      <c r="D127" s="69"/>
      <c r="E127" s="69"/>
      <c r="F127" s="69"/>
      <c r="G127" s="69"/>
      <c r="H127" s="69"/>
      <c r="I127" s="69"/>
      <c r="J127" s="69"/>
      <c r="K127" s="41"/>
      <c r="L127" s="41"/>
      <c r="M127" s="41"/>
      <c r="N127" s="41"/>
      <c r="O127" s="41"/>
      <c r="P127" s="41"/>
      <c r="Q127" s="41"/>
      <c r="R127" s="57"/>
      <c r="S127" s="57"/>
      <c r="T127" s="57"/>
      <c r="U127" s="57"/>
      <c r="V127" s="57"/>
      <c r="W127" s="57"/>
    </row>
    <row r="128" spans="1:23" ht="12.75">
      <c r="A128" s="4"/>
      <c r="B128" s="74" t="s">
        <v>40</v>
      </c>
      <c r="C128" s="74"/>
      <c r="D128" s="74"/>
      <c r="E128" s="74"/>
      <c r="F128" s="74"/>
      <c r="G128" s="74"/>
      <c r="H128" s="74"/>
      <c r="I128" s="74"/>
      <c r="J128" s="74"/>
      <c r="K128" s="75" t="s">
        <v>41</v>
      </c>
      <c r="L128" s="75"/>
      <c r="M128" s="75"/>
      <c r="N128" s="75"/>
      <c r="O128" s="75" t="s">
        <v>41</v>
      </c>
      <c r="P128" s="75"/>
      <c r="Q128" s="75"/>
      <c r="R128" s="76">
        <f>R125+R126+R127</f>
        <v>11429.288357191252</v>
      </c>
      <c r="S128" s="75"/>
      <c r="T128" s="75"/>
      <c r="U128" s="76">
        <f>U125+U126+U127</f>
        <v>13143.681610769938</v>
      </c>
      <c r="V128" s="75"/>
      <c r="W128" s="75"/>
    </row>
    <row r="129" ht="61.5" customHeight="1"/>
    <row r="130" spans="1:23" ht="12.75" hidden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12.75" hidden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ht="12.75" hidden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:23" ht="12.75" customHeight="1" hidden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2.7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hidden="1">
      <c r="A135" s="85"/>
      <c r="B135" s="43"/>
      <c r="C135" s="44"/>
      <c r="D135" s="44"/>
      <c r="E135" s="44"/>
      <c r="F135" s="44"/>
      <c r="G135" s="44"/>
      <c r="H135" s="44"/>
      <c r="I135" s="44"/>
      <c r="J135" s="45"/>
      <c r="K135" s="43"/>
      <c r="L135" s="44"/>
      <c r="M135" s="44"/>
      <c r="N135" s="45"/>
      <c r="O135" s="43"/>
      <c r="P135" s="44"/>
      <c r="Q135" s="45"/>
      <c r="R135" s="42"/>
      <c r="S135" s="34"/>
      <c r="T135" s="34"/>
      <c r="U135" s="34"/>
      <c r="V135" s="34"/>
      <c r="W135" s="35"/>
    </row>
    <row r="136" spans="1:23" ht="12.75" hidden="1">
      <c r="A136" s="86"/>
      <c r="B136" s="88"/>
      <c r="C136" s="89"/>
      <c r="D136" s="89"/>
      <c r="E136" s="89"/>
      <c r="F136" s="89"/>
      <c r="G136" s="89"/>
      <c r="H136" s="89"/>
      <c r="I136" s="89"/>
      <c r="J136" s="90"/>
      <c r="K136" s="88"/>
      <c r="L136" s="89"/>
      <c r="M136" s="89"/>
      <c r="N136" s="90"/>
      <c r="O136" s="88"/>
      <c r="P136" s="89"/>
      <c r="Q136" s="90"/>
      <c r="R136" s="43"/>
      <c r="S136" s="44"/>
      <c r="T136" s="45"/>
      <c r="U136" s="43"/>
      <c r="V136" s="44"/>
      <c r="W136" s="45"/>
    </row>
    <row r="137" spans="1:23" ht="12.75" hidden="1">
      <c r="A137" s="87"/>
      <c r="B137" s="46"/>
      <c r="C137" s="47"/>
      <c r="D137" s="47"/>
      <c r="E137" s="47"/>
      <c r="F137" s="47"/>
      <c r="G137" s="47"/>
      <c r="H137" s="47"/>
      <c r="I137" s="47"/>
      <c r="J137" s="48"/>
      <c r="K137" s="46"/>
      <c r="L137" s="47"/>
      <c r="M137" s="47"/>
      <c r="N137" s="48"/>
      <c r="O137" s="46"/>
      <c r="P137" s="47"/>
      <c r="Q137" s="48"/>
      <c r="R137" s="46"/>
      <c r="S137" s="47"/>
      <c r="T137" s="48"/>
      <c r="U137" s="46"/>
      <c r="V137" s="47"/>
      <c r="W137" s="48"/>
    </row>
    <row r="138" spans="1:23" ht="12.75" hidden="1">
      <c r="A138" s="5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</row>
    <row r="139" spans="1:23" ht="24.75" customHeight="1" hidden="1">
      <c r="A139" s="80"/>
      <c r="B139" s="83"/>
      <c r="C139" s="11"/>
      <c r="D139" s="11"/>
      <c r="E139" s="11"/>
      <c r="F139" s="11"/>
      <c r="G139" s="11"/>
      <c r="H139" s="11"/>
      <c r="I139" s="11"/>
      <c r="J139" s="12"/>
      <c r="K139" s="97"/>
      <c r="L139" s="97"/>
      <c r="M139" s="97"/>
      <c r="N139" s="97"/>
      <c r="O139" s="73"/>
      <c r="P139" s="73"/>
      <c r="Q139" s="73"/>
      <c r="R139" s="73"/>
      <c r="S139" s="73"/>
      <c r="T139" s="73"/>
      <c r="U139" s="73"/>
      <c r="V139" s="73"/>
      <c r="W139" s="73"/>
    </row>
    <row r="140" spans="1:23" ht="12.75" hidden="1">
      <c r="A140" s="81"/>
      <c r="B140" s="69"/>
      <c r="C140" s="69"/>
      <c r="D140" s="69"/>
      <c r="E140" s="69"/>
      <c r="F140" s="69"/>
      <c r="G140" s="69"/>
      <c r="H140" s="69"/>
      <c r="I140" s="69"/>
      <c r="J140" s="69"/>
      <c r="K140" s="97"/>
      <c r="L140" s="97"/>
      <c r="M140" s="97"/>
      <c r="N140" s="97"/>
      <c r="O140" s="57"/>
      <c r="P140" s="57"/>
      <c r="Q140" s="57"/>
      <c r="R140" s="73"/>
      <c r="S140" s="73"/>
      <c r="T140" s="73"/>
      <c r="U140" s="73"/>
      <c r="V140" s="73"/>
      <c r="W140" s="73"/>
    </row>
    <row r="141" spans="1:23" ht="12.75" hidden="1">
      <c r="A141" s="81"/>
      <c r="B141" s="69"/>
      <c r="C141" s="69"/>
      <c r="D141" s="69"/>
      <c r="E141" s="69"/>
      <c r="F141" s="69"/>
      <c r="G141" s="69"/>
      <c r="H141" s="69"/>
      <c r="I141" s="69"/>
      <c r="J141" s="69"/>
      <c r="K141" s="41"/>
      <c r="L141" s="41"/>
      <c r="M141" s="41"/>
      <c r="N141" s="41"/>
      <c r="O141" s="57"/>
      <c r="P141" s="57"/>
      <c r="Q141" s="57"/>
      <c r="R141" s="73"/>
      <c r="S141" s="73"/>
      <c r="T141" s="73"/>
      <c r="U141" s="73"/>
      <c r="V141" s="73"/>
      <c r="W141" s="73"/>
    </row>
    <row r="142" spans="1:23" ht="12.75" hidden="1">
      <c r="A142" s="82"/>
      <c r="B142" s="69"/>
      <c r="C142" s="69"/>
      <c r="D142" s="69"/>
      <c r="E142" s="69"/>
      <c r="F142" s="69"/>
      <c r="G142" s="69"/>
      <c r="H142" s="69"/>
      <c r="I142" s="69"/>
      <c r="J142" s="69"/>
      <c r="K142" s="41"/>
      <c r="L142" s="41"/>
      <c r="M142" s="41"/>
      <c r="N142" s="41"/>
      <c r="O142" s="57"/>
      <c r="P142" s="57"/>
      <c r="Q142" s="57"/>
      <c r="R142" s="73"/>
      <c r="S142" s="73"/>
      <c r="T142" s="73"/>
      <c r="U142" s="73"/>
      <c r="V142" s="73"/>
      <c r="W142" s="73"/>
    </row>
    <row r="143" spans="1:23" ht="12.75" hidden="1">
      <c r="A143" s="4"/>
      <c r="B143" s="74"/>
      <c r="C143" s="74"/>
      <c r="D143" s="74"/>
      <c r="E143" s="74"/>
      <c r="F143" s="74"/>
      <c r="G143" s="74"/>
      <c r="H143" s="74"/>
      <c r="I143" s="74"/>
      <c r="J143" s="74"/>
      <c r="K143" s="75"/>
      <c r="L143" s="75"/>
      <c r="M143" s="75"/>
      <c r="N143" s="75"/>
      <c r="O143" s="75"/>
      <c r="P143" s="75"/>
      <c r="Q143" s="75"/>
      <c r="R143" s="76"/>
      <c r="S143" s="75"/>
      <c r="T143" s="75"/>
      <c r="U143" s="76"/>
      <c r="V143" s="75"/>
      <c r="W143" s="75"/>
    </row>
    <row r="144" spans="1:23" ht="12.75" hidden="1">
      <c r="A144" s="3"/>
      <c r="B144" s="69"/>
      <c r="C144" s="69"/>
      <c r="D144" s="69"/>
      <c r="E144" s="69"/>
      <c r="F144" s="69"/>
      <c r="G144" s="69"/>
      <c r="H144" s="69"/>
      <c r="I144" s="69"/>
      <c r="J144" s="69"/>
      <c r="K144" s="41"/>
      <c r="L144" s="41"/>
      <c r="M144" s="41"/>
      <c r="N144" s="41"/>
      <c r="O144" s="41"/>
      <c r="P144" s="41"/>
      <c r="Q144" s="41"/>
      <c r="R144" s="57"/>
      <c r="S144" s="57"/>
      <c r="T144" s="57"/>
      <c r="U144" s="57"/>
      <c r="V144" s="57"/>
      <c r="W144" s="57"/>
    </row>
    <row r="145" spans="1:23" ht="12.75" hidden="1">
      <c r="A145" s="4"/>
      <c r="B145" s="74"/>
      <c r="C145" s="74"/>
      <c r="D145" s="74"/>
      <c r="E145" s="74"/>
      <c r="F145" s="74"/>
      <c r="G145" s="74"/>
      <c r="H145" s="74"/>
      <c r="I145" s="74"/>
      <c r="J145" s="74"/>
      <c r="K145" s="75"/>
      <c r="L145" s="75"/>
      <c r="M145" s="75"/>
      <c r="N145" s="75"/>
      <c r="O145" s="75"/>
      <c r="P145" s="75"/>
      <c r="Q145" s="75"/>
      <c r="R145" s="76"/>
      <c r="S145" s="75"/>
      <c r="T145" s="75"/>
      <c r="U145" s="76"/>
      <c r="V145" s="75"/>
      <c r="W145" s="75"/>
    </row>
    <row r="146" spans="1:23" ht="24.75" customHeight="1" hidden="1">
      <c r="A146" s="3"/>
      <c r="B146" s="69"/>
      <c r="C146" s="69"/>
      <c r="D146" s="69"/>
      <c r="E146" s="69"/>
      <c r="F146" s="69"/>
      <c r="G146" s="69"/>
      <c r="H146" s="69"/>
      <c r="I146" s="69"/>
      <c r="J146" s="69"/>
      <c r="K146" s="41"/>
      <c r="L146" s="41"/>
      <c r="M146" s="41"/>
      <c r="N146" s="41"/>
      <c r="O146" s="41"/>
      <c r="P146" s="41"/>
      <c r="Q146" s="41"/>
      <c r="R146" s="57"/>
      <c r="S146" s="57"/>
      <c r="T146" s="57"/>
      <c r="U146" s="57"/>
      <c r="V146" s="57"/>
      <c r="W146" s="57"/>
    </row>
    <row r="147" spans="1:23" ht="12.75" hidden="1">
      <c r="A147" s="4"/>
      <c r="B147" s="74"/>
      <c r="C147" s="74"/>
      <c r="D147" s="74"/>
      <c r="E147" s="74"/>
      <c r="F147" s="74"/>
      <c r="G147" s="74"/>
      <c r="H147" s="74"/>
      <c r="I147" s="74"/>
      <c r="J147" s="74"/>
      <c r="K147" s="75"/>
      <c r="L147" s="75"/>
      <c r="M147" s="75"/>
      <c r="N147" s="75"/>
      <c r="O147" s="75"/>
      <c r="P147" s="75"/>
      <c r="Q147" s="75"/>
      <c r="R147" s="76"/>
      <c r="S147" s="75"/>
      <c r="T147" s="75"/>
      <c r="U147" s="76"/>
      <c r="V147" s="75"/>
      <c r="W147" s="75"/>
    </row>
    <row r="148" ht="12.75" hidden="1"/>
    <row r="149" spans="1:23" ht="12.75" hidden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:23" ht="12.75" hidden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:23" ht="25.5" customHeight="1" hidden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:23" ht="12.75" hidden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23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hidden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40.5" customHeight="1" hidden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2.75" hidden="1">
      <c r="A156" s="6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</row>
    <row r="157" spans="1:23" ht="12.75" hidden="1">
      <c r="A157" s="3"/>
      <c r="B157" s="69"/>
      <c r="C157" s="69"/>
      <c r="D157" s="69"/>
      <c r="E157" s="69"/>
      <c r="F157" s="69"/>
      <c r="G157" s="69"/>
      <c r="H157" s="69"/>
      <c r="I157" s="69"/>
      <c r="J157" s="69"/>
      <c r="K157" s="41"/>
      <c r="L157" s="41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3" ht="12.75" hidden="1">
      <c r="A158" s="3"/>
      <c r="B158" s="69"/>
      <c r="C158" s="69"/>
      <c r="D158" s="69"/>
      <c r="E158" s="69"/>
      <c r="F158" s="69"/>
      <c r="G158" s="69"/>
      <c r="H158" s="69"/>
      <c r="I158" s="69"/>
      <c r="J158" s="69"/>
      <c r="K158" s="41"/>
      <c r="L158" s="41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1:23" ht="12.75" hidden="1">
      <c r="A159" s="3"/>
      <c r="B159" s="69"/>
      <c r="C159" s="69"/>
      <c r="D159" s="69"/>
      <c r="E159" s="69"/>
      <c r="F159" s="69"/>
      <c r="G159" s="69"/>
      <c r="H159" s="69"/>
      <c r="I159" s="69"/>
      <c r="J159" s="69"/>
      <c r="K159" s="41"/>
      <c r="L159" s="41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</row>
    <row r="160" spans="1:23" ht="24.75" customHeight="1" hidden="1">
      <c r="A160" s="3"/>
      <c r="B160" s="69"/>
      <c r="C160" s="69"/>
      <c r="D160" s="69"/>
      <c r="E160" s="69"/>
      <c r="F160" s="69"/>
      <c r="G160" s="69"/>
      <c r="H160" s="69"/>
      <c r="I160" s="69"/>
      <c r="J160" s="69"/>
      <c r="K160" s="62"/>
      <c r="L160" s="62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 ht="12.75" hidden="1">
      <c r="A161" s="3"/>
      <c r="B161" s="69"/>
      <c r="C161" s="69"/>
      <c r="D161" s="69"/>
      <c r="E161" s="69"/>
      <c r="F161" s="69"/>
      <c r="G161" s="69"/>
      <c r="H161" s="69"/>
      <c r="I161" s="69"/>
      <c r="J161" s="69"/>
      <c r="K161" s="41"/>
      <c r="L161" s="41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 ht="26.25" customHeight="1" hidden="1">
      <c r="A162" s="3"/>
      <c r="B162" s="69"/>
      <c r="C162" s="69"/>
      <c r="D162" s="69"/>
      <c r="E162" s="69"/>
      <c r="F162" s="69"/>
      <c r="G162" s="69"/>
      <c r="H162" s="69"/>
      <c r="I162" s="69"/>
      <c r="J162" s="69"/>
      <c r="K162" s="41"/>
      <c r="L162" s="41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 ht="12.75" customHeight="1" hidden="1">
      <c r="A163" s="3"/>
      <c r="B163" s="69"/>
      <c r="C163" s="69"/>
      <c r="D163" s="69"/>
      <c r="E163" s="69"/>
      <c r="F163" s="69"/>
      <c r="G163" s="69"/>
      <c r="H163" s="69"/>
      <c r="I163" s="69"/>
      <c r="J163" s="69"/>
      <c r="K163" s="41"/>
      <c r="L163" s="41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 ht="12.75" hidden="1">
      <c r="A164" s="3"/>
      <c r="B164" s="69"/>
      <c r="C164" s="69"/>
      <c r="D164" s="69"/>
      <c r="E164" s="69"/>
      <c r="F164" s="69"/>
      <c r="G164" s="69"/>
      <c r="H164" s="69"/>
      <c r="I164" s="69"/>
      <c r="J164" s="69"/>
      <c r="K164" s="41"/>
      <c r="L164" s="41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 ht="12.75" hidden="1">
      <c r="A165" s="3"/>
      <c r="B165" s="69"/>
      <c r="C165" s="69"/>
      <c r="D165" s="69"/>
      <c r="E165" s="69"/>
      <c r="F165" s="69"/>
      <c r="G165" s="69"/>
      <c r="H165" s="69"/>
      <c r="I165" s="69"/>
      <c r="J165" s="69"/>
      <c r="K165" s="41"/>
      <c r="L165" s="41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 ht="12.75" hidden="1">
      <c r="A166" s="3"/>
      <c r="B166" s="69"/>
      <c r="C166" s="69"/>
      <c r="D166" s="69"/>
      <c r="E166" s="69"/>
      <c r="F166" s="69"/>
      <c r="G166" s="69"/>
      <c r="H166" s="69"/>
      <c r="I166" s="69"/>
      <c r="J166" s="69"/>
      <c r="K166" s="41"/>
      <c r="L166" s="41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 ht="12.75" customHeight="1" hidden="1">
      <c r="A167" s="3"/>
      <c r="B167" s="69"/>
      <c r="C167" s="69"/>
      <c r="D167" s="69"/>
      <c r="E167" s="69"/>
      <c r="F167" s="69"/>
      <c r="G167" s="69"/>
      <c r="H167" s="69"/>
      <c r="I167" s="69"/>
      <c r="J167" s="69"/>
      <c r="K167" s="41"/>
      <c r="L167" s="41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</row>
    <row r="168" spans="1:23" ht="12.75" hidden="1">
      <c r="A168" s="3"/>
      <c r="B168" s="69"/>
      <c r="C168" s="69"/>
      <c r="D168" s="69"/>
      <c r="E168" s="69"/>
      <c r="F168" s="69"/>
      <c r="G168" s="69"/>
      <c r="H168" s="69"/>
      <c r="I168" s="69"/>
      <c r="J168" s="69"/>
      <c r="K168" s="41"/>
      <c r="L168" s="41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</row>
    <row r="169" spans="1:23" ht="12.75" hidden="1">
      <c r="A169" s="3"/>
      <c r="B169" s="69"/>
      <c r="C169" s="69"/>
      <c r="D169" s="69"/>
      <c r="E169" s="69"/>
      <c r="F169" s="69"/>
      <c r="G169" s="69"/>
      <c r="H169" s="69"/>
      <c r="I169" s="69"/>
      <c r="J169" s="69"/>
      <c r="K169" s="41"/>
      <c r="L169" s="41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3" ht="12.75" customHeight="1" hidden="1">
      <c r="A170" s="3"/>
      <c r="B170" s="69"/>
      <c r="C170" s="69"/>
      <c r="D170" s="69"/>
      <c r="E170" s="69"/>
      <c r="F170" s="69"/>
      <c r="G170" s="69"/>
      <c r="H170" s="69"/>
      <c r="I170" s="69"/>
      <c r="J170" s="69"/>
      <c r="K170" s="41"/>
      <c r="L170" s="41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</row>
    <row r="171" spans="1:23" ht="12.75" customHeight="1" hidden="1">
      <c r="A171" s="3"/>
      <c r="B171" s="69"/>
      <c r="C171" s="69"/>
      <c r="D171" s="69"/>
      <c r="E171" s="69"/>
      <c r="F171" s="69"/>
      <c r="G171" s="69"/>
      <c r="H171" s="69"/>
      <c r="I171" s="69"/>
      <c r="J171" s="69"/>
      <c r="K171" s="41"/>
      <c r="L171" s="41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  <row r="172" spans="1:23" ht="12.75" customHeight="1" hidden="1">
      <c r="A172" s="3"/>
      <c r="B172" s="69"/>
      <c r="C172" s="69"/>
      <c r="D172" s="69"/>
      <c r="E172" s="69"/>
      <c r="F172" s="69"/>
      <c r="G172" s="69"/>
      <c r="H172" s="69"/>
      <c r="I172" s="69"/>
      <c r="J172" s="69"/>
      <c r="K172" s="41"/>
      <c r="L172" s="41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</row>
    <row r="173" spans="1:23" ht="12.75" hidden="1">
      <c r="A173" s="3"/>
      <c r="B173" s="69"/>
      <c r="C173" s="69"/>
      <c r="D173" s="69"/>
      <c r="E173" s="69"/>
      <c r="F173" s="69"/>
      <c r="G173" s="69"/>
      <c r="H173" s="69"/>
      <c r="I173" s="69"/>
      <c r="J173" s="69"/>
      <c r="K173" s="41"/>
      <c r="L173" s="41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1:23" ht="41.25" customHeight="1" hidden="1">
      <c r="A174" s="3"/>
      <c r="B174" s="69"/>
      <c r="C174" s="69"/>
      <c r="D174" s="69"/>
      <c r="E174" s="69"/>
      <c r="F174" s="69"/>
      <c r="G174" s="69"/>
      <c r="H174" s="69"/>
      <c r="I174" s="69"/>
      <c r="J174" s="69"/>
      <c r="K174" s="41"/>
      <c r="L174" s="41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25.5" customHeight="1" hidden="1">
      <c r="A175" s="3"/>
      <c r="B175" s="69"/>
      <c r="C175" s="69"/>
      <c r="D175" s="69"/>
      <c r="E175" s="69"/>
      <c r="F175" s="69"/>
      <c r="G175" s="69"/>
      <c r="H175" s="69"/>
      <c r="I175" s="69"/>
      <c r="J175" s="69"/>
      <c r="K175" s="41"/>
      <c r="L175" s="41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</row>
    <row r="176" spans="1:23" ht="12.75" customHeight="1" hidden="1">
      <c r="A176" s="3"/>
      <c r="B176" s="69"/>
      <c r="C176" s="69"/>
      <c r="D176" s="69"/>
      <c r="E176" s="69"/>
      <c r="F176" s="69"/>
      <c r="G176" s="69"/>
      <c r="H176" s="69"/>
      <c r="I176" s="69"/>
      <c r="J176" s="69"/>
      <c r="K176" s="41"/>
      <c r="L176" s="41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2.75" customHeight="1" hidden="1">
      <c r="A177" s="3"/>
      <c r="B177" s="69"/>
      <c r="C177" s="69"/>
      <c r="D177" s="69"/>
      <c r="E177" s="69"/>
      <c r="F177" s="69"/>
      <c r="G177" s="69"/>
      <c r="H177" s="69"/>
      <c r="I177" s="69"/>
      <c r="J177" s="69"/>
      <c r="K177" s="72"/>
      <c r="L177" s="72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 ht="12.75" hidden="1">
      <c r="A178" s="3"/>
      <c r="B178" s="69"/>
      <c r="C178" s="69"/>
      <c r="D178" s="69"/>
      <c r="E178" s="69"/>
      <c r="F178" s="69"/>
      <c r="G178" s="69"/>
      <c r="H178" s="69"/>
      <c r="I178" s="69"/>
      <c r="J178" s="69"/>
      <c r="K178" s="41"/>
      <c r="L178" s="41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 ht="12.75" hidden="1">
      <c r="A179" s="3"/>
      <c r="B179" s="69"/>
      <c r="C179" s="69"/>
      <c r="D179" s="69"/>
      <c r="E179" s="69"/>
      <c r="F179" s="69"/>
      <c r="G179" s="69"/>
      <c r="H179" s="69"/>
      <c r="I179" s="69"/>
      <c r="J179" s="69"/>
      <c r="K179" s="41"/>
      <c r="L179" s="41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 ht="12.75" hidden="1">
      <c r="A180" s="3"/>
      <c r="B180" s="69"/>
      <c r="C180" s="69"/>
      <c r="D180" s="69"/>
      <c r="E180" s="69"/>
      <c r="F180" s="69"/>
      <c r="G180" s="69"/>
      <c r="H180" s="69"/>
      <c r="I180" s="69"/>
      <c r="J180" s="69"/>
      <c r="K180" s="41"/>
      <c r="L180" s="41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</row>
    <row r="181" spans="1:23" ht="12.75" hidden="1">
      <c r="A181" s="3"/>
      <c r="B181" s="69"/>
      <c r="C181" s="69"/>
      <c r="D181" s="69"/>
      <c r="E181" s="69"/>
      <c r="F181" s="69"/>
      <c r="G181" s="69"/>
      <c r="H181" s="69"/>
      <c r="I181" s="69"/>
      <c r="J181" s="69"/>
      <c r="K181" s="41"/>
      <c r="L181" s="41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</row>
    <row r="182" spans="1:23" ht="12.75" hidden="1">
      <c r="A182" s="3"/>
      <c r="B182" s="69"/>
      <c r="C182" s="69"/>
      <c r="D182" s="69"/>
      <c r="E182" s="69"/>
      <c r="F182" s="69"/>
      <c r="G182" s="69"/>
      <c r="H182" s="69"/>
      <c r="I182" s="69"/>
      <c r="J182" s="69"/>
      <c r="K182" s="41"/>
      <c r="L182" s="41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2.75" hidden="1">
      <c r="A183" s="3"/>
      <c r="B183" s="69"/>
      <c r="C183" s="69"/>
      <c r="D183" s="69"/>
      <c r="E183" s="69"/>
      <c r="F183" s="69"/>
      <c r="G183" s="69"/>
      <c r="H183" s="69"/>
      <c r="I183" s="69"/>
      <c r="J183" s="69"/>
      <c r="K183" s="41"/>
      <c r="L183" s="41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</row>
    <row r="184" spans="1:23" ht="25.5" customHeight="1" hidden="1">
      <c r="A184" s="3"/>
      <c r="B184" s="69"/>
      <c r="C184" s="69"/>
      <c r="D184" s="69"/>
      <c r="E184" s="69"/>
      <c r="F184" s="69"/>
      <c r="G184" s="69"/>
      <c r="H184" s="69"/>
      <c r="I184" s="69"/>
      <c r="J184" s="69"/>
      <c r="K184" s="41"/>
      <c r="L184" s="41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27" customHeight="1" hidden="1">
      <c r="A185" s="3"/>
      <c r="B185" s="69"/>
      <c r="C185" s="69"/>
      <c r="D185" s="69"/>
      <c r="E185" s="69"/>
      <c r="F185" s="69"/>
      <c r="G185" s="69"/>
      <c r="H185" s="69"/>
      <c r="I185" s="69"/>
      <c r="J185" s="69"/>
      <c r="K185" s="62"/>
      <c r="L185" s="62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</row>
    <row r="186" spans="1:23" ht="12.75" customHeight="1" hidden="1">
      <c r="A186" s="3"/>
      <c r="B186" s="69"/>
      <c r="C186" s="69"/>
      <c r="D186" s="69"/>
      <c r="E186" s="69"/>
      <c r="F186" s="69"/>
      <c r="G186" s="69"/>
      <c r="H186" s="69"/>
      <c r="I186" s="69"/>
      <c r="J186" s="69"/>
      <c r="K186" s="41"/>
      <c r="L186" s="41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</row>
    <row r="187" spans="1:23" ht="12.75" hidden="1">
      <c r="A187" s="3"/>
      <c r="B187" s="69"/>
      <c r="C187" s="69"/>
      <c r="D187" s="69"/>
      <c r="E187" s="69"/>
      <c r="F187" s="69"/>
      <c r="G187" s="69"/>
      <c r="H187" s="69"/>
      <c r="I187" s="69"/>
      <c r="J187" s="69"/>
      <c r="K187" s="41"/>
      <c r="L187" s="41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</row>
    <row r="188" spans="1:23" ht="12.75" hidden="1">
      <c r="A188" s="3"/>
      <c r="B188" s="69"/>
      <c r="C188" s="69"/>
      <c r="D188" s="69"/>
      <c r="E188" s="69"/>
      <c r="F188" s="69"/>
      <c r="G188" s="69"/>
      <c r="H188" s="69"/>
      <c r="I188" s="69"/>
      <c r="J188" s="69"/>
      <c r="K188" s="41"/>
      <c r="L188" s="41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</row>
    <row r="189" spans="1:23" ht="12.75" hidden="1">
      <c r="A189" s="3"/>
      <c r="B189" s="69"/>
      <c r="C189" s="69"/>
      <c r="D189" s="69"/>
      <c r="E189" s="69"/>
      <c r="F189" s="69"/>
      <c r="G189" s="69"/>
      <c r="H189" s="69"/>
      <c r="I189" s="69"/>
      <c r="J189" s="69"/>
      <c r="K189" s="41"/>
      <c r="L189" s="41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</row>
    <row r="190" spans="1:23" ht="26.25" customHeight="1" hidden="1">
      <c r="A190" s="3"/>
      <c r="B190" s="69"/>
      <c r="C190" s="69"/>
      <c r="D190" s="69"/>
      <c r="E190" s="69"/>
      <c r="F190" s="69"/>
      <c r="G190" s="69"/>
      <c r="H190" s="69"/>
      <c r="I190" s="69"/>
      <c r="J190" s="69"/>
      <c r="K190" s="41"/>
      <c r="L190" s="41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1:23" ht="22.5" customHeight="1" hidden="1">
      <c r="A191" s="3"/>
      <c r="B191" s="69"/>
      <c r="C191" s="69"/>
      <c r="D191" s="69"/>
      <c r="E191" s="69"/>
      <c r="F191" s="69"/>
      <c r="G191" s="69"/>
      <c r="H191" s="69"/>
      <c r="I191" s="69"/>
      <c r="J191" s="69"/>
      <c r="K191" s="62"/>
      <c r="L191" s="62"/>
      <c r="M191" s="70"/>
      <c r="N191" s="70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12.75" hidden="1">
      <c r="A192" s="3"/>
      <c r="B192" s="69"/>
      <c r="C192" s="69"/>
      <c r="D192" s="69"/>
      <c r="E192" s="69"/>
      <c r="F192" s="69"/>
      <c r="G192" s="69"/>
      <c r="H192" s="69"/>
      <c r="I192" s="69"/>
      <c r="J192" s="69"/>
      <c r="K192" s="41"/>
      <c r="L192" s="41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:23" ht="12.75" hidden="1">
      <c r="A193" s="3"/>
      <c r="B193" s="69"/>
      <c r="C193" s="69"/>
      <c r="D193" s="69"/>
      <c r="E193" s="69"/>
      <c r="F193" s="69"/>
      <c r="G193" s="69"/>
      <c r="H193" s="69"/>
      <c r="I193" s="69"/>
      <c r="J193" s="69"/>
      <c r="K193" s="41"/>
      <c r="L193" s="41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:23" ht="12.75" hidden="1">
      <c r="A194" s="3"/>
      <c r="B194" s="69"/>
      <c r="C194" s="69"/>
      <c r="D194" s="69"/>
      <c r="E194" s="69"/>
      <c r="F194" s="69"/>
      <c r="G194" s="69"/>
      <c r="H194" s="69"/>
      <c r="I194" s="69"/>
      <c r="J194" s="69"/>
      <c r="K194" s="41"/>
      <c r="L194" s="41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:23" ht="12.75" hidden="1">
      <c r="A195" s="3"/>
      <c r="B195" s="69"/>
      <c r="C195" s="69"/>
      <c r="D195" s="69"/>
      <c r="E195" s="69"/>
      <c r="F195" s="69"/>
      <c r="G195" s="69"/>
      <c r="H195" s="69"/>
      <c r="I195" s="69"/>
      <c r="J195" s="69"/>
      <c r="K195" s="41"/>
      <c r="L195" s="41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:23" ht="12.75" hidden="1">
      <c r="A196" s="3"/>
      <c r="B196" s="69"/>
      <c r="C196" s="69"/>
      <c r="D196" s="69"/>
      <c r="E196" s="69"/>
      <c r="F196" s="69"/>
      <c r="G196" s="69"/>
      <c r="H196" s="69"/>
      <c r="I196" s="69"/>
      <c r="J196" s="69"/>
      <c r="K196" s="41"/>
      <c r="L196" s="41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:23" ht="12.75" hidden="1">
      <c r="A197" s="3"/>
      <c r="B197" s="69"/>
      <c r="C197" s="69"/>
      <c r="D197" s="69"/>
      <c r="E197" s="69"/>
      <c r="F197" s="69"/>
      <c r="G197" s="69"/>
      <c r="H197" s="69"/>
      <c r="I197" s="69"/>
      <c r="J197" s="69"/>
      <c r="K197" s="41"/>
      <c r="L197" s="41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 ht="12.75" hidden="1">
      <c r="A198" s="3"/>
      <c r="B198" s="69"/>
      <c r="C198" s="69"/>
      <c r="D198" s="69"/>
      <c r="E198" s="69"/>
      <c r="F198" s="69"/>
      <c r="G198" s="69"/>
      <c r="H198" s="69"/>
      <c r="I198" s="69"/>
      <c r="J198" s="69"/>
      <c r="K198" s="41"/>
      <c r="L198" s="41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:23" ht="12.75" hidden="1">
      <c r="A199" s="3"/>
      <c r="B199" s="69"/>
      <c r="C199" s="69"/>
      <c r="D199" s="69"/>
      <c r="E199" s="69"/>
      <c r="F199" s="69"/>
      <c r="G199" s="69"/>
      <c r="H199" s="69"/>
      <c r="I199" s="69"/>
      <c r="J199" s="69"/>
      <c r="K199" s="41"/>
      <c r="L199" s="41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1:23" ht="12.75" hidden="1">
      <c r="A200" s="3"/>
      <c r="B200" s="69"/>
      <c r="C200" s="69"/>
      <c r="D200" s="69"/>
      <c r="E200" s="69"/>
      <c r="F200" s="69"/>
      <c r="G200" s="69"/>
      <c r="H200" s="69"/>
      <c r="I200" s="69"/>
      <c r="J200" s="69"/>
      <c r="K200" s="41"/>
      <c r="L200" s="41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1:23" ht="12.75" hidden="1">
      <c r="A201" s="7"/>
      <c r="B201" s="71"/>
      <c r="C201" s="71"/>
      <c r="D201" s="71"/>
      <c r="E201" s="71"/>
      <c r="F201" s="71"/>
      <c r="G201" s="71"/>
      <c r="H201" s="71"/>
      <c r="I201" s="71"/>
      <c r="J201" s="71"/>
      <c r="K201" s="51"/>
      <c r="L201" s="51"/>
      <c r="M201" s="51"/>
      <c r="N201" s="51"/>
      <c r="O201" s="51"/>
      <c r="P201" s="51"/>
      <c r="Q201" s="51"/>
      <c r="R201" s="52"/>
      <c r="S201" s="52"/>
      <c r="T201" s="52"/>
      <c r="U201" s="52"/>
      <c r="V201" s="52"/>
      <c r="W201" s="52"/>
    </row>
    <row r="202" ht="12.75" hidden="1"/>
    <row r="203" spans="1:23" ht="12.75" hidden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12.75" hidden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27" customHeight="1" hidden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ht="12.75" hidden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ht="12.7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hidden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1:23" ht="39" customHeight="1" hidden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1:23" ht="12.75" hidden="1">
      <c r="A210" s="6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:23" ht="12.75" hidden="1">
      <c r="A211" s="3"/>
      <c r="B211" s="69"/>
      <c r="C211" s="69"/>
      <c r="D211" s="69"/>
      <c r="E211" s="69"/>
      <c r="F211" s="69"/>
      <c r="G211" s="69"/>
      <c r="H211" s="69"/>
      <c r="I211" s="69"/>
      <c r="J211" s="69"/>
      <c r="K211" s="41"/>
      <c r="L211" s="41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 ht="12.75" hidden="1">
      <c r="A212" s="3"/>
      <c r="B212" s="69"/>
      <c r="C212" s="69"/>
      <c r="D212" s="69"/>
      <c r="E212" s="69"/>
      <c r="F212" s="69"/>
      <c r="G212" s="69"/>
      <c r="H212" s="69"/>
      <c r="I212" s="69"/>
      <c r="J212" s="69"/>
      <c r="K212" s="41"/>
      <c r="L212" s="41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:23" ht="12.75" hidden="1">
      <c r="A213" s="3"/>
      <c r="B213" s="69"/>
      <c r="C213" s="69"/>
      <c r="D213" s="69"/>
      <c r="E213" s="69"/>
      <c r="F213" s="69"/>
      <c r="G213" s="69"/>
      <c r="H213" s="69"/>
      <c r="I213" s="69"/>
      <c r="J213" s="69"/>
      <c r="K213" s="41"/>
      <c r="L213" s="41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:23" ht="25.5" customHeight="1" hidden="1">
      <c r="A214" s="3"/>
      <c r="B214" s="69"/>
      <c r="C214" s="69"/>
      <c r="D214" s="69"/>
      <c r="E214" s="69"/>
      <c r="F214" s="69"/>
      <c r="G214" s="69"/>
      <c r="H214" s="69"/>
      <c r="I214" s="69"/>
      <c r="J214" s="69"/>
      <c r="K214" s="62"/>
      <c r="L214" s="62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 ht="12.75" hidden="1">
      <c r="A215" s="3"/>
      <c r="B215" s="69"/>
      <c r="C215" s="69"/>
      <c r="D215" s="69"/>
      <c r="E215" s="69"/>
      <c r="F215" s="69"/>
      <c r="G215" s="69"/>
      <c r="H215" s="69"/>
      <c r="I215" s="69"/>
      <c r="J215" s="69"/>
      <c r="K215" s="41"/>
      <c r="L215" s="41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 ht="27.75" customHeight="1" hidden="1">
      <c r="A216" s="3"/>
      <c r="B216" s="69"/>
      <c r="C216" s="69"/>
      <c r="D216" s="69"/>
      <c r="E216" s="69"/>
      <c r="F216" s="69"/>
      <c r="G216" s="69"/>
      <c r="H216" s="69"/>
      <c r="I216" s="69"/>
      <c r="J216" s="69"/>
      <c r="K216" s="41"/>
      <c r="L216" s="41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 ht="12.75" hidden="1">
      <c r="A217" s="3"/>
      <c r="B217" s="69"/>
      <c r="C217" s="69"/>
      <c r="D217" s="69"/>
      <c r="E217" s="69"/>
      <c r="F217" s="69"/>
      <c r="G217" s="69"/>
      <c r="H217" s="69"/>
      <c r="I217" s="69"/>
      <c r="J217" s="69"/>
      <c r="K217" s="41"/>
      <c r="L217" s="41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:23" ht="12.75" hidden="1">
      <c r="A218" s="3"/>
      <c r="B218" s="69"/>
      <c r="C218" s="69"/>
      <c r="D218" s="69"/>
      <c r="E218" s="69"/>
      <c r="F218" s="69"/>
      <c r="G218" s="69"/>
      <c r="H218" s="69"/>
      <c r="I218" s="69"/>
      <c r="J218" s="69"/>
      <c r="K218" s="41"/>
      <c r="L218" s="41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:23" ht="12.75" hidden="1">
      <c r="A219" s="3"/>
      <c r="B219" s="69"/>
      <c r="C219" s="69"/>
      <c r="D219" s="69"/>
      <c r="E219" s="69"/>
      <c r="F219" s="69"/>
      <c r="G219" s="69"/>
      <c r="H219" s="69"/>
      <c r="I219" s="69"/>
      <c r="J219" s="69"/>
      <c r="K219" s="41"/>
      <c r="L219" s="41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:23" ht="12.75" hidden="1">
      <c r="A220" s="3"/>
      <c r="B220" s="69"/>
      <c r="C220" s="69"/>
      <c r="D220" s="69"/>
      <c r="E220" s="69"/>
      <c r="F220" s="69"/>
      <c r="G220" s="69"/>
      <c r="H220" s="69"/>
      <c r="I220" s="69"/>
      <c r="J220" s="69"/>
      <c r="K220" s="41"/>
      <c r="L220" s="41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:23" ht="12.75" hidden="1">
      <c r="A221" s="3"/>
      <c r="B221" s="69"/>
      <c r="C221" s="69"/>
      <c r="D221" s="69"/>
      <c r="E221" s="69"/>
      <c r="F221" s="69"/>
      <c r="G221" s="69"/>
      <c r="H221" s="69"/>
      <c r="I221" s="69"/>
      <c r="J221" s="69"/>
      <c r="K221" s="41"/>
      <c r="L221" s="41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</row>
    <row r="222" spans="1:23" ht="12.75" hidden="1">
      <c r="A222" s="3"/>
      <c r="B222" s="69"/>
      <c r="C222" s="69"/>
      <c r="D222" s="69"/>
      <c r="E222" s="69"/>
      <c r="F222" s="69"/>
      <c r="G222" s="69"/>
      <c r="H222" s="69"/>
      <c r="I222" s="69"/>
      <c r="J222" s="69"/>
      <c r="K222" s="41"/>
      <c r="L222" s="41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</row>
    <row r="223" spans="1:23" ht="12.75" hidden="1">
      <c r="A223" s="3"/>
      <c r="B223" s="69"/>
      <c r="C223" s="69"/>
      <c r="D223" s="69"/>
      <c r="E223" s="69"/>
      <c r="F223" s="69"/>
      <c r="G223" s="69"/>
      <c r="H223" s="69"/>
      <c r="I223" s="69"/>
      <c r="J223" s="69"/>
      <c r="K223" s="41"/>
      <c r="L223" s="41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</row>
    <row r="224" spans="1:23" ht="12.75" hidden="1">
      <c r="A224" s="3"/>
      <c r="B224" s="69"/>
      <c r="C224" s="69"/>
      <c r="D224" s="69"/>
      <c r="E224" s="69"/>
      <c r="F224" s="69"/>
      <c r="G224" s="69"/>
      <c r="H224" s="69"/>
      <c r="I224" s="69"/>
      <c r="J224" s="69"/>
      <c r="K224" s="41"/>
      <c r="L224" s="41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</row>
    <row r="225" spans="1:23" ht="12.75" hidden="1">
      <c r="A225" s="3"/>
      <c r="B225" s="69"/>
      <c r="C225" s="69"/>
      <c r="D225" s="69"/>
      <c r="E225" s="69"/>
      <c r="F225" s="69"/>
      <c r="G225" s="69"/>
      <c r="H225" s="69"/>
      <c r="I225" s="69"/>
      <c r="J225" s="69"/>
      <c r="K225" s="41"/>
      <c r="L225" s="41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</row>
    <row r="226" spans="1:23" ht="12.75" hidden="1">
      <c r="A226" s="3"/>
      <c r="B226" s="69"/>
      <c r="C226" s="69"/>
      <c r="D226" s="69"/>
      <c r="E226" s="69"/>
      <c r="F226" s="69"/>
      <c r="G226" s="69"/>
      <c r="H226" s="69"/>
      <c r="I226" s="69"/>
      <c r="J226" s="69"/>
      <c r="K226" s="41"/>
      <c r="L226" s="41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</row>
    <row r="227" spans="1:23" ht="12.75" hidden="1">
      <c r="A227" s="3"/>
      <c r="B227" s="69"/>
      <c r="C227" s="69"/>
      <c r="D227" s="69"/>
      <c r="E227" s="69"/>
      <c r="F227" s="69"/>
      <c r="G227" s="69"/>
      <c r="H227" s="69"/>
      <c r="I227" s="69"/>
      <c r="J227" s="69"/>
      <c r="K227" s="41"/>
      <c r="L227" s="41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</row>
    <row r="228" spans="1:23" ht="39" customHeight="1" hidden="1">
      <c r="A228" s="3"/>
      <c r="B228" s="69"/>
      <c r="C228" s="69"/>
      <c r="D228" s="69"/>
      <c r="E228" s="69"/>
      <c r="F228" s="69"/>
      <c r="G228" s="69"/>
      <c r="H228" s="69"/>
      <c r="I228" s="69"/>
      <c r="J228" s="69"/>
      <c r="K228" s="41"/>
      <c r="L228" s="41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</row>
    <row r="229" spans="1:23" ht="25.5" customHeight="1" hidden="1">
      <c r="A229" s="3"/>
      <c r="B229" s="69"/>
      <c r="C229" s="69"/>
      <c r="D229" s="69"/>
      <c r="E229" s="69"/>
      <c r="F229" s="69"/>
      <c r="G229" s="69"/>
      <c r="H229" s="69"/>
      <c r="I229" s="69"/>
      <c r="J229" s="69"/>
      <c r="K229" s="41"/>
      <c r="L229" s="41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1:23" ht="12.75" hidden="1">
      <c r="A230" s="3"/>
      <c r="B230" s="69"/>
      <c r="C230" s="69"/>
      <c r="D230" s="69"/>
      <c r="E230" s="69"/>
      <c r="F230" s="69"/>
      <c r="G230" s="69"/>
      <c r="H230" s="69"/>
      <c r="I230" s="69"/>
      <c r="J230" s="69"/>
      <c r="K230" s="41"/>
      <c r="L230" s="41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</row>
    <row r="231" spans="1:23" ht="12.75" hidden="1">
      <c r="A231" s="3"/>
      <c r="B231" s="69"/>
      <c r="C231" s="69"/>
      <c r="D231" s="69"/>
      <c r="E231" s="69"/>
      <c r="F231" s="69"/>
      <c r="G231" s="69"/>
      <c r="H231" s="69"/>
      <c r="I231" s="69"/>
      <c r="J231" s="69"/>
      <c r="K231" s="72"/>
      <c r="L231" s="72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</row>
    <row r="232" spans="1:23" ht="12.75" hidden="1">
      <c r="A232" s="3"/>
      <c r="B232" s="69"/>
      <c r="C232" s="69"/>
      <c r="D232" s="69"/>
      <c r="E232" s="69"/>
      <c r="F232" s="69"/>
      <c r="G232" s="69"/>
      <c r="H232" s="69"/>
      <c r="I232" s="69"/>
      <c r="J232" s="69"/>
      <c r="K232" s="41"/>
      <c r="L232" s="41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</row>
    <row r="233" spans="1:23" ht="12.75" hidden="1">
      <c r="A233" s="3"/>
      <c r="B233" s="69"/>
      <c r="C233" s="69"/>
      <c r="D233" s="69"/>
      <c r="E233" s="69"/>
      <c r="F233" s="69"/>
      <c r="G233" s="69"/>
      <c r="H233" s="69"/>
      <c r="I233" s="69"/>
      <c r="J233" s="69"/>
      <c r="K233" s="41"/>
      <c r="L233" s="41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</row>
    <row r="234" spans="1:23" ht="12.75" hidden="1">
      <c r="A234" s="3"/>
      <c r="B234" s="69"/>
      <c r="C234" s="69"/>
      <c r="D234" s="69"/>
      <c r="E234" s="69"/>
      <c r="F234" s="69"/>
      <c r="G234" s="69"/>
      <c r="H234" s="69"/>
      <c r="I234" s="69"/>
      <c r="J234" s="69"/>
      <c r="K234" s="41"/>
      <c r="L234" s="41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</row>
    <row r="235" spans="1:23" ht="12.75" hidden="1">
      <c r="A235" s="3"/>
      <c r="B235" s="69"/>
      <c r="C235" s="69"/>
      <c r="D235" s="69"/>
      <c r="E235" s="69"/>
      <c r="F235" s="69"/>
      <c r="G235" s="69"/>
      <c r="H235" s="69"/>
      <c r="I235" s="69"/>
      <c r="J235" s="69"/>
      <c r="K235" s="41"/>
      <c r="L235" s="41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</row>
    <row r="236" spans="1:23" ht="12.75" hidden="1">
      <c r="A236" s="3"/>
      <c r="B236" s="69"/>
      <c r="C236" s="69"/>
      <c r="D236" s="69"/>
      <c r="E236" s="69"/>
      <c r="F236" s="69"/>
      <c r="G236" s="69"/>
      <c r="H236" s="69"/>
      <c r="I236" s="69"/>
      <c r="J236" s="69"/>
      <c r="K236" s="41"/>
      <c r="L236" s="41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</row>
    <row r="237" spans="1:23" ht="12.75" hidden="1">
      <c r="A237" s="3"/>
      <c r="B237" s="69"/>
      <c r="C237" s="69"/>
      <c r="D237" s="69"/>
      <c r="E237" s="69"/>
      <c r="F237" s="69"/>
      <c r="G237" s="69"/>
      <c r="H237" s="69"/>
      <c r="I237" s="69"/>
      <c r="J237" s="69"/>
      <c r="K237" s="41"/>
      <c r="L237" s="41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 ht="12.75" hidden="1">
      <c r="A238" s="3"/>
      <c r="B238" s="69"/>
      <c r="C238" s="69"/>
      <c r="D238" s="69"/>
      <c r="E238" s="69"/>
      <c r="F238" s="69"/>
      <c r="G238" s="69"/>
      <c r="H238" s="69"/>
      <c r="I238" s="69"/>
      <c r="J238" s="69"/>
      <c r="K238" s="41"/>
      <c r="L238" s="41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 ht="25.5" customHeight="1" hidden="1">
      <c r="A239" s="3"/>
      <c r="B239" s="69"/>
      <c r="C239" s="69"/>
      <c r="D239" s="69"/>
      <c r="E239" s="69"/>
      <c r="F239" s="69"/>
      <c r="G239" s="69"/>
      <c r="H239" s="69"/>
      <c r="I239" s="69"/>
      <c r="J239" s="69"/>
      <c r="K239" s="41"/>
      <c r="L239" s="41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 ht="25.5" customHeight="1" hidden="1">
      <c r="A240" s="3"/>
      <c r="B240" s="69"/>
      <c r="C240" s="69"/>
      <c r="D240" s="69"/>
      <c r="E240" s="69"/>
      <c r="F240" s="69"/>
      <c r="G240" s="69"/>
      <c r="H240" s="69"/>
      <c r="I240" s="69"/>
      <c r="J240" s="69"/>
      <c r="K240" s="62"/>
      <c r="L240" s="62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</row>
    <row r="241" spans="1:23" ht="12.75" hidden="1">
      <c r="A241" s="3"/>
      <c r="B241" s="69"/>
      <c r="C241" s="69"/>
      <c r="D241" s="69"/>
      <c r="E241" s="69"/>
      <c r="F241" s="69"/>
      <c r="G241" s="69"/>
      <c r="H241" s="69"/>
      <c r="I241" s="69"/>
      <c r="J241" s="69"/>
      <c r="K241" s="41"/>
      <c r="L241" s="41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</row>
    <row r="242" spans="1:23" ht="12.75" hidden="1">
      <c r="A242" s="3"/>
      <c r="B242" s="69"/>
      <c r="C242" s="69"/>
      <c r="D242" s="69"/>
      <c r="E242" s="69"/>
      <c r="F242" s="69"/>
      <c r="G242" s="69"/>
      <c r="H242" s="69"/>
      <c r="I242" s="69"/>
      <c r="J242" s="69"/>
      <c r="K242" s="41"/>
      <c r="L242" s="41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</row>
    <row r="243" spans="1:23" ht="12.75" hidden="1">
      <c r="A243" s="3"/>
      <c r="B243" s="69"/>
      <c r="C243" s="69"/>
      <c r="D243" s="69"/>
      <c r="E243" s="69"/>
      <c r="F243" s="69"/>
      <c r="G243" s="69"/>
      <c r="H243" s="69"/>
      <c r="I243" s="69"/>
      <c r="J243" s="69"/>
      <c r="K243" s="41"/>
      <c r="L243" s="41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</row>
    <row r="244" spans="1:23" ht="12.75" hidden="1">
      <c r="A244" s="3"/>
      <c r="B244" s="69"/>
      <c r="C244" s="69"/>
      <c r="D244" s="69"/>
      <c r="E244" s="69"/>
      <c r="F244" s="69"/>
      <c r="G244" s="69"/>
      <c r="H244" s="69"/>
      <c r="I244" s="69"/>
      <c r="J244" s="69"/>
      <c r="K244" s="41"/>
      <c r="L244" s="41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</row>
    <row r="245" spans="1:23" ht="12.75" hidden="1">
      <c r="A245" s="3"/>
      <c r="B245" s="69"/>
      <c r="C245" s="69"/>
      <c r="D245" s="69"/>
      <c r="E245" s="69"/>
      <c r="F245" s="69"/>
      <c r="G245" s="69"/>
      <c r="H245" s="69"/>
      <c r="I245" s="69"/>
      <c r="J245" s="69"/>
      <c r="K245" s="41"/>
      <c r="L245" s="41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</row>
    <row r="246" spans="1:23" ht="12.75" hidden="1">
      <c r="A246" s="3"/>
      <c r="B246" s="69"/>
      <c r="C246" s="69"/>
      <c r="D246" s="69"/>
      <c r="E246" s="69"/>
      <c r="F246" s="69"/>
      <c r="G246" s="69"/>
      <c r="H246" s="69"/>
      <c r="I246" s="69"/>
      <c r="J246" s="69"/>
      <c r="K246" s="62"/>
      <c r="L246" s="62"/>
      <c r="M246" s="70"/>
      <c r="N246" s="70"/>
      <c r="O246" s="57"/>
      <c r="P246" s="57"/>
      <c r="Q246" s="57"/>
      <c r="R246" s="57"/>
      <c r="S246" s="57"/>
      <c r="T246" s="57"/>
      <c r="U246" s="57"/>
      <c r="V246" s="57"/>
      <c r="W246" s="57"/>
    </row>
    <row r="247" spans="1:23" ht="12.75" hidden="1">
      <c r="A247" s="3"/>
      <c r="B247" s="69"/>
      <c r="C247" s="69"/>
      <c r="D247" s="69"/>
      <c r="E247" s="69"/>
      <c r="F247" s="69"/>
      <c r="G247" s="69"/>
      <c r="H247" s="69"/>
      <c r="I247" s="69"/>
      <c r="J247" s="69"/>
      <c r="K247" s="41"/>
      <c r="L247" s="41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</row>
    <row r="248" spans="1:23" ht="12.75" hidden="1">
      <c r="A248" s="3"/>
      <c r="B248" s="69"/>
      <c r="C248" s="69"/>
      <c r="D248" s="69"/>
      <c r="E248" s="69"/>
      <c r="F248" s="69"/>
      <c r="G248" s="69"/>
      <c r="H248" s="69"/>
      <c r="I248" s="69"/>
      <c r="J248" s="69"/>
      <c r="K248" s="41"/>
      <c r="L248" s="41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</row>
    <row r="249" spans="1:23" ht="12.75" hidden="1">
      <c r="A249" s="3"/>
      <c r="B249" s="69"/>
      <c r="C249" s="69"/>
      <c r="D249" s="69"/>
      <c r="E249" s="69"/>
      <c r="F249" s="69"/>
      <c r="G249" s="69"/>
      <c r="H249" s="69"/>
      <c r="I249" s="69"/>
      <c r="J249" s="69"/>
      <c r="K249" s="41"/>
      <c r="L249" s="41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</row>
    <row r="250" spans="1:23" ht="12.75" hidden="1">
      <c r="A250" s="3"/>
      <c r="B250" s="69"/>
      <c r="C250" s="69"/>
      <c r="D250" s="69"/>
      <c r="E250" s="69"/>
      <c r="F250" s="69"/>
      <c r="G250" s="69"/>
      <c r="H250" s="69"/>
      <c r="I250" s="69"/>
      <c r="J250" s="69"/>
      <c r="K250" s="41"/>
      <c r="L250" s="41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</row>
    <row r="251" spans="1:23" ht="12.75" hidden="1">
      <c r="A251" s="3"/>
      <c r="B251" s="69"/>
      <c r="C251" s="69"/>
      <c r="D251" s="69"/>
      <c r="E251" s="69"/>
      <c r="F251" s="69"/>
      <c r="G251" s="69"/>
      <c r="H251" s="69"/>
      <c r="I251" s="69"/>
      <c r="J251" s="69"/>
      <c r="K251" s="41"/>
      <c r="L251" s="41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</row>
    <row r="252" spans="1:23" ht="12.75" hidden="1">
      <c r="A252" s="3"/>
      <c r="B252" s="69"/>
      <c r="C252" s="69"/>
      <c r="D252" s="69"/>
      <c r="E252" s="69"/>
      <c r="F252" s="69"/>
      <c r="G252" s="69"/>
      <c r="H252" s="69"/>
      <c r="I252" s="69"/>
      <c r="J252" s="69"/>
      <c r="K252" s="41"/>
      <c r="L252" s="41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</row>
    <row r="253" spans="1:23" ht="12.75" hidden="1">
      <c r="A253" s="3"/>
      <c r="B253" s="69"/>
      <c r="C253" s="69"/>
      <c r="D253" s="69"/>
      <c r="E253" s="69"/>
      <c r="F253" s="69"/>
      <c r="G253" s="69"/>
      <c r="H253" s="69"/>
      <c r="I253" s="69"/>
      <c r="J253" s="69"/>
      <c r="K253" s="41"/>
      <c r="L253" s="41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</row>
    <row r="254" spans="1:23" ht="12.75" hidden="1">
      <c r="A254" s="3"/>
      <c r="B254" s="69"/>
      <c r="C254" s="69"/>
      <c r="D254" s="69"/>
      <c r="E254" s="69"/>
      <c r="F254" s="69"/>
      <c r="G254" s="69"/>
      <c r="H254" s="69"/>
      <c r="I254" s="69"/>
      <c r="J254" s="69"/>
      <c r="K254" s="41"/>
      <c r="L254" s="41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</row>
    <row r="255" spans="1:23" ht="12.75" hidden="1">
      <c r="A255" s="3"/>
      <c r="B255" s="69"/>
      <c r="C255" s="69"/>
      <c r="D255" s="69"/>
      <c r="E255" s="69"/>
      <c r="F255" s="69"/>
      <c r="G255" s="69"/>
      <c r="H255" s="69"/>
      <c r="I255" s="69"/>
      <c r="J255" s="69"/>
      <c r="K255" s="41"/>
      <c r="L255" s="41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</row>
    <row r="256" spans="1:23" ht="12.75" hidden="1">
      <c r="A256" s="7"/>
      <c r="B256" s="71"/>
      <c r="C256" s="71"/>
      <c r="D256" s="71"/>
      <c r="E256" s="71"/>
      <c r="F256" s="71"/>
      <c r="G256" s="71"/>
      <c r="H256" s="71"/>
      <c r="I256" s="71"/>
      <c r="J256" s="71"/>
      <c r="K256" s="51"/>
      <c r="L256" s="51"/>
      <c r="M256" s="51"/>
      <c r="N256" s="51"/>
      <c r="O256" s="51"/>
      <c r="P256" s="51"/>
      <c r="Q256" s="51"/>
      <c r="R256" s="52"/>
      <c r="S256" s="52"/>
      <c r="T256" s="52"/>
      <c r="U256" s="52"/>
      <c r="V256" s="52"/>
      <c r="W256" s="52"/>
    </row>
    <row r="257" ht="12.75" hidden="1"/>
    <row r="258" ht="12.75" hidden="1"/>
    <row r="259" spans="1:23" ht="12.75" hidden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1:23" ht="12.75" hidden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1:23" ht="12.75" customHeight="1" hidden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ht="12.75" hidden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1:23" ht="12.75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hidden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ht="37.5" customHeight="1" hidden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ht="12.75" hidden="1">
      <c r="A266" s="6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:23" ht="12.75" hidden="1">
      <c r="A267" s="3"/>
      <c r="B267" s="69"/>
      <c r="C267" s="69"/>
      <c r="D267" s="69"/>
      <c r="E267" s="69"/>
      <c r="F267" s="69"/>
      <c r="G267" s="69"/>
      <c r="H267" s="69"/>
      <c r="I267" s="69"/>
      <c r="J267" s="69"/>
      <c r="K267" s="41"/>
      <c r="L267" s="41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 ht="12.75" hidden="1">
      <c r="A268" s="3"/>
      <c r="B268" s="69"/>
      <c r="C268" s="69"/>
      <c r="D268" s="69"/>
      <c r="E268" s="69"/>
      <c r="F268" s="69"/>
      <c r="G268" s="69"/>
      <c r="H268" s="69"/>
      <c r="I268" s="69"/>
      <c r="J268" s="69"/>
      <c r="K268" s="41"/>
      <c r="L268" s="41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</row>
    <row r="269" spans="1:23" ht="12.75" hidden="1">
      <c r="A269" s="3"/>
      <c r="B269" s="69"/>
      <c r="C269" s="69"/>
      <c r="D269" s="69"/>
      <c r="E269" s="69"/>
      <c r="F269" s="69"/>
      <c r="G269" s="69"/>
      <c r="H269" s="69"/>
      <c r="I269" s="69"/>
      <c r="J269" s="69"/>
      <c r="K269" s="41"/>
      <c r="L269" s="41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</row>
    <row r="270" spans="1:23" ht="26.25" customHeight="1" hidden="1">
      <c r="A270" s="3"/>
      <c r="B270" s="69"/>
      <c r="C270" s="69"/>
      <c r="D270" s="69"/>
      <c r="E270" s="69"/>
      <c r="F270" s="69"/>
      <c r="G270" s="69"/>
      <c r="H270" s="69"/>
      <c r="I270" s="69"/>
      <c r="J270" s="69"/>
      <c r="K270" s="62"/>
      <c r="L270" s="62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</row>
    <row r="271" spans="1:23" ht="25.5" customHeight="1" hidden="1">
      <c r="A271" s="3"/>
      <c r="B271" s="69"/>
      <c r="C271" s="69"/>
      <c r="D271" s="69"/>
      <c r="E271" s="69"/>
      <c r="F271" s="69"/>
      <c r="G271" s="69"/>
      <c r="H271" s="69"/>
      <c r="I271" s="69"/>
      <c r="J271" s="69"/>
      <c r="K271" s="41"/>
      <c r="L271" s="41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</row>
    <row r="272" spans="1:23" ht="12.75" hidden="1">
      <c r="A272" s="3"/>
      <c r="B272" s="69"/>
      <c r="C272" s="69"/>
      <c r="D272" s="69"/>
      <c r="E272" s="69"/>
      <c r="F272" s="69"/>
      <c r="G272" s="69"/>
      <c r="H272" s="69"/>
      <c r="I272" s="69"/>
      <c r="J272" s="69"/>
      <c r="K272" s="41"/>
      <c r="L272" s="41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</row>
    <row r="273" spans="1:23" ht="12.75" hidden="1">
      <c r="A273" s="3"/>
      <c r="B273" s="69"/>
      <c r="C273" s="69"/>
      <c r="D273" s="69"/>
      <c r="E273" s="69"/>
      <c r="F273" s="69"/>
      <c r="G273" s="69"/>
      <c r="H273" s="69"/>
      <c r="I273" s="69"/>
      <c r="J273" s="69"/>
      <c r="K273" s="41"/>
      <c r="L273" s="41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</row>
    <row r="274" spans="1:23" ht="12.75" hidden="1">
      <c r="A274" s="3"/>
      <c r="B274" s="69"/>
      <c r="C274" s="69"/>
      <c r="D274" s="69"/>
      <c r="E274" s="69"/>
      <c r="F274" s="69"/>
      <c r="G274" s="69"/>
      <c r="H274" s="69"/>
      <c r="I274" s="69"/>
      <c r="J274" s="69"/>
      <c r="K274" s="41"/>
      <c r="L274" s="41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</row>
    <row r="275" spans="1:23" ht="12.75" hidden="1">
      <c r="A275" s="3"/>
      <c r="B275" s="69"/>
      <c r="C275" s="69"/>
      <c r="D275" s="69"/>
      <c r="E275" s="69"/>
      <c r="F275" s="69"/>
      <c r="G275" s="69"/>
      <c r="H275" s="69"/>
      <c r="I275" s="69"/>
      <c r="J275" s="69"/>
      <c r="K275" s="41"/>
      <c r="L275" s="41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</row>
    <row r="276" spans="1:23" ht="12.75" hidden="1">
      <c r="A276" s="3"/>
      <c r="B276" s="69"/>
      <c r="C276" s="69"/>
      <c r="D276" s="69"/>
      <c r="E276" s="69"/>
      <c r="F276" s="69"/>
      <c r="G276" s="69"/>
      <c r="H276" s="69"/>
      <c r="I276" s="69"/>
      <c r="J276" s="69"/>
      <c r="K276" s="41"/>
      <c r="L276" s="41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</row>
    <row r="277" spans="1:23" ht="12.75" hidden="1">
      <c r="A277" s="3"/>
      <c r="B277" s="69"/>
      <c r="C277" s="69"/>
      <c r="D277" s="69"/>
      <c r="E277" s="69"/>
      <c r="F277" s="69"/>
      <c r="G277" s="69"/>
      <c r="H277" s="69"/>
      <c r="I277" s="69"/>
      <c r="J277" s="69"/>
      <c r="K277" s="41"/>
      <c r="L277" s="41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</row>
    <row r="278" spans="1:23" ht="12.75" hidden="1">
      <c r="A278" s="3"/>
      <c r="B278" s="69"/>
      <c r="C278" s="69"/>
      <c r="D278" s="69"/>
      <c r="E278" s="69"/>
      <c r="F278" s="69"/>
      <c r="G278" s="69"/>
      <c r="H278" s="69"/>
      <c r="I278" s="69"/>
      <c r="J278" s="69"/>
      <c r="K278" s="41"/>
      <c r="L278" s="41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</row>
    <row r="279" spans="1:23" ht="12.75" hidden="1">
      <c r="A279" s="3"/>
      <c r="B279" s="69"/>
      <c r="C279" s="69"/>
      <c r="D279" s="69"/>
      <c r="E279" s="69"/>
      <c r="F279" s="69"/>
      <c r="G279" s="69"/>
      <c r="H279" s="69"/>
      <c r="I279" s="69"/>
      <c r="J279" s="69"/>
      <c r="K279" s="41"/>
      <c r="L279" s="41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</row>
    <row r="280" spans="1:23" ht="12.75" hidden="1">
      <c r="A280" s="3"/>
      <c r="B280" s="69"/>
      <c r="C280" s="69"/>
      <c r="D280" s="69"/>
      <c r="E280" s="69"/>
      <c r="F280" s="69"/>
      <c r="G280" s="69"/>
      <c r="H280" s="69"/>
      <c r="I280" s="69"/>
      <c r="J280" s="69"/>
      <c r="K280" s="41"/>
      <c r="L280" s="41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</row>
    <row r="281" spans="1:23" ht="12.75" hidden="1">
      <c r="A281" s="3"/>
      <c r="B281" s="69"/>
      <c r="C281" s="69"/>
      <c r="D281" s="69"/>
      <c r="E281" s="69"/>
      <c r="F281" s="69"/>
      <c r="G281" s="69"/>
      <c r="H281" s="69"/>
      <c r="I281" s="69"/>
      <c r="J281" s="69"/>
      <c r="K281" s="41"/>
      <c r="L281" s="41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 ht="12.75" hidden="1">
      <c r="A282" s="3"/>
      <c r="B282" s="69"/>
      <c r="C282" s="69"/>
      <c r="D282" s="69"/>
      <c r="E282" s="69"/>
      <c r="F282" s="69"/>
      <c r="G282" s="69"/>
      <c r="H282" s="69"/>
      <c r="I282" s="69"/>
      <c r="J282" s="69"/>
      <c r="K282" s="41"/>
      <c r="L282" s="41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</row>
    <row r="283" spans="1:23" ht="12.75" hidden="1">
      <c r="A283" s="3"/>
      <c r="B283" s="69"/>
      <c r="C283" s="69"/>
      <c r="D283" s="69"/>
      <c r="E283" s="69"/>
      <c r="F283" s="69"/>
      <c r="G283" s="69"/>
      <c r="H283" s="69"/>
      <c r="I283" s="69"/>
      <c r="J283" s="69"/>
      <c r="K283" s="41"/>
      <c r="L283" s="41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</row>
    <row r="284" spans="1:23" ht="40.5" customHeight="1" hidden="1">
      <c r="A284" s="3"/>
      <c r="B284" s="69"/>
      <c r="C284" s="69"/>
      <c r="D284" s="69"/>
      <c r="E284" s="69"/>
      <c r="F284" s="69"/>
      <c r="G284" s="69"/>
      <c r="H284" s="69"/>
      <c r="I284" s="69"/>
      <c r="J284" s="69"/>
      <c r="K284" s="41"/>
      <c r="L284" s="41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</row>
    <row r="285" spans="1:23" ht="12.75" hidden="1">
      <c r="A285" s="3"/>
      <c r="B285" s="69"/>
      <c r="C285" s="69"/>
      <c r="D285" s="69"/>
      <c r="E285" s="69"/>
      <c r="F285" s="69"/>
      <c r="G285" s="69"/>
      <c r="H285" s="69"/>
      <c r="I285" s="69"/>
      <c r="J285" s="69"/>
      <c r="K285" s="41"/>
      <c r="L285" s="41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</row>
    <row r="286" spans="1:23" ht="12.75" hidden="1">
      <c r="A286" s="3"/>
      <c r="B286" s="69"/>
      <c r="C286" s="69"/>
      <c r="D286" s="69"/>
      <c r="E286" s="69"/>
      <c r="F286" s="69"/>
      <c r="G286" s="69"/>
      <c r="H286" s="69"/>
      <c r="I286" s="69"/>
      <c r="J286" s="69"/>
      <c r="K286" s="41"/>
      <c r="L286" s="41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</row>
    <row r="287" spans="1:23" ht="12.75" hidden="1">
      <c r="A287" s="3"/>
      <c r="B287" s="69"/>
      <c r="C287" s="69"/>
      <c r="D287" s="69"/>
      <c r="E287" s="69"/>
      <c r="F287" s="69"/>
      <c r="G287" s="69"/>
      <c r="H287" s="69"/>
      <c r="I287" s="69"/>
      <c r="J287" s="69"/>
      <c r="K287" s="72"/>
      <c r="L287" s="72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</row>
    <row r="288" spans="1:23" ht="12.75" hidden="1">
      <c r="A288" s="3"/>
      <c r="B288" s="69"/>
      <c r="C288" s="69"/>
      <c r="D288" s="69"/>
      <c r="E288" s="69"/>
      <c r="F288" s="69"/>
      <c r="G288" s="69"/>
      <c r="H288" s="69"/>
      <c r="I288" s="69"/>
      <c r="J288" s="69"/>
      <c r="K288" s="41"/>
      <c r="L288" s="41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</row>
    <row r="289" spans="1:23" ht="12.75" hidden="1">
      <c r="A289" s="3"/>
      <c r="B289" s="69"/>
      <c r="C289" s="69"/>
      <c r="D289" s="69"/>
      <c r="E289" s="69"/>
      <c r="F289" s="69"/>
      <c r="G289" s="69"/>
      <c r="H289" s="69"/>
      <c r="I289" s="69"/>
      <c r="J289" s="69"/>
      <c r="K289" s="41"/>
      <c r="L289" s="41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</row>
    <row r="290" spans="1:23" ht="12.75" hidden="1">
      <c r="A290" s="3"/>
      <c r="B290" s="69"/>
      <c r="C290" s="69"/>
      <c r="D290" s="69"/>
      <c r="E290" s="69"/>
      <c r="F290" s="69"/>
      <c r="G290" s="69"/>
      <c r="H290" s="69"/>
      <c r="I290" s="69"/>
      <c r="J290" s="69"/>
      <c r="K290" s="41"/>
      <c r="L290" s="41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</row>
    <row r="291" spans="1:23" ht="12.75" hidden="1">
      <c r="A291" s="3"/>
      <c r="B291" s="69"/>
      <c r="C291" s="69"/>
      <c r="D291" s="69"/>
      <c r="E291" s="69"/>
      <c r="F291" s="69"/>
      <c r="G291" s="69"/>
      <c r="H291" s="69"/>
      <c r="I291" s="69"/>
      <c r="J291" s="69"/>
      <c r="K291" s="41"/>
      <c r="L291" s="41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</row>
    <row r="292" spans="1:23" ht="12.75" hidden="1">
      <c r="A292" s="3"/>
      <c r="B292" s="69"/>
      <c r="C292" s="69"/>
      <c r="D292" s="69"/>
      <c r="E292" s="69"/>
      <c r="F292" s="69"/>
      <c r="G292" s="69"/>
      <c r="H292" s="69"/>
      <c r="I292" s="69"/>
      <c r="J292" s="69"/>
      <c r="K292" s="41"/>
      <c r="L292" s="41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</row>
    <row r="293" spans="1:23" ht="12.75" hidden="1">
      <c r="A293" s="3"/>
      <c r="B293" s="69"/>
      <c r="C293" s="69"/>
      <c r="D293" s="69"/>
      <c r="E293" s="69"/>
      <c r="F293" s="69"/>
      <c r="G293" s="69"/>
      <c r="H293" s="69"/>
      <c r="I293" s="69"/>
      <c r="J293" s="69"/>
      <c r="K293" s="41"/>
      <c r="L293" s="41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</row>
    <row r="294" spans="1:23" ht="12.75" hidden="1">
      <c r="A294" s="3"/>
      <c r="B294" s="69"/>
      <c r="C294" s="69"/>
      <c r="D294" s="69"/>
      <c r="E294" s="69"/>
      <c r="F294" s="69"/>
      <c r="G294" s="69"/>
      <c r="H294" s="69"/>
      <c r="I294" s="69"/>
      <c r="J294" s="69"/>
      <c r="K294" s="41"/>
      <c r="L294" s="41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</row>
    <row r="295" spans="1:23" ht="39" customHeight="1" hidden="1">
      <c r="A295" s="3"/>
      <c r="B295" s="69"/>
      <c r="C295" s="69"/>
      <c r="D295" s="69"/>
      <c r="E295" s="69"/>
      <c r="F295" s="69"/>
      <c r="G295" s="69"/>
      <c r="H295" s="69"/>
      <c r="I295" s="69"/>
      <c r="J295" s="69"/>
      <c r="K295" s="41"/>
      <c r="L295" s="41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</row>
    <row r="296" spans="1:23" ht="30" customHeight="1" hidden="1">
      <c r="A296" s="3"/>
      <c r="B296" s="69"/>
      <c r="C296" s="69"/>
      <c r="D296" s="69"/>
      <c r="E296" s="69"/>
      <c r="F296" s="69"/>
      <c r="G296" s="69"/>
      <c r="H296" s="69"/>
      <c r="I296" s="69"/>
      <c r="J296" s="69"/>
      <c r="K296" s="41"/>
      <c r="L296" s="41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</row>
    <row r="297" spans="1:23" ht="12.75" hidden="1">
      <c r="A297" s="3"/>
      <c r="B297" s="69"/>
      <c r="C297" s="69"/>
      <c r="D297" s="69"/>
      <c r="E297" s="69"/>
      <c r="F297" s="69"/>
      <c r="G297" s="69"/>
      <c r="H297" s="69"/>
      <c r="I297" s="69"/>
      <c r="J297" s="69"/>
      <c r="K297" s="41"/>
      <c r="L297" s="41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</row>
    <row r="298" spans="1:23" ht="12.75" hidden="1">
      <c r="A298" s="3"/>
      <c r="B298" s="69"/>
      <c r="C298" s="69"/>
      <c r="D298" s="69"/>
      <c r="E298" s="69"/>
      <c r="F298" s="69"/>
      <c r="G298" s="69"/>
      <c r="H298" s="69"/>
      <c r="I298" s="69"/>
      <c r="J298" s="69"/>
      <c r="K298" s="41"/>
      <c r="L298" s="41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</row>
    <row r="299" spans="1:23" ht="26.25" customHeight="1" hidden="1">
      <c r="A299" s="3"/>
      <c r="B299" s="69"/>
      <c r="C299" s="69"/>
      <c r="D299" s="69"/>
      <c r="E299" s="69"/>
      <c r="F299" s="69"/>
      <c r="G299" s="69"/>
      <c r="H299" s="69"/>
      <c r="I299" s="69"/>
      <c r="J299" s="69"/>
      <c r="K299" s="41"/>
      <c r="L299" s="41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</row>
    <row r="300" spans="1:23" ht="25.5" customHeight="1" hidden="1">
      <c r="A300" s="3"/>
      <c r="B300" s="69"/>
      <c r="C300" s="69"/>
      <c r="D300" s="69"/>
      <c r="E300" s="69"/>
      <c r="F300" s="69"/>
      <c r="G300" s="69"/>
      <c r="H300" s="69"/>
      <c r="I300" s="69"/>
      <c r="J300" s="69"/>
      <c r="K300" s="41"/>
      <c r="L300" s="41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</row>
    <row r="301" spans="1:23" ht="12.75" hidden="1">
      <c r="A301" s="3"/>
      <c r="B301" s="69"/>
      <c r="C301" s="69"/>
      <c r="D301" s="69"/>
      <c r="E301" s="69"/>
      <c r="F301" s="69"/>
      <c r="G301" s="69"/>
      <c r="H301" s="69"/>
      <c r="I301" s="69"/>
      <c r="J301" s="69"/>
      <c r="K301" s="41"/>
      <c r="L301" s="41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</row>
    <row r="302" spans="1:23" ht="12.75" hidden="1">
      <c r="A302" s="3"/>
      <c r="B302" s="69"/>
      <c r="C302" s="69"/>
      <c r="D302" s="69"/>
      <c r="E302" s="69"/>
      <c r="F302" s="69"/>
      <c r="G302" s="69"/>
      <c r="H302" s="69"/>
      <c r="I302" s="69"/>
      <c r="J302" s="69"/>
      <c r="K302" s="62"/>
      <c r="L302" s="62"/>
      <c r="M302" s="70"/>
      <c r="N302" s="70"/>
      <c r="O302" s="57"/>
      <c r="P302" s="57"/>
      <c r="Q302" s="57"/>
      <c r="R302" s="57"/>
      <c r="S302" s="57"/>
      <c r="T302" s="57"/>
      <c r="U302" s="57"/>
      <c r="V302" s="57"/>
      <c r="W302" s="57"/>
    </row>
    <row r="303" spans="1:23" ht="12.75" hidden="1">
      <c r="A303" s="3"/>
      <c r="B303" s="69"/>
      <c r="C303" s="69"/>
      <c r="D303" s="69"/>
      <c r="E303" s="69"/>
      <c r="F303" s="69"/>
      <c r="G303" s="69"/>
      <c r="H303" s="69"/>
      <c r="I303" s="69"/>
      <c r="J303" s="69"/>
      <c r="K303" s="41"/>
      <c r="L303" s="41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</row>
    <row r="304" spans="1:23" ht="12.75" hidden="1">
      <c r="A304" s="3"/>
      <c r="B304" s="69"/>
      <c r="C304" s="69"/>
      <c r="D304" s="69"/>
      <c r="E304" s="69"/>
      <c r="F304" s="69"/>
      <c r="G304" s="69"/>
      <c r="H304" s="69"/>
      <c r="I304" s="69"/>
      <c r="J304" s="69"/>
      <c r="K304" s="41"/>
      <c r="L304" s="41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</row>
    <row r="305" spans="1:23" ht="12.75" hidden="1">
      <c r="A305" s="3"/>
      <c r="B305" s="69"/>
      <c r="C305" s="69"/>
      <c r="D305" s="69"/>
      <c r="E305" s="69"/>
      <c r="F305" s="69"/>
      <c r="G305" s="69"/>
      <c r="H305" s="69"/>
      <c r="I305" s="69"/>
      <c r="J305" s="69"/>
      <c r="K305" s="41"/>
      <c r="L305" s="41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</row>
    <row r="306" spans="1:23" ht="12.75" hidden="1">
      <c r="A306" s="3"/>
      <c r="B306" s="69"/>
      <c r="C306" s="69"/>
      <c r="D306" s="69"/>
      <c r="E306" s="69"/>
      <c r="F306" s="69"/>
      <c r="G306" s="69"/>
      <c r="H306" s="69"/>
      <c r="I306" s="69"/>
      <c r="J306" s="69"/>
      <c r="K306" s="41"/>
      <c r="L306" s="41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</row>
    <row r="307" spans="1:23" ht="12.75" hidden="1">
      <c r="A307" s="3"/>
      <c r="B307" s="69"/>
      <c r="C307" s="69"/>
      <c r="D307" s="69"/>
      <c r="E307" s="69"/>
      <c r="F307" s="69"/>
      <c r="G307" s="69"/>
      <c r="H307" s="69"/>
      <c r="I307" s="69"/>
      <c r="J307" s="69"/>
      <c r="K307" s="41"/>
      <c r="L307" s="41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 ht="12.75" hidden="1">
      <c r="A308" s="3"/>
      <c r="B308" s="69"/>
      <c r="C308" s="69"/>
      <c r="D308" s="69"/>
      <c r="E308" s="69"/>
      <c r="F308" s="69"/>
      <c r="G308" s="69"/>
      <c r="H308" s="69"/>
      <c r="I308" s="69"/>
      <c r="J308" s="69"/>
      <c r="K308" s="41"/>
      <c r="L308" s="41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</row>
    <row r="309" spans="1:23" ht="12.75" hidden="1">
      <c r="A309" s="3"/>
      <c r="B309" s="69"/>
      <c r="C309" s="69"/>
      <c r="D309" s="69"/>
      <c r="E309" s="69"/>
      <c r="F309" s="69"/>
      <c r="G309" s="69"/>
      <c r="H309" s="69"/>
      <c r="I309" s="69"/>
      <c r="J309" s="69"/>
      <c r="K309" s="41"/>
      <c r="L309" s="41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</row>
    <row r="310" spans="1:23" ht="12.75" hidden="1">
      <c r="A310" s="3"/>
      <c r="B310" s="69"/>
      <c r="C310" s="69"/>
      <c r="D310" s="69"/>
      <c r="E310" s="69"/>
      <c r="F310" s="69"/>
      <c r="G310" s="69"/>
      <c r="H310" s="69"/>
      <c r="I310" s="69"/>
      <c r="J310" s="69"/>
      <c r="K310" s="41"/>
      <c r="L310" s="41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</row>
    <row r="311" spans="1:23" ht="12.75" hidden="1">
      <c r="A311" s="3"/>
      <c r="B311" s="69"/>
      <c r="C311" s="69"/>
      <c r="D311" s="69"/>
      <c r="E311" s="69"/>
      <c r="F311" s="69"/>
      <c r="G311" s="69"/>
      <c r="H311" s="69"/>
      <c r="I311" s="69"/>
      <c r="J311" s="69"/>
      <c r="K311" s="41"/>
      <c r="L311" s="41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</row>
    <row r="312" spans="1:23" ht="12.75" hidden="1">
      <c r="A312" s="7"/>
      <c r="B312" s="71"/>
      <c r="C312" s="71"/>
      <c r="D312" s="71"/>
      <c r="E312" s="71"/>
      <c r="F312" s="71"/>
      <c r="G312" s="71"/>
      <c r="H312" s="71"/>
      <c r="I312" s="71"/>
      <c r="J312" s="71"/>
      <c r="K312" s="51"/>
      <c r="L312" s="51"/>
      <c r="M312" s="51"/>
      <c r="N312" s="51"/>
      <c r="O312" s="51"/>
      <c r="P312" s="51"/>
      <c r="Q312" s="51"/>
      <c r="R312" s="52"/>
      <c r="S312" s="52"/>
      <c r="T312" s="52"/>
      <c r="U312" s="52"/>
      <c r="V312" s="52"/>
      <c r="W312" s="52"/>
    </row>
    <row r="313" ht="12.75" hidden="1"/>
    <row r="314" spans="1:23" ht="12.75" hidden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1:23" ht="12.75" hidden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ht="12.75" customHeight="1" hidden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ht="12.75" hidden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3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hidden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</row>
    <row r="320" spans="1:23" ht="40.5" customHeight="1" hidden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</row>
    <row r="321" spans="1:23" ht="12.75" hidden="1">
      <c r="A321" s="6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</row>
    <row r="322" spans="1:23" ht="12.75" hidden="1">
      <c r="A322" s="3"/>
      <c r="B322" s="69"/>
      <c r="C322" s="69"/>
      <c r="D322" s="69"/>
      <c r="E322" s="69"/>
      <c r="F322" s="69"/>
      <c r="G322" s="69"/>
      <c r="H322" s="69"/>
      <c r="I322" s="69"/>
      <c r="J322" s="69"/>
      <c r="K322" s="41"/>
      <c r="L322" s="41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</row>
    <row r="323" spans="1:23" ht="12.75" hidden="1">
      <c r="A323" s="3"/>
      <c r="B323" s="69"/>
      <c r="C323" s="69"/>
      <c r="D323" s="69"/>
      <c r="E323" s="69"/>
      <c r="F323" s="69"/>
      <c r="G323" s="69"/>
      <c r="H323" s="69"/>
      <c r="I323" s="69"/>
      <c r="J323" s="69"/>
      <c r="K323" s="41"/>
      <c r="L323" s="41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 ht="12.75" hidden="1">
      <c r="A324" s="3"/>
      <c r="B324" s="69"/>
      <c r="C324" s="69"/>
      <c r="D324" s="69"/>
      <c r="E324" s="69"/>
      <c r="F324" s="69"/>
      <c r="G324" s="69"/>
      <c r="H324" s="69"/>
      <c r="I324" s="69"/>
      <c r="J324" s="69"/>
      <c r="K324" s="41"/>
      <c r="L324" s="41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 ht="12.75" hidden="1">
      <c r="A325" s="3"/>
      <c r="B325" s="69"/>
      <c r="C325" s="69"/>
      <c r="D325" s="69"/>
      <c r="E325" s="69"/>
      <c r="F325" s="69"/>
      <c r="G325" s="69"/>
      <c r="H325" s="69"/>
      <c r="I325" s="69"/>
      <c r="J325" s="69"/>
      <c r="K325" s="72"/>
      <c r="L325" s="72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</row>
    <row r="326" spans="1:23" ht="12.75" hidden="1">
      <c r="A326" s="3"/>
      <c r="B326" s="69"/>
      <c r="C326" s="69"/>
      <c r="D326" s="69"/>
      <c r="E326" s="69"/>
      <c r="F326" s="69"/>
      <c r="G326" s="69"/>
      <c r="H326" s="69"/>
      <c r="I326" s="69"/>
      <c r="J326" s="69"/>
      <c r="K326" s="41"/>
      <c r="L326" s="41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</row>
    <row r="327" spans="1:23" ht="12.75" hidden="1">
      <c r="A327" s="3"/>
      <c r="B327" s="69"/>
      <c r="C327" s="69"/>
      <c r="D327" s="69"/>
      <c r="E327" s="69"/>
      <c r="F327" s="69"/>
      <c r="G327" s="69"/>
      <c r="H327" s="69"/>
      <c r="I327" s="69"/>
      <c r="J327" s="69"/>
      <c r="K327" s="41"/>
      <c r="L327" s="41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</row>
    <row r="328" spans="1:23" ht="12.75" hidden="1">
      <c r="A328" s="3"/>
      <c r="B328" s="69"/>
      <c r="C328" s="69"/>
      <c r="D328" s="69"/>
      <c r="E328" s="69"/>
      <c r="F328" s="69"/>
      <c r="G328" s="69"/>
      <c r="H328" s="69"/>
      <c r="I328" s="69"/>
      <c r="J328" s="69"/>
      <c r="K328" s="41"/>
      <c r="L328" s="41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</row>
    <row r="329" spans="1:23" ht="12.75" hidden="1">
      <c r="A329" s="3"/>
      <c r="B329" s="69"/>
      <c r="C329" s="69"/>
      <c r="D329" s="69"/>
      <c r="E329" s="69"/>
      <c r="F329" s="69"/>
      <c r="G329" s="69"/>
      <c r="H329" s="69"/>
      <c r="I329" s="69"/>
      <c r="J329" s="69"/>
      <c r="K329" s="41"/>
      <c r="L329" s="41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</row>
    <row r="330" spans="1:23" ht="12.75" hidden="1">
      <c r="A330" s="3"/>
      <c r="B330" s="69"/>
      <c r="C330" s="69"/>
      <c r="D330" s="69"/>
      <c r="E330" s="69"/>
      <c r="F330" s="69"/>
      <c r="G330" s="69"/>
      <c r="H330" s="69"/>
      <c r="I330" s="69"/>
      <c r="J330" s="69"/>
      <c r="K330" s="41"/>
      <c r="L330" s="41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</row>
    <row r="331" spans="1:23" s="10" customFormat="1" ht="12.75" hidden="1">
      <c r="A331" s="7"/>
      <c r="B331" s="71"/>
      <c r="C331" s="71"/>
      <c r="D331" s="71"/>
      <c r="E331" s="71"/>
      <c r="F331" s="71"/>
      <c r="G331" s="71"/>
      <c r="H331" s="71"/>
      <c r="I331" s="71"/>
      <c r="J331" s="71"/>
      <c r="K331" s="51"/>
      <c r="L331" s="51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</row>
    <row r="332" spans="1:23" ht="12.75" hidden="1">
      <c r="A332" s="3"/>
      <c r="B332" s="69"/>
      <c r="C332" s="69"/>
      <c r="D332" s="69"/>
      <c r="E332" s="69"/>
      <c r="F332" s="69"/>
      <c r="G332" s="69"/>
      <c r="H332" s="69"/>
      <c r="I332" s="69"/>
      <c r="J332" s="69"/>
      <c r="K332" s="41"/>
      <c r="L332" s="41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</row>
    <row r="333" spans="1:23" ht="12.75" hidden="1">
      <c r="A333" s="2"/>
      <c r="B333" s="99"/>
      <c r="C333" s="99"/>
      <c r="D333" s="99"/>
      <c r="E333" s="99"/>
      <c r="F333" s="99"/>
      <c r="G333" s="99"/>
      <c r="H333" s="99"/>
      <c r="I333" s="99"/>
      <c r="J333" s="99"/>
      <c r="K333" s="89"/>
      <c r="L333" s="89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</row>
    <row r="334" spans="1:23" ht="12.75" hidden="1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2"/>
      <c r="L334" s="2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12.75" hidden="1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2"/>
      <c r="L335" s="2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12.75">
      <c r="A336" s="37" t="s">
        <v>28</v>
      </c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ht="12.75">
      <c r="A337" s="37" t="s">
        <v>46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ht="12.75" customHeight="1">
      <c r="A338" s="37" t="s">
        <v>163</v>
      </c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1:23" ht="12.75">
      <c r="A339" s="37" t="s">
        <v>47</v>
      </c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</row>
    <row r="340" spans="1:2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>
      <c r="A341" s="41" t="s">
        <v>30</v>
      </c>
      <c r="B341" s="41" t="s">
        <v>53</v>
      </c>
      <c r="C341" s="41"/>
      <c r="D341" s="41"/>
      <c r="E341" s="41"/>
      <c r="F341" s="41"/>
      <c r="G341" s="41"/>
      <c r="H341" s="41"/>
      <c r="I341" s="41"/>
      <c r="J341" s="41"/>
      <c r="K341" s="41" t="s">
        <v>52</v>
      </c>
      <c r="L341" s="41"/>
      <c r="M341" s="41" t="s">
        <v>51</v>
      </c>
      <c r="N341" s="41"/>
      <c r="O341" s="41" t="s">
        <v>50</v>
      </c>
      <c r="P341" s="41"/>
      <c r="Q341" s="41"/>
      <c r="R341" s="41" t="s">
        <v>33</v>
      </c>
      <c r="S341" s="41"/>
      <c r="T341" s="41"/>
      <c r="U341" s="41"/>
      <c r="V341" s="41"/>
      <c r="W341" s="41"/>
    </row>
    <row r="342" spans="1:23" ht="39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 t="s">
        <v>48</v>
      </c>
      <c r="S342" s="41"/>
      <c r="T342" s="41"/>
      <c r="U342" s="41" t="s">
        <v>49</v>
      </c>
      <c r="V342" s="41"/>
      <c r="W342" s="41"/>
    </row>
    <row r="343" spans="1:23" ht="12.75">
      <c r="A343" s="6">
        <v>1</v>
      </c>
      <c r="B343" s="62">
        <v>2</v>
      </c>
      <c r="C343" s="62"/>
      <c r="D343" s="62"/>
      <c r="E343" s="62"/>
      <c r="F343" s="62"/>
      <c r="G343" s="62"/>
      <c r="H343" s="62"/>
      <c r="I343" s="62"/>
      <c r="J343" s="62"/>
      <c r="K343" s="62">
        <v>3</v>
      </c>
      <c r="L343" s="62"/>
      <c r="M343" s="62">
        <v>4</v>
      </c>
      <c r="N343" s="62"/>
      <c r="O343" s="62">
        <v>5</v>
      </c>
      <c r="P343" s="62"/>
      <c r="Q343" s="62"/>
      <c r="R343" s="62">
        <v>6</v>
      </c>
      <c r="S343" s="62"/>
      <c r="T343" s="62"/>
      <c r="U343" s="62">
        <v>7</v>
      </c>
      <c r="V343" s="62"/>
      <c r="W343" s="62"/>
    </row>
    <row r="344" spans="1:23" ht="12.75">
      <c r="A344" s="3">
        <v>1</v>
      </c>
      <c r="B344" s="69" t="s">
        <v>170</v>
      </c>
      <c r="C344" s="69"/>
      <c r="D344" s="69"/>
      <c r="E344" s="69"/>
      <c r="F344" s="69"/>
      <c r="G344" s="69"/>
      <c r="H344" s="69"/>
      <c r="I344" s="69"/>
      <c r="J344" s="69"/>
      <c r="K344" s="41" t="s">
        <v>70</v>
      </c>
      <c r="L344" s="41"/>
      <c r="M344" s="57">
        <v>2</v>
      </c>
      <c r="N344" s="57"/>
      <c r="O344" s="57">
        <v>12</v>
      </c>
      <c r="P344" s="57"/>
      <c r="Q344" s="57"/>
      <c r="R344" s="57">
        <f aca="true" t="shared" si="0" ref="R344:R374">M344*O344</f>
        <v>24</v>
      </c>
      <c r="S344" s="57"/>
      <c r="T344" s="57"/>
      <c r="U344" s="57">
        <f aca="true" t="shared" si="1" ref="U344:U374">R344*$S$11</f>
        <v>27.599999999999998</v>
      </c>
      <c r="V344" s="57"/>
      <c r="W344" s="57"/>
    </row>
    <row r="345" spans="1:23" ht="24" customHeight="1">
      <c r="A345" s="3">
        <v>2</v>
      </c>
      <c r="B345" s="69" t="s">
        <v>93</v>
      </c>
      <c r="C345" s="69"/>
      <c r="D345" s="69"/>
      <c r="E345" s="69"/>
      <c r="F345" s="69"/>
      <c r="G345" s="69"/>
      <c r="H345" s="69"/>
      <c r="I345" s="69"/>
      <c r="J345" s="69"/>
      <c r="K345" s="41" t="s">
        <v>104</v>
      </c>
      <c r="L345" s="41"/>
      <c r="M345" s="57">
        <v>0.4</v>
      </c>
      <c r="N345" s="57"/>
      <c r="O345" s="57">
        <v>147.1</v>
      </c>
      <c r="P345" s="57"/>
      <c r="Q345" s="57"/>
      <c r="R345" s="57">
        <f t="shared" si="0"/>
        <v>58.84</v>
      </c>
      <c r="S345" s="57"/>
      <c r="T345" s="57"/>
      <c r="U345" s="57">
        <f t="shared" si="1"/>
        <v>67.666</v>
      </c>
      <c r="V345" s="57"/>
      <c r="W345" s="57"/>
    </row>
    <row r="346" spans="1:23" ht="12.75">
      <c r="A346" s="3">
        <v>3</v>
      </c>
      <c r="B346" s="69" t="s">
        <v>177</v>
      </c>
      <c r="C346" s="69"/>
      <c r="D346" s="69"/>
      <c r="E346" s="69"/>
      <c r="F346" s="69"/>
      <c r="G346" s="69"/>
      <c r="H346" s="69"/>
      <c r="I346" s="69"/>
      <c r="J346" s="69"/>
      <c r="K346" s="41" t="s">
        <v>89</v>
      </c>
      <c r="L346" s="41"/>
      <c r="M346" s="57">
        <v>2</v>
      </c>
      <c r="N346" s="57"/>
      <c r="O346" s="57">
        <v>10.9</v>
      </c>
      <c r="P346" s="57"/>
      <c r="Q346" s="57"/>
      <c r="R346" s="57">
        <f t="shared" si="0"/>
        <v>21.8</v>
      </c>
      <c r="S346" s="57"/>
      <c r="T346" s="57"/>
      <c r="U346" s="57">
        <f t="shared" si="1"/>
        <v>25.07</v>
      </c>
      <c r="V346" s="57"/>
      <c r="W346" s="57"/>
    </row>
    <row r="347" spans="1:23" ht="25.5" customHeight="1">
      <c r="A347" s="3">
        <v>4</v>
      </c>
      <c r="B347" s="69" t="s">
        <v>94</v>
      </c>
      <c r="C347" s="69"/>
      <c r="D347" s="69"/>
      <c r="E347" s="69"/>
      <c r="F347" s="69"/>
      <c r="G347" s="69"/>
      <c r="H347" s="69"/>
      <c r="I347" s="69"/>
      <c r="J347" s="69"/>
      <c r="K347" s="41" t="s">
        <v>105</v>
      </c>
      <c r="L347" s="41"/>
      <c r="M347" s="57">
        <v>0.4</v>
      </c>
      <c r="N347" s="57"/>
      <c r="O347" s="57">
        <v>67.7</v>
      </c>
      <c r="P347" s="57"/>
      <c r="Q347" s="57"/>
      <c r="R347" s="57">
        <f t="shared" si="0"/>
        <v>27.080000000000002</v>
      </c>
      <c r="S347" s="57"/>
      <c r="T347" s="57"/>
      <c r="U347" s="57">
        <f t="shared" si="1"/>
        <v>31.142</v>
      </c>
      <c r="V347" s="57"/>
      <c r="W347" s="57"/>
    </row>
    <row r="348" spans="1:23" ht="36.75" customHeight="1">
      <c r="A348" s="3">
        <v>5</v>
      </c>
      <c r="B348" s="69" t="s">
        <v>61</v>
      </c>
      <c r="C348" s="69"/>
      <c r="D348" s="69"/>
      <c r="E348" s="69"/>
      <c r="F348" s="69"/>
      <c r="G348" s="69"/>
      <c r="H348" s="69"/>
      <c r="I348" s="69"/>
      <c r="J348" s="69"/>
      <c r="K348" s="41" t="s">
        <v>69</v>
      </c>
      <c r="L348" s="41"/>
      <c r="M348" s="57">
        <v>0.4</v>
      </c>
      <c r="N348" s="57"/>
      <c r="O348" s="57">
        <v>86.4</v>
      </c>
      <c r="P348" s="57"/>
      <c r="Q348" s="57"/>
      <c r="R348" s="57">
        <f t="shared" si="0"/>
        <v>34.56</v>
      </c>
      <c r="S348" s="57"/>
      <c r="T348" s="57"/>
      <c r="U348" s="57">
        <f t="shared" si="1"/>
        <v>39.744</v>
      </c>
      <c r="V348" s="57"/>
      <c r="W348" s="57"/>
    </row>
    <row r="349" spans="1:23" ht="12.75">
      <c r="A349" s="3">
        <v>6</v>
      </c>
      <c r="B349" s="69" t="s">
        <v>63</v>
      </c>
      <c r="C349" s="69"/>
      <c r="D349" s="69"/>
      <c r="E349" s="69"/>
      <c r="F349" s="69"/>
      <c r="G349" s="69"/>
      <c r="H349" s="69"/>
      <c r="I349" s="69"/>
      <c r="J349" s="69"/>
      <c r="K349" s="41" t="s">
        <v>70</v>
      </c>
      <c r="L349" s="41"/>
      <c r="M349" s="57">
        <v>2</v>
      </c>
      <c r="N349" s="57"/>
      <c r="O349" s="57">
        <v>8</v>
      </c>
      <c r="P349" s="57"/>
      <c r="Q349" s="57"/>
      <c r="R349" s="57">
        <f t="shared" si="0"/>
        <v>16</v>
      </c>
      <c r="S349" s="57"/>
      <c r="T349" s="57"/>
      <c r="U349" s="57">
        <f t="shared" si="1"/>
        <v>18.4</v>
      </c>
      <c r="V349" s="57"/>
      <c r="W349" s="57"/>
    </row>
    <row r="350" spans="1:23" ht="12.75">
      <c r="A350" s="3">
        <v>7</v>
      </c>
      <c r="B350" s="69" t="s">
        <v>178</v>
      </c>
      <c r="C350" s="69"/>
      <c r="D350" s="69"/>
      <c r="E350" s="69"/>
      <c r="F350" s="69"/>
      <c r="G350" s="69"/>
      <c r="H350" s="69"/>
      <c r="I350" s="69"/>
      <c r="J350" s="69"/>
      <c r="K350" s="41" t="s">
        <v>89</v>
      </c>
      <c r="L350" s="41"/>
      <c r="M350" s="57">
        <v>0.04</v>
      </c>
      <c r="N350" s="57"/>
      <c r="O350" s="57">
        <v>140</v>
      </c>
      <c r="P350" s="57"/>
      <c r="Q350" s="57"/>
      <c r="R350" s="57">
        <f t="shared" si="0"/>
        <v>5.6000000000000005</v>
      </c>
      <c r="S350" s="57"/>
      <c r="T350" s="57"/>
      <c r="U350" s="57">
        <f t="shared" si="1"/>
        <v>6.44</v>
      </c>
      <c r="V350" s="57"/>
      <c r="W350" s="57"/>
    </row>
    <row r="351" spans="1:23" ht="12.75">
      <c r="A351" s="3">
        <v>8</v>
      </c>
      <c r="B351" s="69" t="s">
        <v>179</v>
      </c>
      <c r="C351" s="69"/>
      <c r="D351" s="69"/>
      <c r="E351" s="69"/>
      <c r="F351" s="69"/>
      <c r="G351" s="69"/>
      <c r="H351" s="69"/>
      <c r="I351" s="69"/>
      <c r="J351" s="69"/>
      <c r="K351" s="41" t="s">
        <v>197</v>
      </c>
      <c r="L351" s="41"/>
      <c r="M351" s="57">
        <v>0.2</v>
      </c>
      <c r="N351" s="57"/>
      <c r="O351" s="57">
        <v>50</v>
      </c>
      <c r="P351" s="57"/>
      <c r="Q351" s="57"/>
      <c r="R351" s="57">
        <f t="shared" si="0"/>
        <v>10</v>
      </c>
      <c r="S351" s="57"/>
      <c r="T351" s="57"/>
      <c r="U351" s="57">
        <f t="shared" si="1"/>
        <v>11.5</v>
      </c>
      <c r="V351" s="57"/>
      <c r="W351" s="57"/>
    </row>
    <row r="352" spans="1:23" ht="12.75">
      <c r="A352" s="3">
        <v>9</v>
      </c>
      <c r="B352" s="69" t="s">
        <v>180</v>
      </c>
      <c r="C352" s="69"/>
      <c r="D352" s="69"/>
      <c r="E352" s="69"/>
      <c r="F352" s="69"/>
      <c r="G352" s="69"/>
      <c r="H352" s="69"/>
      <c r="I352" s="69"/>
      <c r="J352" s="69"/>
      <c r="K352" s="41" t="s">
        <v>57</v>
      </c>
      <c r="L352" s="41"/>
      <c r="M352" s="57">
        <v>72</v>
      </c>
      <c r="N352" s="57"/>
      <c r="O352" s="57">
        <v>9.5</v>
      </c>
      <c r="P352" s="57"/>
      <c r="Q352" s="57"/>
      <c r="R352" s="57">
        <f t="shared" si="0"/>
        <v>684</v>
      </c>
      <c r="S352" s="57"/>
      <c r="T352" s="57"/>
      <c r="U352" s="57">
        <f t="shared" si="1"/>
        <v>786.5999999999999</v>
      </c>
      <c r="V352" s="57"/>
      <c r="W352" s="57"/>
    </row>
    <row r="353" spans="1:23" ht="12.75">
      <c r="A353" s="3">
        <v>10</v>
      </c>
      <c r="B353" s="69" t="s">
        <v>181</v>
      </c>
      <c r="C353" s="69"/>
      <c r="D353" s="69"/>
      <c r="E353" s="69"/>
      <c r="F353" s="69"/>
      <c r="G353" s="69"/>
      <c r="H353" s="69"/>
      <c r="I353" s="69"/>
      <c r="J353" s="69"/>
      <c r="K353" s="41" t="s">
        <v>89</v>
      </c>
      <c r="L353" s="41"/>
      <c r="M353" s="57">
        <v>0.4</v>
      </c>
      <c r="N353" s="57"/>
      <c r="O353" s="57">
        <v>77</v>
      </c>
      <c r="P353" s="57"/>
      <c r="Q353" s="57"/>
      <c r="R353" s="57">
        <f t="shared" si="0"/>
        <v>30.8</v>
      </c>
      <c r="S353" s="57"/>
      <c r="T353" s="57"/>
      <c r="U353" s="57">
        <f t="shared" si="1"/>
        <v>35.419999999999995</v>
      </c>
      <c r="V353" s="57"/>
      <c r="W353" s="57"/>
    </row>
    <row r="354" spans="1:23" ht="12.75">
      <c r="A354" s="3">
        <v>11</v>
      </c>
      <c r="B354" s="69" t="s">
        <v>182</v>
      </c>
      <c r="C354" s="69"/>
      <c r="D354" s="69"/>
      <c r="E354" s="69"/>
      <c r="F354" s="69"/>
      <c r="G354" s="69"/>
      <c r="H354" s="69"/>
      <c r="I354" s="69"/>
      <c r="J354" s="69"/>
      <c r="K354" s="41" t="s">
        <v>57</v>
      </c>
      <c r="L354" s="41"/>
      <c r="M354" s="57">
        <v>4</v>
      </c>
      <c r="N354" s="57"/>
      <c r="O354" s="57">
        <v>49.8</v>
      </c>
      <c r="P354" s="57"/>
      <c r="Q354" s="57"/>
      <c r="R354" s="57">
        <f t="shared" si="0"/>
        <v>199.2</v>
      </c>
      <c r="S354" s="57"/>
      <c r="T354" s="57"/>
      <c r="U354" s="57">
        <f t="shared" si="1"/>
        <v>229.07999999999996</v>
      </c>
      <c r="V354" s="57"/>
      <c r="W354" s="57"/>
    </row>
    <row r="355" spans="1:23" ht="12.75">
      <c r="A355" s="3">
        <v>12</v>
      </c>
      <c r="B355" s="69" t="s">
        <v>183</v>
      </c>
      <c r="C355" s="69"/>
      <c r="D355" s="69"/>
      <c r="E355" s="69"/>
      <c r="F355" s="69"/>
      <c r="G355" s="69"/>
      <c r="H355" s="69"/>
      <c r="I355" s="69"/>
      <c r="J355" s="69"/>
      <c r="K355" s="41" t="s">
        <v>89</v>
      </c>
      <c r="L355" s="41"/>
      <c r="M355" s="57">
        <v>0.2</v>
      </c>
      <c r="N355" s="57"/>
      <c r="O355" s="57">
        <v>28</v>
      </c>
      <c r="P355" s="57"/>
      <c r="Q355" s="57"/>
      <c r="R355" s="57">
        <f t="shared" si="0"/>
        <v>5.6000000000000005</v>
      </c>
      <c r="S355" s="57"/>
      <c r="T355" s="57"/>
      <c r="U355" s="57">
        <f t="shared" si="1"/>
        <v>6.44</v>
      </c>
      <c r="V355" s="57"/>
      <c r="W355" s="57"/>
    </row>
    <row r="356" spans="1:23" ht="12.75">
      <c r="A356" s="3">
        <v>13</v>
      </c>
      <c r="B356" s="69" t="s">
        <v>184</v>
      </c>
      <c r="C356" s="69"/>
      <c r="D356" s="69"/>
      <c r="E356" s="69"/>
      <c r="F356" s="69"/>
      <c r="G356" s="69"/>
      <c r="H356" s="69"/>
      <c r="I356" s="69"/>
      <c r="J356" s="69"/>
      <c r="K356" s="41" t="s">
        <v>57</v>
      </c>
      <c r="L356" s="41"/>
      <c r="M356" s="57">
        <v>1.6</v>
      </c>
      <c r="N356" s="57"/>
      <c r="O356" s="57">
        <v>5.5</v>
      </c>
      <c r="P356" s="57"/>
      <c r="Q356" s="57"/>
      <c r="R356" s="57">
        <f t="shared" si="0"/>
        <v>8.8</v>
      </c>
      <c r="S356" s="57"/>
      <c r="T356" s="57"/>
      <c r="U356" s="57">
        <f t="shared" si="1"/>
        <v>10.12</v>
      </c>
      <c r="V356" s="57"/>
      <c r="W356" s="57"/>
    </row>
    <row r="357" spans="1:23" ht="12.75">
      <c r="A357" s="3">
        <v>14</v>
      </c>
      <c r="B357" s="69" t="s">
        <v>185</v>
      </c>
      <c r="C357" s="69"/>
      <c r="D357" s="69"/>
      <c r="E357" s="69"/>
      <c r="F357" s="69"/>
      <c r="G357" s="69"/>
      <c r="H357" s="69"/>
      <c r="I357" s="69"/>
      <c r="J357" s="69"/>
      <c r="K357" s="41" t="s">
        <v>57</v>
      </c>
      <c r="L357" s="41"/>
      <c r="M357" s="57">
        <v>0.32</v>
      </c>
      <c r="N357" s="57"/>
      <c r="O357" s="57">
        <v>1071.8</v>
      </c>
      <c r="P357" s="57"/>
      <c r="Q357" s="57"/>
      <c r="R357" s="57">
        <f t="shared" si="0"/>
        <v>342.976</v>
      </c>
      <c r="S357" s="57"/>
      <c r="T357" s="57"/>
      <c r="U357" s="57">
        <f t="shared" si="1"/>
        <v>394.4224</v>
      </c>
      <c r="V357" s="57"/>
      <c r="W357" s="57"/>
    </row>
    <row r="358" spans="1:23" ht="12.75">
      <c r="A358" s="3">
        <v>15</v>
      </c>
      <c r="B358" s="69" t="s">
        <v>186</v>
      </c>
      <c r="C358" s="69"/>
      <c r="D358" s="69"/>
      <c r="E358" s="69"/>
      <c r="F358" s="69"/>
      <c r="G358" s="69"/>
      <c r="H358" s="69"/>
      <c r="I358" s="69"/>
      <c r="J358" s="69"/>
      <c r="K358" s="41" t="s">
        <v>198</v>
      </c>
      <c r="L358" s="41"/>
      <c r="M358" s="57">
        <v>4</v>
      </c>
      <c r="N358" s="57"/>
      <c r="O358" s="57">
        <v>8</v>
      </c>
      <c r="P358" s="57"/>
      <c r="Q358" s="57"/>
      <c r="R358" s="57">
        <f t="shared" si="0"/>
        <v>32</v>
      </c>
      <c r="S358" s="57"/>
      <c r="T358" s="57"/>
      <c r="U358" s="57">
        <f t="shared" si="1"/>
        <v>36.8</v>
      </c>
      <c r="V358" s="57"/>
      <c r="W358" s="57"/>
    </row>
    <row r="359" spans="1:23" ht="12.75">
      <c r="A359" s="3">
        <v>16</v>
      </c>
      <c r="B359" s="69" t="s">
        <v>187</v>
      </c>
      <c r="C359" s="69"/>
      <c r="D359" s="69"/>
      <c r="E359" s="69"/>
      <c r="F359" s="69"/>
      <c r="G359" s="69"/>
      <c r="H359" s="69"/>
      <c r="I359" s="69"/>
      <c r="J359" s="69"/>
      <c r="K359" s="41" t="s">
        <v>89</v>
      </c>
      <c r="L359" s="41"/>
      <c r="M359" s="57">
        <v>0.2</v>
      </c>
      <c r="N359" s="57"/>
      <c r="O359" s="57">
        <v>908.8</v>
      </c>
      <c r="P359" s="57"/>
      <c r="Q359" s="57"/>
      <c r="R359" s="57">
        <f t="shared" si="0"/>
        <v>181.76</v>
      </c>
      <c r="S359" s="57"/>
      <c r="T359" s="57"/>
      <c r="U359" s="57">
        <f t="shared" si="1"/>
        <v>209.02399999999997</v>
      </c>
      <c r="V359" s="57"/>
      <c r="W359" s="57"/>
    </row>
    <row r="360" spans="1:23" ht="12.75">
      <c r="A360" s="3">
        <v>17</v>
      </c>
      <c r="B360" s="69" t="s">
        <v>65</v>
      </c>
      <c r="C360" s="69"/>
      <c r="D360" s="69"/>
      <c r="E360" s="69"/>
      <c r="F360" s="69"/>
      <c r="G360" s="69"/>
      <c r="H360" s="69"/>
      <c r="I360" s="69"/>
      <c r="J360" s="69"/>
      <c r="K360" s="41" t="s">
        <v>57</v>
      </c>
      <c r="L360" s="41"/>
      <c r="M360" s="57">
        <v>4</v>
      </c>
      <c r="N360" s="57"/>
      <c r="O360" s="57">
        <v>5.6</v>
      </c>
      <c r="P360" s="57"/>
      <c r="Q360" s="57"/>
      <c r="R360" s="57">
        <f t="shared" si="0"/>
        <v>22.4</v>
      </c>
      <c r="S360" s="57"/>
      <c r="T360" s="57"/>
      <c r="U360" s="57">
        <f t="shared" si="1"/>
        <v>25.759999999999998</v>
      </c>
      <c r="V360" s="57"/>
      <c r="W360" s="57"/>
    </row>
    <row r="361" spans="1:23" ht="12.75">
      <c r="A361" s="3">
        <v>18</v>
      </c>
      <c r="B361" s="69" t="s">
        <v>188</v>
      </c>
      <c r="C361" s="69"/>
      <c r="D361" s="69"/>
      <c r="E361" s="69"/>
      <c r="F361" s="69"/>
      <c r="G361" s="69"/>
      <c r="H361" s="69"/>
      <c r="I361" s="69"/>
      <c r="J361" s="69"/>
      <c r="K361" s="41" t="s">
        <v>57</v>
      </c>
      <c r="L361" s="41"/>
      <c r="M361" s="57">
        <v>0.32</v>
      </c>
      <c r="N361" s="57"/>
      <c r="O361" s="57">
        <v>3900</v>
      </c>
      <c r="P361" s="57"/>
      <c r="Q361" s="57"/>
      <c r="R361" s="57">
        <f t="shared" si="0"/>
        <v>1248</v>
      </c>
      <c r="S361" s="57"/>
      <c r="T361" s="57"/>
      <c r="U361" s="57">
        <f t="shared" si="1"/>
        <v>1435.1999999999998</v>
      </c>
      <c r="V361" s="57"/>
      <c r="W361" s="57"/>
    </row>
    <row r="362" spans="1:23" ht="12.75">
      <c r="A362" s="3">
        <v>19</v>
      </c>
      <c r="B362" s="69" t="s">
        <v>189</v>
      </c>
      <c r="C362" s="69"/>
      <c r="D362" s="69"/>
      <c r="E362" s="69"/>
      <c r="F362" s="69"/>
      <c r="G362" s="69"/>
      <c r="H362" s="69"/>
      <c r="I362" s="69"/>
      <c r="J362" s="69"/>
      <c r="K362" s="41" t="s">
        <v>57</v>
      </c>
      <c r="L362" s="41"/>
      <c r="M362" s="57">
        <v>4</v>
      </c>
      <c r="N362" s="57"/>
      <c r="O362" s="57">
        <v>1.5</v>
      </c>
      <c r="P362" s="57"/>
      <c r="Q362" s="57"/>
      <c r="R362" s="57">
        <f t="shared" si="0"/>
        <v>6</v>
      </c>
      <c r="S362" s="57"/>
      <c r="T362" s="57"/>
      <c r="U362" s="57">
        <f t="shared" si="1"/>
        <v>6.8999999999999995</v>
      </c>
      <c r="V362" s="57"/>
      <c r="W362" s="57"/>
    </row>
    <row r="363" spans="1:23" ht="12.75">
      <c r="A363" s="3">
        <v>20</v>
      </c>
      <c r="B363" s="69" t="s">
        <v>190</v>
      </c>
      <c r="C363" s="69"/>
      <c r="D363" s="69"/>
      <c r="E363" s="69"/>
      <c r="F363" s="69"/>
      <c r="G363" s="69"/>
      <c r="H363" s="69"/>
      <c r="I363" s="69"/>
      <c r="J363" s="69"/>
      <c r="K363" s="41" t="s">
        <v>89</v>
      </c>
      <c r="L363" s="41"/>
      <c r="M363" s="57">
        <v>0.2</v>
      </c>
      <c r="N363" s="57"/>
      <c r="O363" s="57">
        <v>120</v>
      </c>
      <c r="P363" s="57"/>
      <c r="Q363" s="57"/>
      <c r="R363" s="57">
        <f t="shared" si="0"/>
        <v>24</v>
      </c>
      <c r="S363" s="57"/>
      <c r="T363" s="57"/>
      <c r="U363" s="57">
        <f t="shared" si="1"/>
        <v>27.599999999999998</v>
      </c>
      <c r="V363" s="57"/>
      <c r="W363" s="57"/>
    </row>
    <row r="364" spans="1:23" ht="12.75">
      <c r="A364" s="3">
        <v>21</v>
      </c>
      <c r="B364" s="69" t="s">
        <v>191</v>
      </c>
      <c r="C364" s="69"/>
      <c r="D364" s="69"/>
      <c r="E364" s="69"/>
      <c r="F364" s="69"/>
      <c r="G364" s="69"/>
      <c r="H364" s="69"/>
      <c r="I364" s="69"/>
      <c r="J364" s="69"/>
      <c r="K364" s="72" t="s">
        <v>89</v>
      </c>
      <c r="L364" s="72"/>
      <c r="M364" s="57">
        <v>0.2</v>
      </c>
      <c r="N364" s="57"/>
      <c r="O364" s="57">
        <v>12</v>
      </c>
      <c r="P364" s="57"/>
      <c r="Q364" s="57"/>
      <c r="R364" s="57">
        <f t="shared" si="0"/>
        <v>2.4000000000000004</v>
      </c>
      <c r="S364" s="57"/>
      <c r="T364" s="57"/>
      <c r="U364" s="57">
        <f t="shared" si="1"/>
        <v>2.7600000000000002</v>
      </c>
      <c r="V364" s="57"/>
      <c r="W364" s="57"/>
    </row>
    <row r="365" spans="1:23" ht="12.75">
      <c r="A365" s="3">
        <v>22</v>
      </c>
      <c r="B365" s="69" t="s">
        <v>100</v>
      </c>
      <c r="C365" s="69"/>
      <c r="D365" s="69"/>
      <c r="E365" s="69"/>
      <c r="F365" s="69"/>
      <c r="G365" s="69"/>
      <c r="H365" s="69"/>
      <c r="I365" s="69"/>
      <c r="J365" s="69"/>
      <c r="K365" s="41" t="s">
        <v>89</v>
      </c>
      <c r="L365" s="41"/>
      <c r="M365" s="57">
        <v>0.8</v>
      </c>
      <c r="N365" s="57"/>
      <c r="O365" s="57">
        <v>50</v>
      </c>
      <c r="P365" s="57"/>
      <c r="Q365" s="57"/>
      <c r="R365" s="57">
        <f t="shared" si="0"/>
        <v>40</v>
      </c>
      <c r="S365" s="57"/>
      <c r="T365" s="57"/>
      <c r="U365" s="57">
        <f t="shared" si="1"/>
        <v>46</v>
      </c>
      <c r="V365" s="57"/>
      <c r="W365" s="57"/>
    </row>
    <row r="366" spans="1:23" ht="12.75">
      <c r="A366" s="3">
        <v>23</v>
      </c>
      <c r="B366" s="69" t="s">
        <v>192</v>
      </c>
      <c r="C366" s="69"/>
      <c r="D366" s="69"/>
      <c r="E366" s="69"/>
      <c r="F366" s="69"/>
      <c r="G366" s="69"/>
      <c r="H366" s="69"/>
      <c r="I366" s="69"/>
      <c r="J366" s="69"/>
      <c r="K366" s="41" t="s">
        <v>57</v>
      </c>
      <c r="L366" s="41"/>
      <c r="M366" s="57">
        <v>40</v>
      </c>
      <c r="N366" s="57"/>
      <c r="O366" s="57">
        <v>16.6</v>
      </c>
      <c r="P366" s="57"/>
      <c r="Q366" s="57"/>
      <c r="R366" s="57">
        <f t="shared" si="0"/>
        <v>664</v>
      </c>
      <c r="S366" s="57"/>
      <c r="T366" s="57"/>
      <c r="U366" s="57">
        <f t="shared" si="1"/>
        <v>763.5999999999999</v>
      </c>
      <c r="V366" s="57"/>
      <c r="W366" s="57"/>
    </row>
    <row r="367" spans="1:23" ht="12.75">
      <c r="A367" s="3">
        <v>24</v>
      </c>
      <c r="B367" s="69" t="s">
        <v>99</v>
      </c>
      <c r="C367" s="69"/>
      <c r="D367" s="69"/>
      <c r="E367" s="69"/>
      <c r="F367" s="69"/>
      <c r="G367" s="69"/>
      <c r="H367" s="69"/>
      <c r="I367" s="69"/>
      <c r="J367" s="69"/>
      <c r="K367" s="41" t="s">
        <v>199</v>
      </c>
      <c r="L367" s="41"/>
      <c r="M367" s="57">
        <v>0.2</v>
      </c>
      <c r="N367" s="57"/>
      <c r="O367" s="57">
        <v>7.7</v>
      </c>
      <c r="P367" s="57"/>
      <c r="Q367" s="57"/>
      <c r="R367" s="57">
        <f t="shared" si="0"/>
        <v>1.54</v>
      </c>
      <c r="S367" s="57"/>
      <c r="T367" s="57"/>
      <c r="U367" s="57">
        <f t="shared" si="1"/>
        <v>1.771</v>
      </c>
      <c r="V367" s="57"/>
      <c r="W367" s="57"/>
    </row>
    <row r="368" spans="1:23" ht="12.75">
      <c r="A368" s="3">
        <v>25</v>
      </c>
      <c r="B368" s="69" t="s">
        <v>56</v>
      </c>
      <c r="C368" s="69"/>
      <c r="D368" s="69"/>
      <c r="E368" s="69"/>
      <c r="F368" s="69"/>
      <c r="G368" s="69"/>
      <c r="H368" s="69"/>
      <c r="I368" s="69"/>
      <c r="J368" s="69"/>
      <c r="K368" s="41" t="s">
        <v>57</v>
      </c>
      <c r="L368" s="41"/>
      <c r="M368" s="57">
        <v>4</v>
      </c>
      <c r="N368" s="57"/>
      <c r="O368" s="57">
        <v>1.7</v>
      </c>
      <c r="P368" s="57"/>
      <c r="Q368" s="57"/>
      <c r="R368" s="57">
        <f t="shared" si="0"/>
        <v>6.8</v>
      </c>
      <c r="S368" s="57"/>
      <c r="T368" s="57"/>
      <c r="U368" s="57">
        <f t="shared" si="1"/>
        <v>7.819999999999999</v>
      </c>
      <c r="V368" s="57"/>
      <c r="W368" s="57"/>
    </row>
    <row r="369" spans="1:23" ht="12.75">
      <c r="A369" s="3">
        <v>26</v>
      </c>
      <c r="B369" s="69" t="s">
        <v>193</v>
      </c>
      <c r="C369" s="69"/>
      <c r="D369" s="69"/>
      <c r="E369" s="69"/>
      <c r="F369" s="69"/>
      <c r="G369" s="69"/>
      <c r="H369" s="69"/>
      <c r="I369" s="69"/>
      <c r="J369" s="69"/>
      <c r="K369" s="41" t="s">
        <v>89</v>
      </c>
      <c r="L369" s="41"/>
      <c r="M369" s="57">
        <v>0.12</v>
      </c>
      <c r="N369" s="57"/>
      <c r="O369" s="57">
        <v>65</v>
      </c>
      <c r="P369" s="57"/>
      <c r="Q369" s="57"/>
      <c r="R369" s="57">
        <f t="shared" si="0"/>
        <v>7.8</v>
      </c>
      <c r="S369" s="57"/>
      <c r="T369" s="57"/>
      <c r="U369" s="57">
        <f t="shared" si="1"/>
        <v>8.969999999999999</v>
      </c>
      <c r="V369" s="57"/>
      <c r="W369" s="57"/>
    </row>
    <row r="370" spans="1:23" ht="26.25" customHeight="1">
      <c r="A370" s="3">
        <v>27</v>
      </c>
      <c r="B370" s="69" t="s">
        <v>140</v>
      </c>
      <c r="C370" s="69"/>
      <c r="D370" s="69"/>
      <c r="E370" s="69"/>
      <c r="F370" s="69"/>
      <c r="G370" s="69"/>
      <c r="H370" s="69"/>
      <c r="I370" s="69"/>
      <c r="J370" s="69"/>
      <c r="K370" s="41" t="s">
        <v>200</v>
      </c>
      <c r="L370" s="41"/>
      <c r="M370" s="57">
        <v>0.4</v>
      </c>
      <c r="N370" s="57"/>
      <c r="O370" s="57">
        <v>135.4</v>
      </c>
      <c r="P370" s="57"/>
      <c r="Q370" s="57"/>
      <c r="R370" s="57">
        <f t="shared" si="0"/>
        <v>54.160000000000004</v>
      </c>
      <c r="S370" s="57"/>
      <c r="T370" s="57"/>
      <c r="U370" s="57">
        <f t="shared" si="1"/>
        <v>62.284</v>
      </c>
      <c r="V370" s="57"/>
      <c r="W370" s="57"/>
    </row>
    <row r="371" spans="1:23" ht="12.75">
      <c r="A371" s="3">
        <v>28</v>
      </c>
      <c r="B371" s="69" t="s">
        <v>102</v>
      </c>
      <c r="C371" s="69"/>
      <c r="D371" s="69"/>
      <c r="E371" s="69"/>
      <c r="F371" s="69"/>
      <c r="G371" s="69"/>
      <c r="H371" s="69"/>
      <c r="I371" s="69"/>
      <c r="J371" s="69"/>
      <c r="K371" s="41" t="s">
        <v>5</v>
      </c>
      <c r="L371" s="41"/>
      <c r="M371" s="57">
        <v>0.2</v>
      </c>
      <c r="N371" s="57"/>
      <c r="O371" s="57">
        <v>7.7</v>
      </c>
      <c r="P371" s="57"/>
      <c r="Q371" s="57"/>
      <c r="R371" s="57">
        <f t="shared" si="0"/>
        <v>1.54</v>
      </c>
      <c r="S371" s="57"/>
      <c r="T371" s="57"/>
      <c r="U371" s="57">
        <f t="shared" si="1"/>
        <v>1.771</v>
      </c>
      <c r="V371" s="57"/>
      <c r="W371" s="57"/>
    </row>
    <row r="372" spans="1:23" ht="27.75" customHeight="1">
      <c r="A372" s="3">
        <v>29</v>
      </c>
      <c r="B372" s="69" t="s">
        <v>194</v>
      </c>
      <c r="C372" s="69"/>
      <c r="D372" s="69"/>
      <c r="E372" s="69"/>
      <c r="F372" s="69"/>
      <c r="G372" s="69"/>
      <c r="H372" s="69"/>
      <c r="I372" s="69"/>
      <c r="J372" s="69"/>
      <c r="K372" s="41" t="s">
        <v>89</v>
      </c>
      <c r="L372" s="41"/>
      <c r="M372" s="57">
        <v>0.2</v>
      </c>
      <c r="N372" s="57"/>
      <c r="O372" s="57">
        <v>120</v>
      </c>
      <c r="P372" s="57"/>
      <c r="Q372" s="57"/>
      <c r="R372" s="57">
        <f t="shared" si="0"/>
        <v>24</v>
      </c>
      <c r="S372" s="57"/>
      <c r="T372" s="57"/>
      <c r="U372" s="57">
        <f t="shared" si="1"/>
        <v>27.599999999999998</v>
      </c>
      <c r="V372" s="57"/>
      <c r="W372" s="57"/>
    </row>
    <row r="373" spans="1:23" ht="12.75">
      <c r="A373" s="3">
        <v>30</v>
      </c>
      <c r="B373" s="69" t="s">
        <v>195</v>
      </c>
      <c r="C373" s="69"/>
      <c r="D373" s="69"/>
      <c r="E373" s="69"/>
      <c r="F373" s="69"/>
      <c r="G373" s="69"/>
      <c r="H373" s="69"/>
      <c r="I373" s="69"/>
      <c r="J373" s="69"/>
      <c r="K373" s="62" t="s">
        <v>106</v>
      </c>
      <c r="L373" s="62"/>
      <c r="M373" s="57">
        <v>2</v>
      </c>
      <c r="N373" s="57"/>
      <c r="O373" s="57">
        <v>6</v>
      </c>
      <c r="P373" s="57"/>
      <c r="Q373" s="57"/>
      <c r="R373" s="57">
        <f t="shared" si="0"/>
        <v>12</v>
      </c>
      <c r="S373" s="57"/>
      <c r="T373" s="57"/>
      <c r="U373" s="57">
        <f t="shared" si="1"/>
        <v>13.799999999999999</v>
      </c>
      <c r="V373" s="57"/>
      <c r="W373" s="57"/>
    </row>
    <row r="374" spans="1:23" ht="12.75">
      <c r="A374" s="3">
        <v>31</v>
      </c>
      <c r="B374" s="69" t="s">
        <v>196</v>
      </c>
      <c r="C374" s="69"/>
      <c r="D374" s="69"/>
      <c r="E374" s="69"/>
      <c r="F374" s="69"/>
      <c r="G374" s="69"/>
      <c r="H374" s="69"/>
      <c r="I374" s="69"/>
      <c r="J374" s="69"/>
      <c r="K374" s="41" t="s">
        <v>89</v>
      </c>
      <c r="L374" s="41"/>
      <c r="M374" s="57">
        <v>0.2</v>
      </c>
      <c r="N374" s="57"/>
      <c r="O374" s="57">
        <v>91.5</v>
      </c>
      <c r="P374" s="57"/>
      <c r="Q374" s="57"/>
      <c r="R374" s="57">
        <f t="shared" si="0"/>
        <v>18.3</v>
      </c>
      <c r="S374" s="57"/>
      <c r="T374" s="57"/>
      <c r="U374" s="57">
        <f t="shared" si="1"/>
        <v>21.044999999999998</v>
      </c>
      <c r="V374" s="57"/>
      <c r="W374" s="57"/>
    </row>
    <row r="375" spans="1:23" ht="12.75" hidden="1">
      <c r="A375" s="3">
        <v>32</v>
      </c>
      <c r="B375" s="69"/>
      <c r="C375" s="69"/>
      <c r="D375" s="69"/>
      <c r="E375" s="69"/>
      <c r="F375" s="69"/>
      <c r="G375" s="69"/>
      <c r="H375" s="69"/>
      <c r="I375" s="69"/>
      <c r="J375" s="69"/>
      <c r="K375" s="41"/>
      <c r="L375" s="41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</row>
    <row r="376" spans="1:23" ht="12.75" hidden="1">
      <c r="A376" s="3">
        <v>33</v>
      </c>
      <c r="B376" s="69"/>
      <c r="C376" s="69"/>
      <c r="D376" s="69"/>
      <c r="E376" s="69"/>
      <c r="F376" s="69"/>
      <c r="G376" s="69"/>
      <c r="H376" s="69"/>
      <c r="I376" s="69"/>
      <c r="J376" s="69"/>
      <c r="K376" s="41"/>
      <c r="L376" s="41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</row>
    <row r="377" spans="1:23" ht="12.75" hidden="1">
      <c r="A377" s="3">
        <v>34</v>
      </c>
      <c r="B377" s="69"/>
      <c r="C377" s="69"/>
      <c r="D377" s="69"/>
      <c r="E377" s="69"/>
      <c r="F377" s="69"/>
      <c r="G377" s="69"/>
      <c r="H377" s="69"/>
      <c r="I377" s="69"/>
      <c r="J377" s="69"/>
      <c r="K377" s="41"/>
      <c r="L377" s="41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</row>
    <row r="378" spans="1:23" ht="12.75" hidden="1">
      <c r="A378" s="3">
        <v>35</v>
      </c>
      <c r="B378" s="69"/>
      <c r="C378" s="69"/>
      <c r="D378" s="69"/>
      <c r="E378" s="69"/>
      <c r="F378" s="69"/>
      <c r="G378" s="69"/>
      <c r="H378" s="69"/>
      <c r="I378" s="69"/>
      <c r="J378" s="69"/>
      <c r="K378" s="41"/>
      <c r="L378" s="41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</row>
    <row r="379" spans="1:23" ht="12.75" hidden="1">
      <c r="A379" s="3">
        <v>36</v>
      </c>
      <c r="B379" s="69"/>
      <c r="C379" s="69"/>
      <c r="D379" s="69"/>
      <c r="E379" s="69"/>
      <c r="F379" s="69"/>
      <c r="G379" s="69"/>
      <c r="H379" s="69"/>
      <c r="I379" s="69"/>
      <c r="J379" s="69"/>
      <c r="K379" s="62"/>
      <c r="L379" s="62"/>
      <c r="M379" s="70"/>
      <c r="N379" s="70"/>
      <c r="O379" s="57"/>
      <c r="P379" s="57"/>
      <c r="Q379" s="57"/>
      <c r="R379" s="57"/>
      <c r="S379" s="57"/>
      <c r="T379" s="57"/>
      <c r="U379" s="57"/>
      <c r="V379" s="57"/>
      <c r="W379" s="57"/>
    </row>
    <row r="380" spans="1:23" ht="12.75" hidden="1">
      <c r="A380" s="3">
        <v>37</v>
      </c>
      <c r="B380" s="69"/>
      <c r="C380" s="69"/>
      <c r="D380" s="69"/>
      <c r="E380" s="69"/>
      <c r="F380" s="69"/>
      <c r="G380" s="69"/>
      <c r="H380" s="69"/>
      <c r="I380" s="69"/>
      <c r="J380" s="69"/>
      <c r="K380" s="41"/>
      <c r="L380" s="41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</row>
    <row r="381" spans="1:23" ht="12.75" hidden="1">
      <c r="A381" s="3">
        <v>38</v>
      </c>
      <c r="B381" s="69"/>
      <c r="C381" s="69"/>
      <c r="D381" s="69"/>
      <c r="E381" s="69"/>
      <c r="F381" s="69"/>
      <c r="G381" s="69"/>
      <c r="H381" s="69"/>
      <c r="I381" s="69"/>
      <c r="J381" s="69"/>
      <c r="K381" s="41"/>
      <c r="L381" s="41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</row>
    <row r="382" spans="1:23" ht="12.75" hidden="1">
      <c r="A382" s="3">
        <v>39</v>
      </c>
      <c r="B382" s="69"/>
      <c r="C382" s="69"/>
      <c r="D382" s="69"/>
      <c r="E382" s="69"/>
      <c r="F382" s="69"/>
      <c r="G382" s="69"/>
      <c r="H382" s="69"/>
      <c r="I382" s="69"/>
      <c r="J382" s="69"/>
      <c r="K382" s="41"/>
      <c r="L382" s="41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</row>
    <row r="383" spans="1:23" ht="12.75" hidden="1">
      <c r="A383" s="3">
        <v>40</v>
      </c>
      <c r="B383" s="69"/>
      <c r="C383" s="69"/>
      <c r="D383" s="69"/>
      <c r="E383" s="69"/>
      <c r="F383" s="69"/>
      <c r="G383" s="69"/>
      <c r="H383" s="69"/>
      <c r="I383" s="69"/>
      <c r="J383" s="69"/>
      <c r="K383" s="41"/>
      <c r="L383" s="41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 ht="12.75" hidden="1">
      <c r="A384" s="3">
        <v>41</v>
      </c>
      <c r="B384" s="69"/>
      <c r="C384" s="69"/>
      <c r="D384" s="69"/>
      <c r="E384" s="69"/>
      <c r="F384" s="69"/>
      <c r="G384" s="69"/>
      <c r="H384" s="69"/>
      <c r="I384" s="69"/>
      <c r="J384" s="69"/>
      <c r="K384" s="41"/>
      <c r="L384" s="41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</row>
    <row r="385" spans="1:23" ht="12.75" hidden="1">
      <c r="A385" s="3">
        <v>42</v>
      </c>
      <c r="B385" s="69"/>
      <c r="C385" s="69"/>
      <c r="D385" s="69"/>
      <c r="E385" s="69"/>
      <c r="F385" s="69"/>
      <c r="G385" s="69"/>
      <c r="H385" s="69"/>
      <c r="I385" s="69"/>
      <c r="J385" s="69"/>
      <c r="K385" s="41"/>
      <c r="L385" s="41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</row>
    <row r="386" spans="1:23" ht="12.75" hidden="1">
      <c r="A386" s="3">
        <v>43</v>
      </c>
      <c r="B386" s="69"/>
      <c r="C386" s="69"/>
      <c r="D386" s="69"/>
      <c r="E386" s="69"/>
      <c r="F386" s="69"/>
      <c r="G386" s="69"/>
      <c r="H386" s="69"/>
      <c r="I386" s="69"/>
      <c r="J386" s="69"/>
      <c r="K386" s="41"/>
      <c r="L386" s="41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</row>
    <row r="387" spans="1:23" ht="12.75" hidden="1">
      <c r="A387" s="3">
        <v>44</v>
      </c>
      <c r="B387" s="69"/>
      <c r="C387" s="69"/>
      <c r="D387" s="69"/>
      <c r="E387" s="69"/>
      <c r="F387" s="69"/>
      <c r="G387" s="69"/>
      <c r="H387" s="69"/>
      <c r="I387" s="69"/>
      <c r="J387" s="69"/>
      <c r="K387" s="41"/>
      <c r="L387" s="41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</row>
    <row r="388" spans="1:23" ht="12.75" hidden="1">
      <c r="A388" s="3">
        <v>45</v>
      </c>
      <c r="B388" s="69"/>
      <c r="C388" s="69"/>
      <c r="D388" s="69"/>
      <c r="E388" s="69"/>
      <c r="F388" s="69"/>
      <c r="G388" s="69"/>
      <c r="H388" s="69"/>
      <c r="I388" s="69"/>
      <c r="J388" s="69"/>
      <c r="K388" s="41"/>
      <c r="L388" s="41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</row>
    <row r="389" spans="1:23" ht="12.75">
      <c r="A389" s="7"/>
      <c r="B389" s="71" t="s">
        <v>40</v>
      </c>
      <c r="C389" s="71"/>
      <c r="D389" s="71"/>
      <c r="E389" s="71"/>
      <c r="F389" s="71"/>
      <c r="G389" s="71"/>
      <c r="H389" s="71"/>
      <c r="I389" s="71"/>
      <c r="J389" s="71"/>
      <c r="K389" s="51"/>
      <c r="L389" s="51"/>
      <c r="M389" s="51" t="s">
        <v>41</v>
      </c>
      <c r="N389" s="51"/>
      <c r="O389" s="51"/>
      <c r="P389" s="51"/>
      <c r="Q389" s="51"/>
      <c r="R389" s="52">
        <f>SUM(R344:T388)</f>
        <v>3815.9560000000006</v>
      </c>
      <c r="S389" s="52"/>
      <c r="T389" s="52"/>
      <c r="U389" s="52">
        <f>SUM(U344:W388)</f>
        <v>4388.349399999999</v>
      </c>
      <c r="V389" s="52"/>
      <c r="W389" s="52"/>
    </row>
    <row r="390" ht="1.5" customHeight="1"/>
    <row r="391" spans="1:23" ht="12.75" hidden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</row>
    <row r="392" spans="1:23" ht="12.75" hidden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</row>
    <row r="393" spans="1:23" ht="12.75" customHeight="1" hidden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</row>
    <row r="394" spans="1:23" ht="12.75" hidden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</row>
    <row r="395" spans="1:23" ht="12.7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hidden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</row>
    <row r="397" spans="1:23" ht="38.25" customHeight="1" hidden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</row>
    <row r="398" spans="1:23" ht="12.75" hidden="1">
      <c r="A398" s="6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</row>
    <row r="399" spans="1:23" ht="12.75" hidden="1">
      <c r="A399" s="3"/>
      <c r="B399" s="69"/>
      <c r="C399" s="69"/>
      <c r="D399" s="69"/>
      <c r="E399" s="69"/>
      <c r="F399" s="69"/>
      <c r="G399" s="69"/>
      <c r="H399" s="69"/>
      <c r="I399" s="69"/>
      <c r="J399" s="69"/>
      <c r="K399" s="41"/>
      <c r="L399" s="41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</row>
    <row r="400" spans="1:23" ht="26.25" customHeight="1" hidden="1">
      <c r="A400" s="3"/>
      <c r="B400" s="69"/>
      <c r="C400" s="69"/>
      <c r="D400" s="69"/>
      <c r="E400" s="69"/>
      <c r="F400" s="69"/>
      <c r="G400" s="69"/>
      <c r="H400" s="69"/>
      <c r="I400" s="69"/>
      <c r="J400" s="69"/>
      <c r="K400" s="41"/>
      <c r="L400" s="41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</row>
    <row r="401" spans="1:23" ht="12.75" hidden="1">
      <c r="A401" s="3"/>
      <c r="B401" s="69"/>
      <c r="C401" s="69"/>
      <c r="D401" s="69"/>
      <c r="E401" s="69"/>
      <c r="F401" s="69"/>
      <c r="G401" s="69"/>
      <c r="H401" s="69"/>
      <c r="I401" s="69"/>
      <c r="J401" s="69"/>
      <c r="K401" s="41"/>
      <c r="L401" s="41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</row>
    <row r="402" spans="1:23" ht="25.5" customHeight="1" hidden="1">
      <c r="A402" s="3"/>
      <c r="B402" s="69"/>
      <c r="C402" s="69"/>
      <c r="D402" s="69"/>
      <c r="E402" s="69"/>
      <c r="F402" s="69"/>
      <c r="G402" s="69"/>
      <c r="H402" s="69"/>
      <c r="I402" s="69"/>
      <c r="J402" s="69"/>
      <c r="K402" s="62"/>
      <c r="L402" s="62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</row>
    <row r="403" spans="1:23" ht="27" customHeight="1" hidden="1">
      <c r="A403" s="3"/>
      <c r="B403" s="69"/>
      <c r="C403" s="69"/>
      <c r="D403" s="69"/>
      <c r="E403" s="69"/>
      <c r="F403" s="69"/>
      <c r="G403" s="69"/>
      <c r="H403" s="69"/>
      <c r="I403" s="69"/>
      <c r="J403" s="69"/>
      <c r="K403" s="41"/>
      <c r="L403" s="41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</row>
    <row r="404" spans="1:23" ht="12.75" hidden="1">
      <c r="A404" s="3"/>
      <c r="B404" s="69"/>
      <c r="C404" s="69"/>
      <c r="D404" s="69"/>
      <c r="E404" s="69"/>
      <c r="F404" s="69"/>
      <c r="G404" s="69"/>
      <c r="H404" s="69"/>
      <c r="I404" s="69"/>
      <c r="J404" s="69"/>
      <c r="K404" s="41"/>
      <c r="L404" s="41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</row>
    <row r="405" spans="1:23" ht="12.75" hidden="1">
      <c r="A405" s="3"/>
      <c r="B405" s="69"/>
      <c r="C405" s="69"/>
      <c r="D405" s="69"/>
      <c r="E405" s="69"/>
      <c r="F405" s="69"/>
      <c r="G405" s="69"/>
      <c r="H405" s="69"/>
      <c r="I405" s="69"/>
      <c r="J405" s="69"/>
      <c r="K405" s="41"/>
      <c r="L405" s="41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</row>
    <row r="406" spans="1:23" ht="12.75" customHeight="1" hidden="1">
      <c r="A406" s="3"/>
      <c r="B406" s="69"/>
      <c r="C406" s="69"/>
      <c r="D406" s="69"/>
      <c r="E406" s="69"/>
      <c r="F406" s="69"/>
      <c r="G406" s="69"/>
      <c r="H406" s="69"/>
      <c r="I406" s="69"/>
      <c r="J406" s="69"/>
      <c r="K406" s="41"/>
      <c r="L406" s="41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</row>
    <row r="407" spans="1:23" ht="12.75" customHeight="1" hidden="1">
      <c r="A407" s="3"/>
      <c r="B407" s="69"/>
      <c r="C407" s="69"/>
      <c r="D407" s="69"/>
      <c r="E407" s="69"/>
      <c r="F407" s="69"/>
      <c r="G407" s="69"/>
      <c r="H407" s="69"/>
      <c r="I407" s="69"/>
      <c r="J407" s="69"/>
      <c r="K407" s="41"/>
      <c r="L407" s="41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</row>
    <row r="408" spans="1:23" ht="12.75" customHeight="1" hidden="1">
      <c r="A408" s="3"/>
      <c r="B408" s="69"/>
      <c r="C408" s="69"/>
      <c r="D408" s="69"/>
      <c r="E408" s="69"/>
      <c r="F408" s="69"/>
      <c r="G408" s="69"/>
      <c r="H408" s="69"/>
      <c r="I408" s="69"/>
      <c r="J408" s="69"/>
      <c r="K408" s="41"/>
      <c r="L408" s="41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</row>
    <row r="409" spans="1:23" ht="12.75" customHeight="1" hidden="1">
      <c r="A409" s="3"/>
      <c r="B409" s="69"/>
      <c r="C409" s="69"/>
      <c r="D409" s="69"/>
      <c r="E409" s="69"/>
      <c r="F409" s="69"/>
      <c r="G409" s="69"/>
      <c r="H409" s="69"/>
      <c r="I409" s="69"/>
      <c r="J409" s="69"/>
      <c r="K409" s="41"/>
      <c r="L409" s="41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</row>
    <row r="410" spans="1:23" ht="12.75" customHeight="1" hidden="1">
      <c r="A410" s="3"/>
      <c r="B410" s="69"/>
      <c r="C410" s="69"/>
      <c r="D410" s="69"/>
      <c r="E410" s="69"/>
      <c r="F410" s="69"/>
      <c r="G410" s="69"/>
      <c r="H410" s="69"/>
      <c r="I410" s="69"/>
      <c r="J410" s="69"/>
      <c r="K410" s="41"/>
      <c r="L410" s="41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</row>
    <row r="411" spans="1:23" ht="12.75" customHeight="1" hidden="1">
      <c r="A411" s="3"/>
      <c r="B411" s="69"/>
      <c r="C411" s="69"/>
      <c r="D411" s="69"/>
      <c r="E411" s="69"/>
      <c r="F411" s="69"/>
      <c r="G411" s="69"/>
      <c r="H411" s="69"/>
      <c r="I411" s="69"/>
      <c r="J411" s="69"/>
      <c r="K411" s="41"/>
      <c r="L411" s="41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</row>
    <row r="412" spans="1:23" ht="12.75" customHeight="1" hidden="1">
      <c r="A412" s="3"/>
      <c r="B412" s="69"/>
      <c r="C412" s="69"/>
      <c r="D412" s="69"/>
      <c r="E412" s="69"/>
      <c r="F412" s="69"/>
      <c r="G412" s="69"/>
      <c r="H412" s="69"/>
      <c r="I412" s="69"/>
      <c r="J412" s="69"/>
      <c r="K412" s="41"/>
      <c r="L412" s="41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</row>
    <row r="413" spans="1:23" ht="12.75" customHeight="1" hidden="1">
      <c r="A413" s="3"/>
      <c r="B413" s="69"/>
      <c r="C413" s="69"/>
      <c r="D413" s="69"/>
      <c r="E413" s="69"/>
      <c r="F413" s="69"/>
      <c r="G413" s="69"/>
      <c r="H413" s="69"/>
      <c r="I413" s="69"/>
      <c r="J413" s="69"/>
      <c r="K413" s="41"/>
      <c r="L413" s="41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</row>
    <row r="414" spans="1:23" ht="12.75" customHeight="1" hidden="1">
      <c r="A414" s="3"/>
      <c r="B414" s="69"/>
      <c r="C414" s="69"/>
      <c r="D414" s="69"/>
      <c r="E414" s="69"/>
      <c r="F414" s="69"/>
      <c r="G414" s="69"/>
      <c r="H414" s="69"/>
      <c r="I414" s="69"/>
      <c r="J414" s="69"/>
      <c r="K414" s="41"/>
      <c r="L414" s="41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</row>
    <row r="415" spans="1:23" ht="12.75" hidden="1">
      <c r="A415" s="3"/>
      <c r="B415" s="69"/>
      <c r="C415" s="69"/>
      <c r="D415" s="69"/>
      <c r="E415" s="69"/>
      <c r="F415" s="69"/>
      <c r="G415" s="69"/>
      <c r="H415" s="69"/>
      <c r="I415" s="69"/>
      <c r="J415" s="69"/>
      <c r="K415" s="41"/>
      <c r="L415" s="41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</row>
    <row r="416" spans="1:23" ht="39.75" customHeight="1" hidden="1">
      <c r="A416" s="3"/>
      <c r="B416" s="69"/>
      <c r="C416" s="69"/>
      <c r="D416" s="69"/>
      <c r="E416" s="69"/>
      <c r="F416" s="69"/>
      <c r="G416" s="69"/>
      <c r="H416" s="69"/>
      <c r="I416" s="69"/>
      <c r="J416" s="69"/>
      <c r="K416" s="41"/>
      <c r="L416" s="41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</row>
    <row r="417" spans="1:23" ht="12.75" hidden="1">
      <c r="A417" s="3"/>
      <c r="B417" s="69"/>
      <c r="C417" s="69"/>
      <c r="D417" s="69"/>
      <c r="E417" s="69"/>
      <c r="F417" s="69"/>
      <c r="G417" s="69"/>
      <c r="H417" s="69"/>
      <c r="I417" s="69"/>
      <c r="J417" s="69"/>
      <c r="K417" s="41"/>
      <c r="L417" s="41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</row>
    <row r="418" spans="1:23" ht="12.75" customHeight="1" hidden="1">
      <c r="A418" s="3"/>
      <c r="B418" s="69"/>
      <c r="C418" s="69"/>
      <c r="D418" s="69"/>
      <c r="E418" s="69"/>
      <c r="F418" s="69"/>
      <c r="G418" s="69"/>
      <c r="H418" s="69"/>
      <c r="I418" s="69"/>
      <c r="J418" s="69"/>
      <c r="K418" s="41"/>
      <c r="L418" s="41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</row>
    <row r="419" spans="1:23" ht="12.75" customHeight="1" hidden="1">
      <c r="A419" s="3"/>
      <c r="B419" s="69"/>
      <c r="C419" s="69"/>
      <c r="D419" s="69"/>
      <c r="E419" s="69"/>
      <c r="F419" s="69"/>
      <c r="G419" s="69"/>
      <c r="H419" s="69"/>
      <c r="I419" s="69"/>
      <c r="J419" s="69"/>
      <c r="K419" s="72"/>
      <c r="L419" s="72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</row>
    <row r="420" spans="1:23" ht="12.75" customHeight="1" hidden="1">
      <c r="A420" s="3"/>
      <c r="B420" s="69"/>
      <c r="C420" s="69"/>
      <c r="D420" s="69"/>
      <c r="E420" s="69"/>
      <c r="F420" s="69"/>
      <c r="G420" s="69"/>
      <c r="H420" s="69"/>
      <c r="I420" s="69"/>
      <c r="J420" s="69"/>
      <c r="K420" s="41"/>
      <c r="L420" s="41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</row>
    <row r="421" spans="1:23" ht="12.75" customHeight="1" hidden="1">
      <c r="A421" s="3"/>
      <c r="B421" s="69"/>
      <c r="C421" s="69"/>
      <c r="D421" s="69"/>
      <c r="E421" s="69"/>
      <c r="F421" s="69"/>
      <c r="G421" s="69"/>
      <c r="H421" s="69"/>
      <c r="I421" s="69"/>
      <c r="J421" s="69"/>
      <c r="K421" s="41"/>
      <c r="L421" s="41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</row>
    <row r="422" spans="1:23" ht="12.75" customHeight="1" hidden="1">
      <c r="A422" s="3"/>
      <c r="B422" s="69"/>
      <c r="C422" s="69"/>
      <c r="D422" s="69"/>
      <c r="E422" s="69"/>
      <c r="F422" s="69"/>
      <c r="G422" s="69"/>
      <c r="H422" s="69"/>
      <c r="I422" s="69"/>
      <c r="J422" s="69"/>
      <c r="K422" s="41"/>
      <c r="L422" s="41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</row>
    <row r="423" spans="1:23" ht="12.75" customHeight="1" hidden="1">
      <c r="A423" s="3"/>
      <c r="B423" s="69"/>
      <c r="C423" s="69"/>
      <c r="D423" s="69"/>
      <c r="E423" s="69"/>
      <c r="F423" s="69"/>
      <c r="G423" s="69"/>
      <c r="H423" s="69"/>
      <c r="I423" s="69"/>
      <c r="J423" s="69"/>
      <c r="K423" s="41"/>
      <c r="L423" s="41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</row>
    <row r="424" spans="1:23" ht="12.75" hidden="1">
      <c r="A424" s="3"/>
      <c r="B424" s="69"/>
      <c r="C424" s="69"/>
      <c r="D424" s="69"/>
      <c r="E424" s="69"/>
      <c r="F424" s="69"/>
      <c r="G424" s="69"/>
      <c r="H424" s="69"/>
      <c r="I424" s="69"/>
      <c r="J424" s="69"/>
      <c r="K424" s="41"/>
      <c r="L424" s="41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</row>
    <row r="425" spans="1:23" ht="12.75" hidden="1">
      <c r="A425" s="3"/>
      <c r="B425" s="69"/>
      <c r="C425" s="69"/>
      <c r="D425" s="69"/>
      <c r="E425" s="69"/>
      <c r="F425" s="69"/>
      <c r="G425" s="69"/>
      <c r="H425" s="69"/>
      <c r="I425" s="69"/>
      <c r="J425" s="69"/>
      <c r="K425" s="41"/>
      <c r="L425" s="41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</row>
    <row r="426" spans="1:23" ht="12.75" hidden="1">
      <c r="A426" s="3"/>
      <c r="B426" s="69"/>
      <c r="C426" s="69"/>
      <c r="D426" s="69"/>
      <c r="E426" s="69"/>
      <c r="F426" s="69"/>
      <c r="G426" s="69"/>
      <c r="H426" s="69"/>
      <c r="I426" s="69"/>
      <c r="J426" s="69"/>
      <c r="K426" s="41"/>
      <c r="L426" s="41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</row>
    <row r="427" spans="1:23" ht="12.75" customHeight="1" hidden="1">
      <c r="A427" s="3"/>
      <c r="B427" s="69"/>
      <c r="C427" s="69"/>
      <c r="D427" s="69"/>
      <c r="E427" s="69"/>
      <c r="F427" s="69"/>
      <c r="G427" s="69"/>
      <c r="H427" s="69"/>
      <c r="I427" s="69"/>
      <c r="J427" s="69"/>
      <c r="K427" s="41"/>
      <c r="L427" s="41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</row>
    <row r="428" spans="1:23" ht="12.75" customHeight="1" hidden="1">
      <c r="A428" s="3"/>
      <c r="B428" s="69"/>
      <c r="C428" s="69"/>
      <c r="D428" s="69"/>
      <c r="E428" s="69"/>
      <c r="F428" s="69"/>
      <c r="G428" s="69"/>
      <c r="H428" s="69"/>
      <c r="I428" s="69"/>
      <c r="J428" s="69"/>
      <c r="K428" s="41"/>
      <c r="L428" s="41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</row>
    <row r="429" spans="1:23" ht="12.75" hidden="1">
      <c r="A429" s="3"/>
      <c r="B429" s="69"/>
      <c r="C429" s="69"/>
      <c r="D429" s="69"/>
      <c r="E429" s="69"/>
      <c r="F429" s="69"/>
      <c r="G429" s="69"/>
      <c r="H429" s="69"/>
      <c r="I429" s="69"/>
      <c r="J429" s="69"/>
      <c r="K429" s="41"/>
      <c r="L429" s="41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</row>
    <row r="430" spans="1:23" ht="12.75" customHeight="1" hidden="1">
      <c r="A430" s="3"/>
      <c r="B430" s="69"/>
      <c r="C430" s="69"/>
      <c r="D430" s="69"/>
      <c r="E430" s="69"/>
      <c r="F430" s="69"/>
      <c r="G430" s="69"/>
      <c r="H430" s="69"/>
      <c r="I430" s="69"/>
      <c r="J430" s="69"/>
      <c r="K430" s="41"/>
      <c r="L430" s="41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</row>
    <row r="431" spans="1:23" ht="12.75" hidden="1">
      <c r="A431" s="3"/>
      <c r="B431" s="69"/>
      <c r="C431" s="69"/>
      <c r="D431" s="69"/>
      <c r="E431" s="69"/>
      <c r="F431" s="69"/>
      <c r="G431" s="69"/>
      <c r="H431" s="69"/>
      <c r="I431" s="69"/>
      <c r="J431" s="69"/>
      <c r="K431" s="41"/>
      <c r="L431" s="41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</row>
    <row r="432" spans="1:23" ht="12.75" hidden="1">
      <c r="A432" s="3"/>
      <c r="B432" s="69"/>
      <c r="C432" s="69"/>
      <c r="D432" s="69"/>
      <c r="E432" s="69"/>
      <c r="F432" s="69"/>
      <c r="G432" s="69"/>
      <c r="H432" s="69"/>
      <c r="I432" s="69"/>
      <c r="J432" s="69"/>
      <c r="K432" s="41"/>
      <c r="L432" s="41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</row>
    <row r="433" spans="1:23" ht="12.75" hidden="1">
      <c r="A433" s="3"/>
      <c r="B433" s="69"/>
      <c r="C433" s="69"/>
      <c r="D433" s="69"/>
      <c r="E433" s="69"/>
      <c r="F433" s="69"/>
      <c r="G433" s="69"/>
      <c r="H433" s="69"/>
      <c r="I433" s="69"/>
      <c r="J433" s="69"/>
      <c r="K433" s="41"/>
      <c r="L433" s="41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</row>
    <row r="434" spans="1:23" ht="12.75" hidden="1">
      <c r="A434" s="3"/>
      <c r="B434" s="69"/>
      <c r="C434" s="69"/>
      <c r="D434" s="69"/>
      <c r="E434" s="69"/>
      <c r="F434" s="69"/>
      <c r="G434" s="69"/>
      <c r="H434" s="69"/>
      <c r="I434" s="69"/>
      <c r="J434" s="69"/>
      <c r="K434" s="62"/>
      <c r="L434" s="62"/>
      <c r="M434" s="70"/>
      <c r="N434" s="70"/>
      <c r="O434" s="57"/>
      <c r="P434" s="57"/>
      <c r="Q434" s="57"/>
      <c r="R434" s="57"/>
      <c r="S434" s="57"/>
      <c r="T434" s="57"/>
      <c r="U434" s="57"/>
      <c r="V434" s="57"/>
      <c r="W434" s="57"/>
    </row>
    <row r="435" spans="1:23" ht="12.75" hidden="1">
      <c r="A435" s="3"/>
      <c r="B435" s="69"/>
      <c r="C435" s="69"/>
      <c r="D435" s="69"/>
      <c r="E435" s="69"/>
      <c r="F435" s="69"/>
      <c r="G435" s="69"/>
      <c r="H435" s="69"/>
      <c r="I435" s="69"/>
      <c r="J435" s="69"/>
      <c r="K435" s="41"/>
      <c r="L435" s="41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</row>
    <row r="436" spans="1:23" ht="12.75" hidden="1">
      <c r="A436" s="3"/>
      <c r="B436" s="69"/>
      <c r="C436" s="69"/>
      <c r="D436" s="69"/>
      <c r="E436" s="69"/>
      <c r="F436" s="69"/>
      <c r="G436" s="69"/>
      <c r="H436" s="69"/>
      <c r="I436" s="69"/>
      <c r="J436" s="69"/>
      <c r="K436" s="41"/>
      <c r="L436" s="41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</row>
    <row r="437" spans="1:23" ht="12.75" hidden="1">
      <c r="A437" s="3"/>
      <c r="B437" s="69"/>
      <c r="C437" s="69"/>
      <c r="D437" s="69"/>
      <c r="E437" s="69"/>
      <c r="F437" s="69"/>
      <c r="G437" s="69"/>
      <c r="H437" s="69"/>
      <c r="I437" s="69"/>
      <c r="J437" s="69"/>
      <c r="K437" s="41"/>
      <c r="L437" s="41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</row>
    <row r="438" spans="1:23" ht="27" customHeight="1" hidden="1">
      <c r="A438" s="3"/>
      <c r="B438" s="69"/>
      <c r="C438" s="69"/>
      <c r="D438" s="69"/>
      <c r="E438" s="69"/>
      <c r="F438" s="69"/>
      <c r="G438" s="69"/>
      <c r="H438" s="69"/>
      <c r="I438" s="69"/>
      <c r="J438" s="69"/>
      <c r="K438" s="41"/>
      <c r="L438" s="41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</row>
    <row r="439" spans="1:23" ht="12.75" hidden="1">
      <c r="A439" s="3"/>
      <c r="B439" s="69"/>
      <c r="C439" s="69"/>
      <c r="D439" s="69"/>
      <c r="E439" s="69"/>
      <c r="F439" s="69"/>
      <c r="G439" s="69"/>
      <c r="H439" s="69"/>
      <c r="I439" s="69"/>
      <c r="J439" s="69"/>
      <c r="K439" s="41"/>
      <c r="L439" s="41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</row>
    <row r="440" spans="1:23" ht="12.75" hidden="1">
      <c r="A440" s="3"/>
      <c r="B440" s="69"/>
      <c r="C440" s="69"/>
      <c r="D440" s="69"/>
      <c r="E440" s="69"/>
      <c r="F440" s="69"/>
      <c r="G440" s="69"/>
      <c r="H440" s="69"/>
      <c r="I440" s="69"/>
      <c r="J440" s="69"/>
      <c r="K440" s="41"/>
      <c r="L440" s="41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</row>
    <row r="441" spans="1:23" ht="27.75" customHeight="1" hidden="1">
      <c r="A441" s="3"/>
      <c r="B441" s="69"/>
      <c r="C441" s="69"/>
      <c r="D441" s="69"/>
      <c r="E441" s="69"/>
      <c r="F441" s="69"/>
      <c r="G441" s="69"/>
      <c r="H441" s="69"/>
      <c r="I441" s="69"/>
      <c r="J441" s="69"/>
      <c r="K441" s="41"/>
      <c r="L441" s="41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</row>
    <row r="442" spans="1:23" ht="12.75" hidden="1">
      <c r="A442" s="3"/>
      <c r="B442" s="69"/>
      <c r="C442" s="69"/>
      <c r="D442" s="69"/>
      <c r="E442" s="69"/>
      <c r="F442" s="69"/>
      <c r="G442" s="69"/>
      <c r="H442" s="69"/>
      <c r="I442" s="69"/>
      <c r="J442" s="69"/>
      <c r="K442" s="41"/>
      <c r="L442" s="41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</row>
    <row r="443" spans="1:23" ht="12.75" hidden="1">
      <c r="A443" s="3"/>
      <c r="B443" s="69"/>
      <c r="C443" s="69"/>
      <c r="D443" s="69"/>
      <c r="E443" s="69"/>
      <c r="F443" s="69"/>
      <c r="G443" s="69"/>
      <c r="H443" s="69"/>
      <c r="I443" s="69"/>
      <c r="J443" s="69"/>
      <c r="K443" s="41"/>
      <c r="L443" s="41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</row>
    <row r="444" spans="1:23" ht="12.75" hidden="1">
      <c r="A444" s="3"/>
      <c r="B444" s="69"/>
      <c r="C444" s="69"/>
      <c r="D444" s="69"/>
      <c r="E444" s="69"/>
      <c r="F444" s="69"/>
      <c r="G444" s="69"/>
      <c r="H444" s="69"/>
      <c r="I444" s="69"/>
      <c r="J444" s="69"/>
      <c r="K444" s="41"/>
      <c r="L444" s="41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</row>
    <row r="445" spans="1:23" ht="12.75" hidden="1">
      <c r="A445" s="3"/>
      <c r="B445" s="69"/>
      <c r="C445" s="69"/>
      <c r="D445" s="69"/>
      <c r="E445" s="69"/>
      <c r="F445" s="69"/>
      <c r="G445" s="69"/>
      <c r="H445" s="69"/>
      <c r="I445" s="69"/>
      <c r="J445" s="69"/>
      <c r="K445" s="41"/>
      <c r="L445" s="41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</row>
    <row r="446" spans="1:23" ht="12.75" hidden="1">
      <c r="A446" s="7"/>
      <c r="B446" s="71"/>
      <c r="C446" s="71"/>
      <c r="D446" s="71"/>
      <c r="E446" s="71"/>
      <c r="F446" s="71"/>
      <c r="G446" s="71"/>
      <c r="H446" s="71"/>
      <c r="I446" s="71"/>
      <c r="J446" s="71"/>
      <c r="K446" s="51"/>
      <c r="L446" s="51"/>
      <c r="M446" s="51"/>
      <c r="N446" s="51"/>
      <c r="O446" s="51"/>
      <c r="P446" s="51"/>
      <c r="Q446" s="51"/>
      <c r="R446" s="52"/>
      <c r="S446" s="52"/>
      <c r="T446" s="52"/>
      <c r="U446" s="52"/>
      <c r="V446" s="52"/>
      <c r="W446" s="52"/>
    </row>
    <row r="447" ht="12.75" hidden="1"/>
    <row r="448" spans="1:23" ht="12.75" hidden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</row>
    <row r="449" spans="1:23" ht="12.75" hidden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</row>
    <row r="450" spans="1:23" ht="24.75" customHeight="1" hidden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</row>
    <row r="451" spans="1:23" ht="12.75" hidden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</row>
    <row r="452" spans="1:23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hidden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</row>
    <row r="454" spans="1:23" ht="51.75" customHeight="1" hidden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</row>
    <row r="455" spans="1:23" ht="12.75" hidden="1">
      <c r="A455" s="6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</row>
    <row r="456" spans="1:23" ht="12.75" hidden="1">
      <c r="A456" s="3"/>
      <c r="B456" s="69"/>
      <c r="C456" s="69"/>
      <c r="D456" s="69"/>
      <c r="E456" s="69"/>
      <c r="F456" s="69"/>
      <c r="G456" s="69"/>
      <c r="H456" s="69"/>
      <c r="I456" s="69"/>
      <c r="J456" s="61"/>
      <c r="K456" s="61"/>
      <c r="L456" s="41"/>
      <c r="M456" s="41"/>
      <c r="N456" s="57"/>
      <c r="O456" s="57"/>
      <c r="P456" s="41"/>
      <c r="Q456" s="41"/>
      <c r="R456" s="57"/>
      <c r="S456" s="57"/>
      <c r="T456" s="57"/>
      <c r="U456" s="57"/>
      <c r="V456" s="57"/>
      <c r="W456" s="57"/>
    </row>
    <row r="457" spans="1:23" ht="12.75" hidden="1">
      <c r="A457" s="3"/>
      <c r="B457" s="69"/>
      <c r="C457" s="69"/>
      <c r="D457" s="69"/>
      <c r="E457" s="69"/>
      <c r="F457" s="69"/>
      <c r="G457" s="69"/>
      <c r="H457" s="69"/>
      <c r="I457" s="69"/>
      <c r="J457" s="61"/>
      <c r="K457" s="61"/>
      <c r="L457" s="41"/>
      <c r="M457" s="41"/>
      <c r="N457" s="57"/>
      <c r="O457" s="57"/>
      <c r="P457" s="41"/>
      <c r="Q457" s="41"/>
      <c r="R457" s="57"/>
      <c r="S457" s="57"/>
      <c r="T457" s="57"/>
      <c r="U457" s="57"/>
      <c r="V457" s="57"/>
      <c r="W457" s="57"/>
    </row>
    <row r="458" spans="1:23" ht="12.75" hidden="1">
      <c r="A458" s="3"/>
      <c r="B458" s="69"/>
      <c r="C458" s="69"/>
      <c r="D458" s="69"/>
      <c r="E458" s="69"/>
      <c r="F458" s="69"/>
      <c r="G458" s="69"/>
      <c r="H458" s="69"/>
      <c r="I458" s="69"/>
      <c r="J458" s="61"/>
      <c r="K458" s="61"/>
      <c r="L458" s="41"/>
      <c r="M458" s="41"/>
      <c r="N458" s="57"/>
      <c r="O458" s="57"/>
      <c r="P458" s="41"/>
      <c r="Q458" s="41"/>
      <c r="R458" s="57"/>
      <c r="S458" s="57"/>
      <c r="T458" s="57"/>
      <c r="U458" s="57"/>
      <c r="V458" s="57"/>
      <c r="W458" s="57"/>
    </row>
    <row r="459" spans="1:23" ht="12.75" hidden="1">
      <c r="A459" s="3"/>
      <c r="B459" s="69"/>
      <c r="C459" s="69"/>
      <c r="D459" s="69"/>
      <c r="E459" s="69"/>
      <c r="F459" s="69"/>
      <c r="G459" s="69"/>
      <c r="H459" s="69"/>
      <c r="I459" s="69"/>
      <c r="J459" s="61"/>
      <c r="K459" s="61"/>
      <c r="L459" s="41"/>
      <c r="M459" s="41"/>
      <c r="N459" s="57"/>
      <c r="O459" s="57"/>
      <c r="P459" s="41"/>
      <c r="Q459" s="41"/>
      <c r="R459" s="57"/>
      <c r="S459" s="57"/>
      <c r="T459" s="57"/>
      <c r="U459" s="57"/>
      <c r="V459" s="57"/>
      <c r="W459" s="57"/>
    </row>
    <row r="460" spans="1:23" ht="12.75" hidden="1">
      <c r="A460" s="3"/>
      <c r="B460" s="69"/>
      <c r="C460" s="69"/>
      <c r="D460" s="69"/>
      <c r="E460" s="69"/>
      <c r="F460" s="69"/>
      <c r="G460" s="69"/>
      <c r="H460" s="69"/>
      <c r="I460" s="69"/>
      <c r="J460" s="61"/>
      <c r="K460" s="61"/>
      <c r="L460" s="41"/>
      <c r="M460" s="41"/>
      <c r="N460" s="57"/>
      <c r="O460" s="57"/>
      <c r="P460" s="41"/>
      <c r="Q460" s="41"/>
      <c r="R460" s="57"/>
      <c r="S460" s="57"/>
      <c r="T460" s="57"/>
      <c r="U460" s="57"/>
      <c r="V460" s="57"/>
      <c r="W460" s="57"/>
    </row>
    <row r="461" spans="1:23" ht="24.75" customHeight="1" hidden="1">
      <c r="A461" s="3"/>
      <c r="B461" s="69"/>
      <c r="C461" s="69"/>
      <c r="D461" s="69"/>
      <c r="E461" s="69"/>
      <c r="F461" s="69"/>
      <c r="G461" s="69"/>
      <c r="H461" s="69"/>
      <c r="I461" s="69"/>
      <c r="J461" s="61"/>
      <c r="K461" s="61"/>
      <c r="L461" s="41"/>
      <c r="M461" s="41"/>
      <c r="N461" s="57"/>
      <c r="O461" s="57"/>
      <c r="P461" s="41"/>
      <c r="Q461" s="41"/>
      <c r="R461" s="57"/>
      <c r="S461" s="57"/>
      <c r="T461" s="57"/>
      <c r="U461" s="57"/>
      <c r="V461" s="57"/>
      <c r="W461" s="57"/>
    </row>
    <row r="462" spans="1:23" ht="12.75" hidden="1">
      <c r="A462" s="3"/>
      <c r="B462" s="69"/>
      <c r="C462" s="69"/>
      <c r="D462" s="69"/>
      <c r="E462" s="69"/>
      <c r="F462" s="69"/>
      <c r="G462" s="69"/>
      <c r="H462" s="69"/>
      <c r="I462" s="69"/>
      <c r="J462" s="61"/>
      <c r="K462" s="61"/>
      <c r="L462" s="41"/>
      <c r="M462" s="41"/>
      <c r="N462" s="57"/>
      <c r="O462" s="57"/>
      <c r="P462" s="41"/>
      <c r="Q462" s="41"/>
      <c r="R462" s="57"/>
      <c r="S462" s="57"/>
      <c r="T462" s="57"/>
      <c r="U462" s="57"/>
      <c r="V462" s="57"/>
      <c r="W462" s="57"/>
    </row>
    <row r="463" spans="1:23" ht="12.75" hidden="1">
      <c r="A463" s="3"/>
      <c r="B463" s="69"/>
      <c r="C463" s="69"/>
      <c r="D463" s="69"/>
      <c r="E463" s="69"/>
      <c r="F463" s="69"/>
      <c r="G463" s="69"/>
      <c r="H463" s="69"/>
      <c r="I463" s="69"/>
      <c r="J463" s="61"/>
      <c r="K463" s="61"/>
      <c r="L463" s="41"/>
      <c r="M463" s="41"/>
      <c r="N463" s="57"/>
      <c r="O463" s="57"/>
      <c r="P463" s="41"/>
      <c r="Q463" s="41"/>
      <c r="R463" s="57"/>
      <c r="S463" s="57"/>
      <c r="T463" s="57"/>
      <c r="U463" s="57"/>
      <c r="V463" s="57"/>
      <c r="W463" s="57"/>
    </row>
    <row r="464" spans="1:23" ht="12.75" hidden="1">
      <c r="A464" s="3"/>
      <c r="B464" s="69"/>
      <c r="C464" s="69"/>
      <c r="D464" s="69"/>
      <c r="E464" s="69"/>
      <c r="F464" s="69"/>
      <c r="G464" s="69"/>
      <c r="H464" s="69"/>
      <c r="I464" s="69"/>
      <c r="J464" s="61"/>
      <c r="K464" s="61"/>
      <c r="L464" s="41"/>
      <c r="M464" s="41"/>
      <c r="N464" s="57"/>
      <c r="O464" s="57"/>
      <c r="P464" s="41"/>
      <c r="Q464" s="41"/>
      <c r="R464" s="57"/>
      <c r="S464" s="57"/>
      <c r="T464" s="57"/>
      <c r="U464" s="57"/>
      <c r="V464" s="57"/>
      <c r="W464" s="57"/>
    </row>
    <row r="465" spans="1:23" ht="12.75" hidden="1">
      <c r="A465" s="3"/>
      <c r="B465" s="69"/>
      <c r="C465" s="69"/>
      <c r="D465" s="69"/>
      <c r="E465" s="69"/>
      <c r="F465" s="69"/>
      <c r="G465" s="69"/>
      <c r="H465" s="69"/>
      <c r="I465" s="69"/>
      <c r="J465" s="61"/>
      <c r="K465" s="61"/>
      <c r="L465" s="41"/>
      <c r="M465" s="41"/>
      <c r="N465" s="57"/>
      <c r="O465" s="57"/>
      <c r="P465" s="41"/>
      <c r="Q465" s="41"/>
      <c r="R465" s="57"/>
      <c r="S465" s="57"/>
      <c r="T465" s="57"/>
      <c r="U465" s="57"/>
      <c r="V465" s="57"/>
      <c r="W465" s="57"/>
    </row>
    <row r="466" spans="1:23" ht="12.75" hidden="1">
      <c r="A466" s="3"/>
      <c r="B466" s="69"/>
      <c r="C466" s="69"/>
      <c r="D466" s="69"/>
      <c r="E466" s="69"/>
      <c r="F466" s="69"/>
      <c r="G466" s="69"/>
      <c r="H466" s="69"/>
      <c r="I466" s="69"/>
      <c r="J466" s="61"/>
      <c r="K466" s="61"/>
      <c r="L466" s="41"/>
      <c r="M466" s="41"/>
      <c r="N466" s="57"/>
      <c r="O466" s="57"/>
      <c r="P466" s="41"/>
      <c r="Q466" s="41"/>
      <c r="R466" s="57"/>
      <c r="S466" s="57"/>
      <c r="T466" s="57"/>
      <c r="U466" s="57"/>
      <c r="V466" s="57"/>
      <c r="W466" s="57"/>
    </row>
    <row r="467" spans="1:23" ht="12.75" hidden="1">
      <c r="A467" s="3"/>
      <c r="B467" s="69"/>
      <c r="C467" s="69"/>
      <c r="D467" s="69"/>
      <c r="E467" s="69"/>
      <c r="F467" s="69"/>
      <c r="G467" s="69"/>
      <c r="H467" s="69"/>
      <c r="I467" s="69"/>
      <c r="J467" s="61"/>
      <c r="K467" s="61"/>
      <c r="L467" s="41"/>
      <c r="M467" s="41"/>
      <c r="N467" s="57"/>
      <c r="O467" s="57"/>
      <c r="P467" s="41"/>
      <c r="Q467" s="41"/>
      <c r="R467" s="57"/>
      <c r="S467" s="57"/>
      <c r="T467" s="57"/>
      <c r="U467" s="57"/>
      <c r="V467" s="57"/>
      <c r="W467" s="57"/>
    </row>
    <row r="468" spans="1:23" ht="12.75" hidden="1">
      <c r="A468" s="3"/>
      <c r="B468" s="69"/>
      <c r="C468" s="69"/>
      <c r="D468" s="69"/>
      <c r="E468" s="69"/>
      <c r="F468" s="69"/>
      <c r="G468" s="69"/>
      <c r="H468" s="69"/>
      <c r="I468" s="69"/>
      <c r="J468" s="61"/>
      <c r="K468" s="61"/>
      <c r="L468" s="41"/>
      <c r="M468" s="41"/>
      <c r="N468" s="57"/>
      <c r="O468" s="57"/>
      <c r="P468" s="41"/>
      <c r="Q468" s="41"/>
      <c r="R468" s="57"/>
      <c r="S468" s="57"/>
      <c r="T468" s="57"/>
      <c r="U468" s="57"/>
      <c r="V468" s="57"/>
      <c r="W468" s="57"/>
    </row>
    <row r="469" spans="1:23" ht="12.75" hidden="1">
      <c r="A469" s="3"/>
      <c r="B469" s="69"/>
      <c r="C469" s="69"/>
      <c r="D469" s="69"/>
      <c r="E469" s="69"/>
      <c r="F469" s="69"/>
      <c r="G469" s="69"/>
      <c r="H469" s="69"/>
      <c r="I469" s="69"/>
      <c r="J469" s="61"/>
      <c r="K469" s="61"/>
      <c r="L469" s="41"/>
      <c r="M469" s="41"/>
      <c r="N469" s="57"/>
      <c r="O469" s="57"/>
      <c r="P469" s="41"/>
      <c r="Q469" s="41"/>
      <c r="R469" s="57"/>
      <c r="S469" s="57"/>
      <c r="T469" s="57"/>
      <c r="U469" s="57"/>
      <c r="V469" s="57"/>
      <c r="W469" s="57"/>
    </row>
    <row r="470" spans="1:23" ht="25.5" customHeight="1" hidden="1">
      <c r="A470" s="3"/>
      <c r="B470" s="69"/>
      <c r="C470" s="69"/>
      <c r="D470" s="69"/>
      <c r="E470" s="69"/>
      <c r="F470" s="69"/>
      <c r="G470" s="69"/>
      <c r="H470" s="69"/>
      <c r="I470" s="69"/>
      <c r="J470" s="61"/>
      <c r="K470" s="61"/>
      <c r="L470" s="41"/>
      <c r="M470" s="41"/>
      <c r="N470" s="57"/>
      <c r="O470" s="57"/>
      <c r="P470" s="41"/>
      <c r="Q470" s="41"/>
      <c r="R470" s="57"/>
      <c r="S470" s="57"/>
      <c r="T470" s="57"/>
      <c r="U470" s="57"/>
      <c r="V470" s="57"/>
      <c r="W470" s="57"/>
    </row>
    <row r="471" spans="1:23" ht="12.75" hidden="1">
      <c r="A471" s="3"/>
      <c r="B471" s="69"/>
      <c r="C471" s="69"/>
      <c r="D471" s="69"/>
      <c r="E471" s="69"/>
      <c r="F471" s="69"/>
      <c r="G471" s="69"/>
      <c r="H471" s="69"/>
      <c r="I471" s="69"/>
      <c r="J471" s="61"/>
      <c r="K471" s="61"/>
      <c r="L471" s="41"/>
      <c r="M471" s="41"/>
      <c r="N471" s="57"/>
      <c r="O471" s="57"/>
      <c r="P471" s="41"/>
      <c r="Q471" s="41"/>
      <c r="R471" s="57"/>
      <c r="S471" s="57"/>
      <c r="T471" s="57"/>
      <c r="U471" s="57"/>
      <c r="V471" s="57"/>
      <c r="W471" s="57"/>
    </row>
    <row r="472" spans="1:23" ht="12.75" hidden="1">
      <c r="A472" s="3"/>
      <c r="B472" s="69"/>
      <c r="C472" s="69"/>
      <c r="D472" s="69"/>
      <c r="E472" s="69"/>
      <c r="F472" s="69"/>
      <c r="G472" s="69"/>
      <c r="H472" s="69"/>
      <c r="I472" s="69"/>
      <c r="J472" s="61"/>
      <c r="K472" s="61"/>
      <c r="L472" s="41"/>
      <c r="M472" s="41"/>
      <c r="N472" s="57"/>
      <c r="O472" s="57"/>
      <c r="P472" s="41"/>
      <c r="Q472" s="41"/>
      <c r="R472" s="57"/>
      <c r="S472" s="57"/>
      <c r="T472" s="57"/>
      <c r="U472" s="57"/>
      <c r="V472" s="57"/>
      <c r="W472" s="57"/>
    </row>
    <row r="473" spans="1:23" ht="12.75" hidden="1">
      <c r="A473" s="3"/>
      <c r="B473" s="69"/>
      <c r="C473" s="69"/>
      <c r="D473" s="69"/>
      <c r="E473" s="69"/>
      <c r="F473" s="69"/>
      <c r="G473" s="69"/>
      <c r="H473" s="69"/>
      <c r="I473" s="69"/>
      <c r="J473" s="61"/>
      <c r="K473" s="61"/>
      <c r="L473" s="41"/>
      <c r="M473" s="41"/>
      <c r="N473" s="57"/>
      <c r="O473" s="57"/>
      <c r="P473" s="41"/>
      <c r="Q473" s="41"/>
      <c r="R473" s="57"/>
      <c r="S473" s="57"/>
      <c r="T473" s="57"/>
      <c r="U473" s="57"/>
      <c r="V473" s="57"/>
      <c r="W473" s="57"/>
    </row>
    <row r="474" spans="1:23" ht="12.75" hidden="1">
      <c r="A474" s="3"/>
      <c r="B474" s="69"/>
      <c r="C474" s="69"/>
      <c r="D474" s="69"/>
      <c r="E474" s="69"/>
      <c r="F474" s="69"/>
      <c r="G474" s="69"/>
      <c r="H474" s="69"/>
      <c r="I474" s="69"/>
      <c r="J474" s="61"/>
      <c r="K474" s="61"/>
      <c r="L474" s="41"/>
      <c r="M474" s="41"/>
      <c r="N474" s="57"/>
      <c r="O474" s="57"/>
      <c r="P474" s="41"/>
      <c r="Q474" s="41"/>
      <c r="R474" s="57"/>
      <c r="S474" s="57"/>
      <c r="T474" s="57"/>
      <c r="U474" s="57"/>
      <c r="V474" s="57"/>
      <c r="W474" s="57"/>
    </row>
    <row r="475" spans="1:23" ht="12.75" hidden="1">
      <c r="A475" s="3"/>
      <c r="B475" s="69"/>
      <c r="C475" s="69"/>
      <c r="D475" s="69"/>
      <c r="E475" s="69"/>
      <c r="F475" s="69"/>
      <c r="G475" s="69"/>
      <c r="H475" s="69"/>
      <c r="I475" s="69"/>
      <c r="J475" s="61"/>
      <c r="K475" s="61"/>
      <c r="L475" s="41"/>
      <c r="M475" s="41"/>
      <c r="N475" s="57"/>
      <c r="O475" s="57"/>
      <c r="P475" s="41"/>
      <c r="Q475" s="41"/>
      <c r="R475" s="57"/>
      <c r="S475" s="57"/>
      <c r="T475" s="57"/>
      <c r="U475" s="57"/>
      <c r="V475" s="57"/>
      <c r="W475" s="57"/>
    </row>
    <row r="476" spans="1:23" ht="12.75" hidden="1">
      <c r="A476" s="3"/>
      <c r="B476" s="69"/>
      <c r="C476" s="69"/>
      <c r="D476" s="69"/>
      <c r="E476" s="69"/>
      <c r="F476" s="69"/>
      <c r="G476" s="69"/>
      <c r="H476" s="69"/>
      <c r="I476" s="69"/>
      <c r="J476" s="61"/>
      <c r="K476" s="61"/>
      <c r="L476" s="41"/>
      <c r="M476" s="41"/>
      <c r="N476" s="57"/>
      <c r="O476" s="57"/>
      <c r="P476" s="41"/>
      <c r="Q476" s="41"/>
      <c r="R476" s="57"/>
      <c r="S476" s="57"/>
      <c r="T476" s="57"/>
      <c r="U476" s="57"/>
      <c r="V476" s="57"/>
      <c r="W476" s="57"/>
    </row>
    <row r="477" spans="1:23" ht="12.75" hidden="1">
      <c r="A477" s="3"/>
      <c r="B477" s="69"/>
      <c r="C477" s="69"/>
      <c r="D477" s="69"/>
      <c r="E477" s="69"/>
      <c r="F477" s="69"/>
      <c r="G477" s="69"/>
      <c r="H477" s="69"/>
      <c r="I477" s="69"/>
      <c r="J477" s="61"/>
      <c r="K477" s="61"/>
      <c r="L477" s="41"/>
      <c r="M477" s="41"/>
      <c r="N477" s="57"/>
      <c r="O477" s="57"/>
      <c r="P477" s="41"/>
      <c r="Q477" s="41"/>
      <c r="R477" s="57"/>
      <c r="S477" s="57"/>
      <c r="T477" s="57"/>
      <c r="U477" s="57"/>
      <c r="V477" s="57"/>
      <c r="W477" s="57"/>
    </row>
    <row r="478" spans="1:23" ht="12.75" hidden="1">
      <c r="A478" s="3"/>
      <c r="B478" s="69"/>
      <c r="C478" s="69"/>
      <c r="D478" s="69"/>
      <c r="E478" s="69"/>
      <c r="F478" s="69"/>
      <c r="G478" s="69"/>
      <c r="H478" s="69"/>
      <c r="I478" s="69"/>
      <c r="J478" s="61"/>
      <c r="K478" s="61"/>
      <c r="L478" s="41"/>
      <c r="M478" s="41"/>
      <c r="N478" s="57"/>
      <c r="O478" s="57"/>
      <c r="P478" s="41"/>
      <c r="Q478" s="41"/>
      <c r="R478" s="57"/>
      <c r="S478" s="57"/>
      <c r="T478" s="57"/>
      <c r="U478" s="57"/>
      <c r="V478" s="57"/>
      <c r="W478" s="57"/>
    </row>
    <row r="479" spans="1:23" ht="12.75" hidden="1">
      <c r="A479" s="3"/>
      <c r="B479" s="69"/>
      <c r="C479" s="69"/>
      <c r="D479" s="69"/>
      <c r="E479" s="69"/>
      <c r="F479" s="69"/>
      <c r="G479" s="69"/>
      <c r="H479" s="69"/>
      <c r="I479" s="69"/>
      <c r="J479" s="61"/>
      <c r="K479" s="61"/>
      <c r="L479" s="41"/>
      <c r="M479" s="41"/>
      <c r="N479" s="57"/>
      <c r="O479" s="57"/>
      <c r="P479" s="41"/>
      <c r="Q479" s="41"/>
      <c r="R479" s="57"/>
      <c r="S479" s="57"/>
      <c r="T479" s="57"/>
      <c r="U479" s="57"/>
      <c r="V479" s="57"/>
      <c r="W479" s="57"/>
    </row>
    <row r="480" spans="1:23" ht="12.75" hidden="1">
      <c r="A480" s="3"/>
      <c r="B480" s="69"/>
      <c r="C480" s="69"/>
      <c r="D480" s="69"/>
      <c r="E480" s="69"/>
      <c r="F480" s="69"/>
      <c r="G480" s="69"/>
      <c r="H480" s="69"/>
      <c r="I480" s="69"/>
      <c r="J480" s="61"/>
      <c r="K480" s="61"/>
      <c r="L480" s="41"/>
      <c r="M480" s="41"/>
      <c r="N480" s="57"/>
      <c r="O480" s="57"/>
      <c r="P480" s="41"/>
      <c r="Q480" s="41"/>
      <c r="R480" s="57"/>
      <c r="S480" s="57"/>
      <c r="T480" s="57"/>
      <c r="U480" s="57"/>
      <c r="V480" s="57"/>
      <c r="W480" s="57"/>
    </row>
    <row r="481" spans="1:23" ht="12.75" hidden="1">
      <c r="A481" s="3"/>
      <c r="B481" s="69"/>
      <c r="C481" s="69"/>
      <c r="D481" s="69"/>
      <c r="E481" s="69"/>
      <c r="F481" s="69"/>
      <c r="G481" s="69"/>
      <c r="H481" s="69"/>
      <c r="I481" s="69"/>
      <c r="J481" s="61"/>
      <c r="K481" s="61"/>
      <c r="L481" s="41"/>
      <c r="M481" s="41"/>
      <c r="N481" s="57"/>
      <c r="O481" s="57"/>
      <c r="P481" s="41"/>
      <c r="Q481" s="41"/>
      <c r="R481" s="57"/>
      <c r="S481" s="57"/>
      <c r="T481" s="57"/>
      <c r="U481" s="57"/>
      <c r="V481" s="57"/>
      <c r="W481" s="57"/>
    </row>
    <row r="482" spans="1:23" ht="12.75" hidden="1">
      <c r="A482" s="3"/>
      <c r="B482" s="69"/>
      <c r="C482" s="69"/>
      <c r="D482" s="69"/>
      <c r="E482" s="69"/>
      <c r="F482" s="69"/>
      <c r="G482" s="69"/>
      <c r="H482" s="69"/>
      <c r="I482" s="69"/>
      <c r="J482" s="61"/>
      <c r="K482" s="61"/>
      <c r="L482" s="41"/>
      <c r="M482" s="41"/>
      <c r="N482" s="57"/>
      <c r="O482" s="57"/>
      <c r="P482" s="41"/>
      <c r="Q482" s="41"/>
      <c r="R482" s="57"/>
      <c r="S482" s="57"/>
      <c r="T482" s="57"/>
      <c r="U482" s="57"/>
      <c r="V482" s="57"/>
      <c r="W482" s="57"/>
    </row>
    <row r="483" spans="1:23" ht="12.75" hidden="1">
      <c r="A483" s="3"/>
      <c r="B483" s="69"/>
      <c r="C483" s="69"/>
      <c r="D483" s="69"/>
      <c r="E483" s="69"/>
      <c r="F483" s="69"/>
      <c r="G483" s="69"/>
      <c r="H483" s="69"/>
      <c r="I483" s="69"/>
      <c r="J483" s="61"/>
      <c r="K483" s="61"/>
      <c r="L483" s="41"/>
      <c r="M483" s="41"/>
      <c r="N483" s="57"/>
      <c r="O483" s="57"/>
      <c r="P483" s="41"/>
      <c r="Q483" s="41"/>
      <c r="R483" s="57"/>
      <c r="S483" s="57"/>
      <c r="T483" s="57"/>
      <c r="U483" s="57"/>
      <c r="V483" s="57"/>
      <c r="W483" s="57"/>
    </row>
    <row r="484" spans="1:23" ht="12.75" hidden="1">
      <c r="A484" s="3"/>
      <c r="B484" s="69"/>
      <c r="C484" s="69"/>
      <c r="D484" s="69"/>
      <c r="E484" s="69"/>
      <c r="F484" s="69"/>
      <c r="G484" s="69"/>
      <c r="H484" s="69"/>
      <c r="I484" s="69"/>
      <c r="J484" s="61"/>
      <c r="K484" s="61"/>
      <c r="L484" s="41"/>
      <c r="M484" s="41"/>
      <c r="N484" s="57"/>
      <c r="O484" s="57"/>
      <c r="P484" s="41"/>
      <c r="Q484" s="41"/>
      <c r="R484" s="57"/>
      <c r="S484" s="57"/>
      <c r="T484" s="57"/>
      <c r="U484" s="57"/>
      <c r="V484" s="57"/>
      <c r="W484" s="57"/>
    </row>
    <row r="485" spans="1:23" ht="12.75" hidden="1">
      <c r="A485" s="3"/>
      <c r="B485" s="69"/>
      <c r="C485" s="69"/>
      <c r="D485" s="69"/>
      <c r="E485" s="69"/>
      <c r="F485" s="69"/>
      <c r="G485" s="69"/>
      <c r="H485" s="69"/>
      <c r="I485" s="69"/>
      <c r="J485" s="61"/>
      <c r="K485" s="61"/>
      <c r="L485" s="41"/>
      <c r="M485" s="41"/>
      <c r="N485" s="57"/>
      <c r="O485" s="57"/>
      <c r="P485" s="41"/>
      <c r="Q485" s="41"/>
      <c r="R485" s="57"/>
      <c r="S485" s="57"/>
      <c r="T485" s="57"/>
      <c r="U485" s="57"/>
      <c r="V485" s="57"/>
      <c r="W485" s="57"/>
    </row>
    <row r="486" spans="1:23" ht="12.75" hidden="1">
      <c r="A486" s="3"/>
      <c r="B486" s="69"/>
      <c r="C486" s="69"/>
      <c r="D486" s="69"/>
      <c r="E486" s="69"/>
      <c r="F486" s="69"/>
      <c r="G486" s="69"/>
      <c r="H486" s="69"/>
      <c r="I486" s="69"/>
      <c r="J486" s="61"/>
      <c r="K486" s="61"/>
      <c r="L486" s="41"/>
      <c r="M486" s="41"/>
      <c r="N486" s="57"/>
      <c r="O486" s="57"/>
      <c r="P486" s="41"/>
      <c r="Q486" s="41"/>
      <c r="R486" s="57"/>
      <c r="S486" s="57"/>
      <c r="T486" s="57"/>
      <c r="U486" s="57"/>
      <c r="V486" s="57"/>
      <c r="W486" s="57"/>
    </row>
    <row r="487" spans="1:23" ht="25.5" customHeight="1" hidden="1">
      <c r="A487" s="3"/>
      <c r="B487" s="69"/>
      <c r="C487" s="69"/>
      <c r="D487" s="69"/>
      <c r="E487" s="69"/>
      <c r="F487" s="69"/>
      <c r="G487" s="69"/>
      <c r="H487" s="69"/>
      <c r="I487" s="69"/>
      <c r="J487" s="61"/>
      <c r="K487" s="61"/>
      <c r="L487" s="41"/>
      <c r="M487" s="41"/>
      <c r="N487" s="57"/>
      <c r="O487" s="57"/>
      <c r="P487" s="41"/>
      <c r="Q487" s="41"/>
      <c r="R487" s="57"/>
      <c r="S487" s="57"/>
      <c r="T487" s="57"/>
      <c r="U487" s="57"/>
      <c r="V487" s="57"/>
      <c r="W487" s="57"/>
    </row>
    <row r="488" spans="1:23" ht="12.75" hidden="1">
      <c r="A488" s="3"/>
      <c r="B488" s="69"/>
      <c r="C488" s="69"/>
      <c r="D488" s="69"/>
      <c r="E488" s="69"/>
      <c r="F488" s="69"/>
      <c r="G488" s="69"/>
      <c r="H488" s="69"/>
      <c r="I488" s="69"/>
      <c r="J488" s="61"/>
      <c r="K488" s="61"/>
      <c r="L488" s="41"/>
      <c r="M488" s="41"/>
      <c r="N488" s="57"/>
      <c r="O488" s="57"/>
      <c r="P488" s="41"/>
      <c r="Q488" s="41"/>
      <c r="R488" s="57"/>
      <c r="S488" s="57"/>
      <c r="T488" s="57"/>
      <c r="U488" s="57"/>
      <c r="V488" s="57"/>
      <c r="W488" s="57"/>
    </row>
    <row r="489" spans="1:23" ht="12.75" hidden="1">
      <c r="A489" s="3"/>
      <c r="B489" s="69"/>
      <c r="C489" s="69"/>
      <c r="D489" s="69"/>
      <c r="E489" s="69"/>
      <c r="F489" s="69"/>
      <c r="G489" s="69"/>
      <c r="H489" s="69"/>
      <c r="I489" s="69"/>
      <c r="J489" s="61"/>
      <c r="K489" s="61"/>
      <c r="L489" s="41"/>
      <c r="M489" s="41"/>
      <c r="N489" s="57"/>
      <c r="O489" s="57"/>
      <c r="P489" s="41"/>
      <c r="Q489" s="41"/>
      <c r="R489" s="57"/>
      <c r="S489" s="57"/>
      <c r="T489" s="57"/>
      <c r="U489" s="57"/>
      <c r="V489" s="57"/>
      <c r="W489" s="57"/>
    </row>
    <row r="490" spans="1:23" ht="12.75" hidden="1">
      <c r="A490" s="3"/>
      <c r="B490" s="69"/>
      <c r="C490" s="69"/>
      <c r="D490" s="69"/>
      <c r="E490" s="69"/>
      <c r="F490" s="69"/>
      <c r="G490" s="69"/>
      <c r="H490" s="69"/>
      <c r="I490" s="69"/>
      <c r="J490" s="61"/>
      <c r="K490" s="61"/>
      <c r="L490" s="41"/>
      <c r="M490" s="41"/>
      <c r="N490" s="57"/>
      <c r="O490" s="57"/>
      <c r="P490" s="41"/>
      <c r="Q490" s="41"/>
      <c r="R490" s="57"/>
      <c r="S490" s="57"/>
      <c r="T490" s="57"/>
      <c r="U490" s="57"/>
      <c r="V490" s="57"/>
      <c r="W490" s="57"/>
    </row>
    <row r="491" spans="1:23" ht="12.75" hidden="1">
      <c r="A491" s="3"/>
      <c r="B491" s="69"/>
      <c r="C491" s="69"/>
      <c r="D491" s="69"/>
      <c r="E491" s="69"/>
      <c r="F491" s="69"/>
      <c r="G491" s="69"/>
      <c r="H491" s="69"/>
      <c r="I491" s="69"/>
      <c r="J491" s="61"/>
      <c r="K491" s="61"/>
      <c r="L491" s="41"/>
      <c r="M491" s="41"/>
      <c r="N491" s="57"/>
      <c r="O491" s="57"/>
      <c r="P491" s="41"/>
      <c r="Q491" s="41"/>
      <c r="R491" s="57"/>
      <c r="S491" s="57"/>
      <c r="T491" s="57"/>
      <c r="U491" s="57"/>
      <c r="V491" s="57"/>
      <c r="W491" s="57"/>
    </row>
    <row r="492" spans="1:23" ht="12.75" hidden="1">
      <c r="A492" s="3"/>
      <c r="B492" s="69"/>
      <c r="C492" s="69"/>
      <c r="D492" s="69"/>
      <c r="E492" s="69"/>
      <c r="F492" s="69"/>
      <c r="G492" s="69"/>
      <c r="H492" s="69"/>
      <c r="I492" s="69"/>
      <c r="J492" s="61"/>
      <c r="K492" s="61"/>
      <c r="L492" s="41"/>
      <c r="M492" s="41"/>
      <c r="N492" s="57"/>
      <c r="O492" s="57"/>
      <c r="P492" s="41"/>
      <c r="Q492" s="41"/>
      <c r="R492" s="57"/>
      <c r="S492" s="57"/>
      <c r="T492" s="57"/>
      <c r="U492" s="57"/>
      <c r="V492" s="57"/>
      <c r="W492" s="57"/>
    </row>
    <row r="493" spans="1:23" ht="12.75" hidden="1">
      <c r="A493" s="3"/>
      <c r="B493" s="69"/>
      <c r="C493" s="69"/>
      <c r="D493" s="69"/>
      <c r="E493" s="69"/>
      <c r="F493" s="69"/>
      <c r="G493" s="69"/>
      <c r="H493" s="69"/>
      <c r="I493" s="69"/>
      <c r="J493" s="61"/>
      <c r="K493" s="61"/>
      <c r="L493" s="41"/>
      <c r="M493" s="41"/>
      <c r="N493" s="57"/>
      <c r="O493" s="57"/>
      <c r="P493" s="41"/>
      <c r="Q493" s="41"/>
      <c r="R493" s="57"/>
      <c r="S493" s="57"/>
      <c r="T493" s="57"/>
      <c r="U493" s="57"/>
      <c r="V493" s="57"/>
      <c r="W493" s="57"/>
    </row>
    <row r="494" spans="1:23" ht="12.75" hidden="1">
      <c r="A494" s="3"/>
      <c r="B494" s="69"/>
      <c r="C494" s="69"/>
      <c r="D494" s="69"/>
      <c r="E494" s="69"/>
      <c r="F494" s="69"/>
      <c r="G494" s="69"/>
      <c r="H494" s="69"/>
      <c r="I494" s="69"/>
      <c r="J494" s="61"/>
      <c r="K494" s="61"/>
      <c r="L494" s="41"/>
      <c r="M494" s="41"/>
      <c r="N494" s="57"/>
      <c r="O494" s="57"/>
      <c r="P494" s="41"/>
      <c r="Q494" s="41"/>
      <c r="R494" s="57"/>
      <c r="S494" s="57"/>
      <c r="T494" s="57"/>
      <c r="U494" s="57"/>
      <c r="V494" s="57"/>
      <c r="W494" s="57"/>
    </row>
    <row r="495" spans="1:23" ht="12.75" hidden="1">
      <c r="A495" s="7"/>
      <c r="B495" s="71"/>
      <c r="C495" s="71"/>
      <c r="D495" s="71"/>
      <c r="E495" s="71"/>
      <c r="F495" s="71"/>
      <c r="G495" s="71"/>
      <c r="H495" s="71"/>
      <c r="I495" s="71"/>
      <c r="J495" s="51"/>
      <c r="K495" s="51"/>
      <c r="L495" s="51"/>
      <c r="M495" s="51"/>
      <c r="N495" s="51"/>
      <c r="O495" s="51"/>
      <c r="P495" s="51"/>
      <c r="Q495" s="51"/>
      <c r="R495" s="52"/>
      <c r="S495" s="52"/>
      <c r="T495" s="52"/>
      <c r="U495" s="52"/>
      <c r="V495" s="52"/>
      <c r="W495" s="52"/>
    </row>
    <row r="496" ht="12.75" hidden="1"/>
    <row r="497" ht="12.75" hidden="1"/>
    <row r="498" spans="1:23" ht="12.75" hidden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</row>
    <row r="499" spans="1:23" ht="12.75" hidden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</row>
    <row r="500" spans="1:23" ht="25.5" customHeight="1" hidden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</row>
    <row r="501" spans="1:23" ht="12.75" hidden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</row>
    <row r="502" spans="1:23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hidden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</row>
    <row r="504" spans="1:23" ht="52.5" customHeight="1" hidden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</row>
    <row r="505" spans="1:23" ht="12.75" hidden="1">
      <c r="A505" s="6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</row>
    <row r="506" spans="1:23" ht="12.75" hidden="1">
      <c r="A506" s="3"/>
      <c r="B506" s="69"/>
      <c r="C506" s="69"/>
      <c r="D506" s="69"/>
      <c r="E506" s="69"/>
      <c r="F506" s="69"/>
      <c r="G506" s="69"/>
      <c r="H506" s="69"/>
      <c r="I506" s="69"/>
      <c r="J506" s="61"/>
      <c r="K506" s="61"/>
      <c r="L506" s="41"/>
      <c r="M506" s="41"/>
      <c r="N506" s="57"/>
      <c r="O506" s="57"/>
      <c r="P506" s="41"/>
      <c r="Q506" s="41"/>
      <c r="R506" s="57"/>
      <c r="S506" s="57"/>
      <c r="T506" s="57"/>
      <c r="U506" s="57"/>
      <c r="V506" s="57"/>
      <c r="W506" s="57"/>
    </row>
    <row r="507" spans="1:23" ht="12.75" hidden="1">
      <c r="A507" s="3"/>
      <c r="B507" s="69"/>
      <c r="C507" s="69"/>
      <c r="D507" s="69"/>
      <c r="E507" s="69"/>
      <c r="F507" s="69"/>
      <c r="G507" s="69"/>
      <c r="H507" s="69"/>
      <c r="I507" s="69"/>
      <c r="J507" s="61"/>
      <c r="K507" s="61"/>
      <c r="L507" s="41"/>
      <c r="M507" s="41"/>
      <c r="N507" s="57"/>
      <c r="O507" s="57"/>
      <c r="P507" s="41"/>
      <c r="Q507" s="41"/>
      <c r="R507" s="57"/>
      <c r="S507" s="57"/>
      <c r="T507" s="57"/>
      <c r="U507" s="57"/>
      <c r="V507" s="57"/>
      <c r="W507" s="57"/>
    </row>
    <row r="508" spans="1:23" ht="12.75" hidden="1">
      <c r="A508" s="3"/>
      <c r="B508" s="69"/>
      <c r="C508" s="69"/>
      <c r="D508" s="69"/>
      <c r="E508" s="69"/>
      <c r="F508" s="69"/>
      <c r="G508" s="69"/>
      <c r="H508" s="69"/>
      <c r="I508" s="69"/>
      <c r="J508" s="61"/>
      <c r="K508" s="61"/>
      <c r="L508" s="41"/>
      <c r="M508" s="41"/>
      <c r="N508" s="57"/>
      <c r="O508" s="57"/>
      <c r="P508" s="41"/>
      <c r="Q508" s="41"/>
      <c r="R508" s="57"/>
      <c r="S508" s="57"/>
      <c r="T508" s="57"/>
      <c r="U508" s="57"/>
      <c r="V508" s="57"/>
      <c r="W508" s="57"/>
    </row>
    <row r="509" spans="1:23" ht="12.75" hidden="1">
      <c r="A509" s="3"/>
      <c r="B509" s="69"/>
      <c r="C509" s="69"/>
      <c r="D509" s="69"/>
      <c r="E509" s="69"/>
      <c r="F509" s="69"/>
      <c r="G509" s="69"/>
      <c r="H509" s="69"/>
      <c r="I509" s="69"/>
      <c r="J509" s="61"/>
      <c r="K509" s="61"/>
      <c r="L509" s="41"/>
      <c r="M509" s="41"/>
      <c r="N509" s="57"/>
      <c r="O509" s="57"/>
      <c r="P509" s="41"/>
      <c r="Q509" s="41"/>
      <c r="R509" s="57"/>
      <c r="S509" s="57"/>
      <c r="T509" s="57"/>
      <c r="U509" s="57"/>
      <c r="V509" s="57"/>
      <c r="W509" s="57"/>
    </row>
    <row r="510" spans="1:23" ht="12.75" hidden="1">
      <c r="A510" s="3"/>
      <c r="B510" s="69"/>
      <c r="C510" s="69"/>
      <c r="D510" s="69"/>
      <c r="E510" s="69"/>
      <c r="F510" s="69"/>
      <c r="G510" s="69"/>
      <c r="H510" s="69"/>
      <c r="I510" s="69"/>
      <c r="J510" s="61"/>
      <c r="K510" s="61"/>
      <c r="L510" s="41"/>
      <c r="M510" s="41"/>
      <c r="N510" s="57"/>
      <c r="O510" s="57"/>
      <c r="P510" s="41"/>
      <c r="Q510" s="41"/>
      <c r="R510" s="57"/>
      <c r="S510" s="57"/>
      <c r="T510" s="57"/>
      <c r="U510" s="57"/>
      <c r="V510" s="57"/>
      <c r="W510" s="57"/>
    </row>
    <row r="511" spans="1:23" ht="12.75" hidden="1">
      <c r="A511" s="3"/>
      <c r="B511" s="69"/>
      <c r="C511" s="69"/>
      <c r="D511" s="69"/>
      <c r="E511" s="69"/>
      <c r="F511" s="69"/>
      <c r="G511" s="69"/>
      <c r="H511" s="69"/>
      <c r="I511" s="69"/>
      <c r="J511" s="61"/>
      <c r="K511" s="61"/>
      <c r="L511" s="41"/>
      <c r="M511" s="41"/>
      <c r="N511" s="57"/>
      <c r="O511" s="57"/>
      <c r="P511" s="41"/>
      <c r="Q511" s="41"/>
      <c r="R511" s="57"/>
      <c r="S511" s="57"/>
      <c r="T511" s="57"/>
      <c r="U511" s="57"/>
      <c r="V511" s="57"/>
      <c r="W511" s="57"/>
    </row>
    <row r="512" spans="1:23" ht="12.75" hidden="1">
      <c r="A512" s="3"/>
      <c r="B512" s="69"/>
      <c r="C512" s="69"/>
      <c r="D512" s="69"/>
      <c r="E512" s="69"/>
      <c r="F512" s="69"/>
      <c r="G512" s="69"/>
      <c r="H512" s="69"/>
      <c r="I512" s="69"/>
      <c r="J512" s="61"/>
      <c r="K512" s="61"/>
      <c r="L512" s="41"/>
      <c r="M512" s="41"/>
      <c r="N512" s="57"/>
      <c r="O512" s="57"/>
      <c r="P512" s="41"/>
      <c r="Q512" s="41"/>
      <c r="R512" s="57"/>
      <c r="S512" s="57"/>
      <c r="T512" s="57"/>
      <c r="U512" s="57"/>
      <c r="V512" s="57"/>
      <c r="W512" s="57"/>
    </row>
    <row r="513" spans="1:23" ht="12.75" hidden="1">
      <c r="A513" s="3"/>
      <c r="B513" s="69"/>
      <c r="C513" s="69"/>
      <c r="D513" s="69"/>
      <c r="E513" s="69"/>
      <c r="F513" s="69"/>
      <c r="G513" s="69"/>
      <c r="H513" s="69"/>
      <c r="I513" s="69"/>
      <c r="J513" s="61"/>
      <c r="K513" s="61"/>
      <c r="L513" s="41"/>
      <c r="M513" s="41"/>
      <c r="N513" s="57"/>
      <c r="O513" s="57"/>
      <c r="P513" s="41"/>
      <c r="Q513" s="41"/>
      <c r="R513" s="57"/>
      <c r="S513" s="57"/>
      <c r="T513" s="57"/>
      <c r="U513" s="57"/>
      <c r="V513" s="57"/>
      <c r="W513" s="57"/>
    </row>
    <row r="514" spans="1:23" ht="12.75" hidden="1">
      <c r="A514" s="3"/>
      <c r="B514" s="69"/>
      <c r="C514" s="69"/>
      <c r="D514" s="69"/>
      <c r="E514" s="69"/>
      <c r="F514" s="69"/>
      <c r="G514" s="69"/>
      <c r="H514" s="69"/>
      <c r="I514" s="69"/>
      <c r="J514" s="61"/>
      <c r="K514" s="61"/>
      <c r="L514" s="41"/>
      <c r="M514" s="41"/>
      <c r="N514" s="57"/>
      <c r="O514" s="57"/>
      <c r="P514" s="41"/>
      <c r="Q514" s="41"/>
      <c r="R514" s="57"/>
      <c r="S514" s="57"/>
      <c r="T514" s="57"/>
      <c r="U514" s="57"/>
      <c r="V514" s="57"/>
      <c r="W514" s="57"/>
    </row>
    <row r="515" spans="1:23" ht="12.75" hidden="1">
      <c r="A515" s="3"/>
      <c r="B515" s="69"/>
      <c r="C515" s="69"/>
      <c r="D515" s="69"/>
      <c r="E515" s="69"/>
      <c r="F515" s="69"/>
      <c r="G515" s="69"/>
      <c r="H515" s="69"/>
      <c r="I515" s="69"/>
      <c r="J515" s="61"/>
      <c r="K515" s="61"/>
      <c r="L515" s="41"/>
      <c r="M515" s="41"/>
      <c r="N515" s="57"/>
      <c r="O515" s="57"/>
      <c r="P515" s="41"/>
      <c r="Q515" s="41"/>
      <c r="R515" s="57"/>
      <c r="S515" s="57"/>
      <c r="T515" s="57"/>
      <c r="U515" s="57"/>
      <c r="V515" s="57"/>
      <c r="W515" s="57"/>
    </row>
    <row r="516" spans="1:23" ht="12.75" hidden="1">
      <c r="A516" s="3"/>
      <c r="B516" s="69"/>
      <c r="C516" s="69"/>
      <c r="D516" s="69"/>
      <c r="E516" s="69"/>
      <c r="F516" s="69"/>
      <c r="G516" s="69"/>
      <c r="H516" s="69"/>
      <c r="I516" s="69"/>
      <c r="J516" s="61"/>
      <c r="K516" s="61"/>
      <c r="L516" s="41"/>
      <c r="M516" s="41"/>
      <c r="N516" s="57"/>
      <c r="O516" s="57"/>
      <c r="P516" s="41"/>
      <c r="Q516" s="41"/>
      <c r="R516" s="57"/>
      <c r="S516" s="57"/>
      <c r="T516" s="57"/>
      <c r="U516" s="57"/>
      <c r="V516" s="57"/>
      <c r="W516" s="57"/>
    </row>
    <row r="517" spans="1:23" ht="12.75" hidden="1">
      <c r="A517" s="3"/>
      <c r="B517" s="69"/>
      <c r="C517" s="69"/>
      <c r="D517" s="69"/>
      <c r="E517" s="69"/>
      <c r="F517" s="69"/>
      <c r="G517" s="69"/>
      <c r="H517" s="69"/>
      <c r="I517" s="69"/>
      <c r="J517" s="61"/>
      <c r="K517" s="61"/>
      <c r="L517" s="41"/>
      <c r="M517" s="41"/>
      <c r="N517" s="57"/>
      <c r="O517" s="57"/>
      <c r="P517" s="41"/>
      <c r="Q517" s="41"/>
      <c r="R517" s="57"/>
      <c r="S517" s="57"/>
      <c r="T517" s="57"/>
      <c r="U517" s="57"/>
      <c r="V517" s="57"/>
      <c r="W517" s="57"/>
    </row>
    <row r="518" spans="1:23" ht="12.75" hidden="1">
      <c r="A518" s="3"/>
      <c r="B518" s="69"/>
      <c r="C518" s="69"/>
      <c r="D518" s="69"/>
      <c r="E518" s="69"/>
      <c r="F518" s="69"/>
      <c r="G518" s="69"/>
      <c r="H518" s="69"/>
      <c r="I518" s="69"/>
      <c r="J518" s="61"/>
      <c r="K518" s="61"/>
      <c r="L518" s="41"/>
      <c r="M518" s="41"/>
      <c r="N518" s="57"/>
      <c r="O518" s="57"/>
      <c r="P518" s="41"/>
      <c r="Q518" s="41"/>
      <c r="R518" s="57"/>
      <c r="S518" s="57"/>
      <c r="T518" s="57"/>
      <c r="U518" s="57"/>
      <c r="V518" s="57"/>
      <c r="W518" s="57"/>
    </row>
    <row r="519" spans="1:23" ht="12.75" hidden="1">
      <c r="A519" s="3"/>
      <c r="B519" s="69"/>
      <c r="C519" s="69"/>
      <c r="D519" s="69"/>
      <c r="E519" s="69"/>
      <c r="F519" s="69"/>
      <c r="G519" s="69"/>
      <c r="H519" s="69"/>
      <c r="I519" s="69"/>
      <c r="J519" s="61"/>
      <c r="K519" s="61"/>
      <c r="L519" s="41"/>
      <c r="M519" s="41"/>
      <c r="N519" s="57"/>
      <c r="O519" s="57"/>
      <c r="P519" s="41"/>
      <c r="Q519" s="41"/>
      <c r="R519" s="57"/>
      <c r="S519" s="57"/>
      <c r="T519" s="57"/>
      <c r="U519" s="57"/>
      <c r="V519" s="57"/>
      <c r="W519" s="57"/>
    </row>
    <row r="520" spans="1:23" ht="12.75" hidden="1">
      <c r="A520" s="3"/>
      <c r="B520" s="69"/>
      <c r="C520" s="69"/>
      <c r="D520" s="69"/>
      <c r="E520" s="69"/>
      <c r="F520" s="69"/>
      <c r="G520" s="69"/>
      <c r="H520" s="69"/>
      <c r="I520" s="69"/>
      <c r="J520" s="61"/>
      <c r="K520" s="61"/>
      <c r="L520" s="41"/>
      <c r="M520" s="41"/>
      <c r="N520" s="57"/>
      <c r="O520" s="57"/>
      <c r="P520" s="41"/>
      <c r="Q520" s="41"/>
      <c r="R520" s="57"/>
      <c r="S520" s="57"/>
      <c r="T520" s="57"/>
      <c r="U520" s="57"/>
      <c r="V520" s="57"/>
      <c r="W520" s="57"/>
    </row>
    <row r="521" spans="1:23" ht="12.75" hidden="1">
      <c r="A521" s="3"/>
      <c r="B521" s="69"/>
      <c r="C521" s="69"/>
      <c r="D521" s="69"/>
      <c r="E521" s="69"/>
      <c r="F521" s="69"/>
      <c r="G521" s="69"/>
      <c r="H521" s="69"/>
      <c r="I521" s="69"/>
      <c r="J521" s="61"/>
      <c r="K521" s="61"/>
      <c r="L521" s="41"/>
      <c r="M521" s="41"/>
      <c r="N521" s="57"/>
      <c r="O521" s="57"/>
      <c r="P521" s="41"/>
      <c r="Q521" s="41"/>
      <c r="R521" s="57"/>
      <c r="S521" s="57"/>
      <c r="T521" s="57"/>
      <c r="U521" s="57"/>
      <c r="V521" s="57"/>
      <c r="W521" s="57"/>
    </row>
    <row r="522" spans="1:23" ht="24.75" customHeight="1" hidden="1">
      <c r="A522" s="3"/>
      <c r="B522" s="69"/>
      <c r="C522" s="69"/>
      <c r="D522" s="69"/>
      <c r="E522" s="69"/>
      <c r="F522" s="69"/>
      <c r="G522" s="69"/>
      <c r="H522" s="69"/>
      <c r="I522" s="69"/>
      <c r="J522" s="61"/>
      <c r="K522" s="61"/>
      <c r="L522" s="41"/>
      <c r="M522" s="41"/>
      <c r="N522" s="57"/>
      <c r="O522" s="57"/>
      <c r="P522" s="41"/>
      <c r="Q522" s="41"/>
      <c r="R522" s="57"/>
      <c r="S522" s="57"/>
      <c r="T522" s="57"/>
      <c r="U522" s="57"/>
      <c r="V522" s="57"/>
      <c r="W522" s="57"/>
    </row>
    <row r="523" spans="1:23" ht="27" customHeight="1" hidden="1">
      <c r="A523" s="3"/>
      <c r="B523" s="69"/>
      <c r="C523" s="69"/>
      <c r="D523" s="69"/>
      <c r="E523" s="69"/>
      <c r="F523" s="69"/>
      <c r="G523" s="69"/>
      <c r="H523" s="69"/>
      <c r="I523" s="69"/>
      <c r="J523" s="61"/>
      <c r="K523" s="61"/>
      <c r="L523" s="41"/>
      <c r="M523" s="41"/>
      <c r="N523" s="57"/>
      <c r="O523" s="57"/>
      <c r="P523" s="41"/>
      <c r="Q523" s="41"/>
      <c r="R523" s="57"/>
      <c r="S523" s="57"/>
      <c r="T523" s="57"/>
      <c r="U523" s="57"/>
      <c r="V523" s="57"/>
      <c r="W523" s="57"/>
    </row>
    <row r="524" spans="1:23" ht="12.75" hidden="1">
      <c r="A524" s="3"/>
      <c r="B524" s="69"/>
      <c r="C524" s="69"/>
      <c r="D524" s="69"/>
      <c r="E524" s="69"/>
      <c r="F524" s="69"/>
      <c r="G524" s="69"/>
      <c r="H524" s="69"/>
      <c r="I524" s="69"/>
      <c r="J524" s="61"/>
      <c r="K524" s="61"/>
      <c r="L524" s="41"/>
      <c r="M524" s="41"/>
      <c r="N524" s="57"/>
      <c r="O524" s="57"/>
      <c r="P524" s="41"/>
      <c r="Q524" s="41"/>
      <c r="R524" s="57"/>
      <c r="S524" s="57"/>
      <c r="T524" s="57"/>
      <c r="U524" s="57"/>
      <c r="V524" s="57"/>
      <c r="W524" s="57"/>
    </row>
    <row r="525" spans="1:23" ht="12.75" hidden="1">
      <c r="A525" s="3"/>
      <c r="B525" s="69"/>
      <c r="C525" s="69"/>
      <c r="D525" s="69"/>
      <c r="E525" s="69"/>
      <c r="F525" s="69"/>
      <c r="G525" s="69"/>
      <c r="H525" s="69"/>
      <c r="I525" s="69"/>
      <c r="J525" s="61"/>
      <c r="K525" s="61"/>
      <c r="L525" s="41"/>
      <c r="M525" s="41"/>
      <c r="N525" s="57"/>
      <c r="O525" s="57"/>
      <c r="P525" s="41"/>
      <c r="Q525" s="41"/>
      <c r="R525" s="57"/>
      <c r="S525" s="57"/>
      <c r="T525" s="57"/>
      <c r="U525" s="57"/>
      <c r="V525" s="57"/>
      <c r="W525" s="57"/>
    </row>
    <row r="526" spans="1:23" ht="12.75" hidden="1">
      <c r="A526" s="3"/>
      <c r="B526" s="69"/>
      <c r="C526" s="69"/>
      <c r="D526" s="69"/>
      <c r="E526" s="69"/>
      <c r="F526" s="69"/>
      <c r="G526" s="69"/>
      <c r="H526" s="69"/>
      <c r="I526" s="69"/>
      <c r="J526" s="61"/>
      <c r="K526" s="61"/>
      <c r="L526" s="41"/>
      <c r="M526" s="41"/>
      <c r="N526" s="57"/>
      <c r="O526" s="57"/>
      <c r="P526" s="41"/>
      <c r="Q526" s="41"/>
      <c r="R526" s="57"/>
      <c r="S526" s="57"/>
      <c r="T526" s="57"/>
      <c r="U526" s="57"/>
      <c r="V526" s="57"/>
      <c r="W526" s="57"/>
    </row>
    <row r="527" spans="1:23" ht="12.75" hidden="1">
      <c r="A527" s="3"/>
      <c r="B527" s="69"/>
      <c r="C527" s="69"/>
      <c r="D527" s="69"/>
      <c r="E527" s="69"/>
      <c r="F527" s="69"/>
      <c r="G527" s="69"/>
      <c r="H527" s="69"/>
      <c r="I527" s="69"/>
      <c r="J527" s="61"/>
      <c r="K527" s="61"/>
      <c r="L527" s="41"/>
      <c r="M527" s="41"/>
      <c r="N527" s="57"/>
      <c r="O527" s="57"/>
      <c r="P527" s="41"/>
      <c r="Q527" s="41"/>
      <c r="R527" s="57"/>
      <c r="S527" s="57"/>
      <c r="T527" s="57"/>
      <c r="U527" s="57"/>
      <c r="V527" s="57"/>
      <c r="W527" s="57"/>
    </row>
    <row r="528" spans="1:23" ht="12.75" hidden="1">
      <c r="A528" s="3"/>
      <c r="B528" s="69"/>
      <c r="C528" s="69"/>
      <c r="D528" s="69"/>
      <c r="E528" s="69"/>
      <c r="F528" s="69"/>
      <c r="G528" s="69"/>
      <c r="H528" s="69"/>
      <c r="I528" s="69"/>
      <c r="J528" s="61"/>
      <c r="K528" s="61"/>
      <c r="L528" s="41"/>
      <c r="M528" s="41"/>
      <c r="N528" s="57"/>
      <c r="O528" s="57"/>
      <c r="P528" s="41"/>
      <c r="Q528" s="41"/>
      <c r="R528" s="57"/>
      <c r="S528" s="57"/>
      <c r="T528" s="57"/>
      <c r="U528" s="57"/>
      <c r="V528" s="57"/>
      <c r="W528" s="57"/>
    </row>
    <row r="529" spans="1:23" ht="12.75" hidden="1">
      <c r="A529" s="3"/>
      <c r="B529" s="69"/>
      <c r="C529" s="69"/>
      <c r="D529" s="69"/>
      <c r="E529" s="69"/>
      <c r="F529" s="69"/>
      <c r="G529" s="69"/>
      <c r="H529" s="69"/>
      <c r="I529" s="69"/>
      <c r="J529" s="61"/>
      <c r="K529" s="61"/>
      <c r="L529" s="41"/>
      <c r="M529" s="41"/>
      <c r="N529" s="57"/>
      <c r="O529" s="57"/>
      <c r="P529" s="41"/>
      <c r="Q529" s="41"/>
      <c r="R529" s="57"/>
      <c r="S529" s="57"/>
      <c r="T529" s="57"/>
      <c r="U529" s="57"/>
      <c r="V529" s="57"/>
      <c r="W529" s="57"/>
    </row>
    <row r="530" spans="1:23" ht="12.75" hidden="1">
      <c r="A530" s="3"/>
      <c r="B530" s="69"/>
      <c r="C530" s="69"/>
      <c r="D530" s="69"/>
      <c r="E530" s="69"/>
      <c r="F530" s="69"/>
      <c r="G530" s="69"/>
      <c r="H530" s="69"/>
      <c r="I530" s="69"/>
      <c r="J530" s="61"/>
      <c r="K530" s="61"/>
      <c r="L530" s="41"/>
      <c r="M530" s="41"/>
      <c r="N530" s="57"/>
      <c r="O530" s="57"/>
      <c r="P530" s="41"/>
      <c r="Q530" s="41"/>
      <c r="R530" s="57"/>
      <c r="S530" s="57"/>
      <c r="T530" s="57"/>
      <c r="U530" s="57"/>
      <c r="V530" s="57"/>
      <c r="W530" s="57"/>
    </row>
    <row r="531" spans="1:23" ht="12.75" hidden="1">
      <c r="A531" s="3"/>
      <c r="B531" s="69"/>
      <c r="C531" s="69"/>
      <c r="D531" s="69"/>
      <c r="E531" s="69"/>
      <c r="F531" s="69"/>
      <c r="G531" s="69"/>
      <c r="H531" s="69"/>
      <c r="I531" s="69"/>
      <c r="J531" s="61"/>
      <c r="K531" s="61"/>
      <c r="L531" s="41"/>
      <c r="M531" s="41"/>
      <c r="N531" s="57"/>
      <c r="O531" s="57"/>
      <c r="P531" s="41"/>
      <c r="Q531" s="41"/>
      <c r="R531" s="57"/>
      <c r="S531" s="57"/>
      <c r="T531" s="57"/>
      <c r="U531" s="57"/>
      <c r="V531" s="57"/>
      <c r="W531" s="57"/>
    </row>
    <row r="532" spans="1:23" ht="25.5" customHeight="1" hidden="1">
      <c r="A532" s="3"/>
      <c r="B532" s="69"/>
      <c r="C532" s="69"/>
      <c r="D532" s="69"/>
      <c r="E532" s="69"/>
      <c r="F532" s="69"/>
      <c r="G532" s="69"/>
      <c r="H532" s="69"/>
      <c r="I532" s="69"/>
      <c r="J532" s="61"/>
      <c r="K532" s="61"/>
      <c r="L532" s="41"/>
      <c r="M532" s="41"/>
      <c r="N532" s="57"/>
      <c r="O532" s="57"/>
      <c r="P532" s="41"/>
      <c r="Q532" s="41"/>
      <c r="R532" s="57"/>
      <c r="S532" s="57"/>
      <c r="T532" s="57"/>
      <c r="U532" s="57"/>
      <c r="V532" s="57"/>
      <c r="W532" s="57"/>
    </row>
    <row r="533" spans="1:23" ht="12.75" hidden="1">
      <c r="A533" s="3"/>
      <c r="B533" s="69"/>
      <c r="C533" s="69"/>
      <c r="D533" s="69"/>
      <c r="E533" s="69"/>
      <c r="F533" s="69"/>
      <c r="G533" s="69"/>
      <c r="H533" s="69"/>
      <c r="I533" s="69"/>
      <c r="J533" s="61"/>
      <c r="K533" s="61"/>
      <c r="L533" s="41"/>
      <c r="M533" s="41"/>
      <c r="N533" s="57"/>
      <c r="O533" s="57"/>
      <c r="P533" s="41"/>
      <c r="Q533" s="41"/>
      <c r="R533" s="57"/>
      <c r="S533" s="57"/>
      <c r="T533" s="57"/>
      <c r="U533" s="57"/>
      <c r="V533" s="57"/>
      <c r="W533" s="57"/>
    </row>
    <row r="534" spans="1:23" ht="12.75" hidden="1">
      <c r="A534" s="3"/>
      <c r="B534" s="69"/>
      <c r="C534" s="69"/>
      <c r="D534" s="69"/>
      <c r="E534" s="69"/>
      <c r="F534" s="69"/>
      <c r="G534" s="69"/>
      <c r="H534" s="69"/>
      <c r="I534" s="69"/>
      <c r="J534" s="61"/>
      <c r="K534" s="61"/>
      <c r="L534" s="41"/>
      <c r="M534" s="41"/>
      <c r="N534" s="57"/>
      <c r="O534" s="57"/>
      <c r="P534" s="41"/>
      <c r="Q534" s="41"/>
      <c r="R534" s="57"/>
      <c r="S534" s="57"/>
      <c r="T534" s="57"/>
      <c r="U534" s="57"/>
      <c r="V534" s="57"/>
      <c r="W534" s="57"/>
    </row>
    <row r="535" spans="1:23" ht="12.75" hidden="1">
      <c r="A535" s="3"/>
      <c r="B535" s="69"/>
      <c r="C535" s="69"/>
      <c r="D535" s="69"/>
      <c r="E535" s="69"/>
      <c r="F535" s="69"/>
      <c r="G535" s="69"/>
      <c r="H535" s="69"/>
      <c r="I535" s="69"/>
      <c r="J535" s="61"/>
      <c r="K535" s="61"/>
      <c r="L535" s="41"/>
      <c r="M535" s="41"/>
      <c r="N535" s="57"/>
      <c r="O535" s="57"/>
      <c r="P535" s="41"/>
      <c r="Q535" s="41"/>
      <c r="R535" s="57"/>
      <c r="S535" s="57"/>
      <c r="T535" s="57"/>
      <c r="U535" s="57"/>
      <c r="V535" s="57"/>
      <c r="W535" s="57"/>
    </row>
    <row r="536" spans="1:23" ht="28.5" customHeight="1" hidden="1">
      <c r="A536" s="3"/>
      <c r="B536" s="69"/>
      <c r="C536" s="69"/>
      <c r="D536" s="69"/>
      <c r="E536" s="69"/>
      <c r="F536" s="69"/>
      <c r="G536" s="69"/>
      <c r="H536" s="69"/>
      <c r="I536" s="69"/>
      <c r="J536" s="61"/>
      <c r="K536" s="61"/>
      <c r="L536" s="41"/>
      <c r="M536" s="41"/>
      <c r="N536" s="57"/>
      <c r="O536" s="57"/>
      <c r="P536" s="41"/>
      <c r="Q536" s="41"/>
      <c r="R536" s="57"/>
      <c r="S536" s="57"/>
      <c r="T536" s="57"/>
      <c r="U536" s="57"/>
      <c r="V536" s="57"/>
      <c r="W536" s="57"/>
    </row>
    <row r="537" spans="1:23" ht="12.75" hidden="1">
      <c r="A537" s="3"/>
      <c r="B537" s="69"/>
      <c r="C537" s="69"/>
      <c r="D537" s="69"/>
      <c r="E537" s="69"/>
      <c r="F537" s="69"/>
      <c r="G537" s="69"/>
      <c r="H537" s="69"/>
      <c r="I537" s="69"/>
      <c r="J537" s="61"/>
      <c r="K537" s="61"/>
      <c r="L537" s="41"/>
      <c r="M537" s="41"/>
      <c r="N537" s="57"/>
      <c r="O537" s="57"/>
      <c r="P537" s="41"/>
      <c r="Q537" s="41"/>
      <c r="R537" s="57"/>
      <c r="S537" s="57"/>
      <c r="T537" s="57"/>
      <c r="U537" s="57"/>
      <c r="V537" s="57"/>
      <c r="W537" s="57"/>
    </row>
    <row r="538" spans="1:23" ht="12.75" hidden="1">
      <c r="A538" s="3"/>
      <c r="B538" s="69"/>
      <c r="C538" s="69"/>
      <c r="D538" s="69"/>
      <c r="E538" s="69"/>
      <c r="F538" s="69"/>
      <c r="G538" s="69"/>
      <c r="H538" s="69"/>
      <c r="I538" s="69"/>
      <c r="J538" s="61"/>
      <c r="K538" s="61"/>
      <c r="L538" s="41"/>
      <c r="M538" s="41"/>
      <c r="N538" s="57"/>
      <c r="O538" s="57"/>
      <c r="P538" s="41"/>
      <c r="Q538" s="41"/>
      <c r="R538" s="57"/>
      <c r="S538" s="57"/>
      <c r="T538" s="57"/>
      <c r="U538" s="57"/>
      <c r="V538" s="57"/>
      <c r="W538" s="57"/>
    </row>
    <row r="539" spans="1:23" ht="12.75" hidden="1">
      <c r="A539" s="7"/>
      <c r="B539" s="71"/>
      <c r="C539" s="71"/>
      <c r="D539" s="71"/>
      <c r="E539" s="71"/>
      <c r="F539" s="71"/>
      <c r="G539" s="71"/>
      <c r="H539" s="71"/>
      <c r="I539" s="71"/>
      <c r="J539" s="51"/>
      <c r="K539" s="51"/>
      <c r="L539" s="51"/>
      <c r="M539" s="51"/>
      <c r="N539" s="51"/>
      <c r="O539" s="51"/>
      <c r="P539" s="51"/>
      <c r="Q539" s="51"/>
      <c r="R539" s="52"/>
      <c r="S539" s="52"/>
      <c r="T539" s="52"/>
      <c r="U539" s="52"/>
      <c r="V539" s="52"/>
      <c r="W539" s="52"/>
    </row>
    <row r="540" ht="12.75" hidden="1"/>
    <row r="541" spans="1:23" ht="12.75" hidden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1:23" ht="12.75" hidden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</row>
    <row r="543" spans="1:23" ht="12.75" customHeight="1" hidden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1:23" ht="12.75" hidden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1:23" ht="12.7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hidden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</row>
    <row r="547" spans="1:23" ht="51.75" customHeight="1" hidden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</row>
    <row r="548" spans="1:23" ht="12.75" hidden="1">
      <c r="A548" s="6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</row>
    <row r="549" spans="1:23" ht="12.75" hidden="1">
      <c r="A549" s="3"/>
      <c r="B549" s="69"/>
      <c r="C549" s="69"/>
      <c r="D549" s="69"/>
      <c r="E549" s="69"/>
      <c r="F549" s="69"/>
      <c r="G549" s="69"/>
      <c r="H549" s="69"/>
      <c r="I549" s="69"/>
      <c r="J549" s="61"/>
      <c r="K549" s="61"/>
      <c r="L549" s="41"/>
      <c r="M549" s="41"/>
      <c r="N549" s="57"/>
      <c r="O549" s="57"/>
      <c r="P549" s="41"/>
      <c r="Q549" s="41"/>
      <c r="R549" s="57"/>
      <c r="S549" s="57"/>
      <c r="T549" s="57"/>
      <c r="U549" s="57"/>
      <c r="V549" s="57"/>
      <c r="W549" s="57"/>
    </row>
    <row r="550" spans="1:23" ht="12.75" hidden="1">
      <c r="A550" s="3"/>
      <c r="B550" s="69"/>
      <c r="C550" s="69"/>
      <c r="D550" s="69"/>
      <c r="E550" s="69"/>
      <c r="F550" s="69"/>
      <c r="G550" s="69"/>
      <c r="H550" s="69"/>
      <c r="I550" s="69"/>
      <c r="J550" s="61"/>
      <c r="K550" s="61"/>
      <c r="L550" s="41"/>
      <c r="M550" s="41"/>
      <c r="N550" s="57"/>
      <c r="O550" s="57"/>
      <c r="P550" s="41"/>
      <c r="Q550" s="41"/>
      <c r="R550" s="57"/>
      <c r="S550" s="57"/>
      <c r="T550" s="57"/>
      <c r="U550" s="57"/>
      <c r="V550" s="57"/>
      <c r="W550" s="57"/>
    </row>
    <row r="551" spans="1:23" ht="12.75" hidden="1">
      <c r="A551" s="3"/>
      <c r="B551" s="69"/>
      <c r="C551" s="69"/>
      <c r="D551" s="69"/>
      <c r="E551" s="69"/>
      <c r="F551" s="69"/>
      <c r="G551" s="69"/>
      <c r="H551" s="69"/>
      <c r="I551" s="69"/>
      <c r="J551" s="61"/>
      <c r="K551" s="61"/>
      <c r="L551" s="41"/>
      <c r="M551" s="41"/>
      <c r="N551" s="57"/>
      <c r="O551" s="57"/>
      <c r="P551" s="41"/>
      <c r="Q551" s="41"/>
      <c r="R551" s="57"/>
      <c r="S551" s="57"/>
      <c r="T551" s="57"/>
      <c r="U551" s="57"/>
      <c r="V551" s="57"/>
      <c r="W551" s="57"/>
    </row>
    <row r="552" spans="1:23" ht="12.75" hidden="1">
      <c r="A552" s="3"/>
      <c r="B552" s="69"/>
      <c r="C552" s="69"/>
      <c r="D552" s="69"/>
      <c r="E552" s="69"/>
      <c r="F552" s="69"/>
      <c r="G552" s="69"/>
      <c r="H552" s="69"/>
      <c r="I552" s="69"/>
      <c r="J552" s="61"/>
      <c r="K552" s="61"/>
      <c r="L552" s="41"/>
      <c r="M552" s="41"/>
      <c r="N552" s="57"/>
      <c r="O552" s="57"/>
      <c r="P552" s="41"/>
      <c r="Q552" s="41"/>
      <c r="R552" s="57"/>
      <c r="S552" s="57"/>
      <c r="T552" s="57"/>
      <c r="U552" s="57"/>
      <c r="V552" s="57"/>
      <c r="W552" s="57"/>
    </row>
    <row r="553" spans="1:23" ht="12.75" hidden="1">
      <c r="A553" s="3"/>
      <c r="B553" s="69"/>
      <c r="C553" s="69"/>
      <c r="D553" s="69"/>
      <c r="E553" s="69"/>
      <c r="F553" s="69"/>
      <c r="G553" s="69"/>
      <c r="H553" s="69"/>
      <c r="I553" s="69"/>
      <c r="J553" s="61"/>
      <c r="K553" s="61"/>
      <c r="L553" s="41"/>
      <c r="M553" s="41"/>
      <c r="N553" s="57"/>
      <c r="O553" s="57"/>
      <c r="P553" s="41"/>
      <c r="Q553" s="41"/>
      <c r="R553" s="57"/>
      <c r="S553" s="57"/>
      <c r="T553" s="57"/>
      <c r="U553" s="57"/>
      <c r="V553" s="57"/>
      <c r="W553" s="57"/>
    </row>
    <row r="554" spans="1:23" ht="12.75" hidden="1">
      <c r="A554" s="3"/>
      <c r="B554" s="69"/>
      <c r="C554" s="69"/>
      <c r="D554" s="69"/>
      <c r="E554" s="69"/>
      <c r="F554" s="69"/>
      <c r="G554" s="69"/>
      <c r="H554" s="69"/>
      <c r="I554" s="69"/>
      <c r="J554" s="61"/>
      <c r="K554" s="61"/>
      <c r="L554" s="41"/>
      <c r="M554" s="41"/>
      <c r="N554" s="57"/>
      <c r="O554" s="57"/>
      <c r="P554" s="41"/>
      <c r="Q554" s="41"/>
      <c r="R554" s="57"/>
      <c r="S554" s="57"/>
      <c r="T554" s="57"/>
      <c r="U554" s="57"/>
      <c r="V554" s="57"/>
      <c r="W554" s="57"/>
    </row>
    <row r="555" spans="1:23" ht="12.75" hidden="1">
      <c r="A555" s="3"/>
      <c r="B555" s="69"/>
      <c r="C555" s="69"/>
      <c r="D555" s="69"/>
      <c r="E555" s="69"/>
      <c r="F555" s="69"/>
      <c r="G555" s="69"/>
      <c r="H555" s="69"/>
      <c r="I555" s="69"/>
      <c r="J555" s="61"/>
      <c r="K555" s="61"/>
      <c r="L555" s="41"/>
      <c r="M555" s="41"/>
      <c r="N555" s="57"/>
      <c r="O555" s="57"/>
      <c r="P555" s="41"/>
      <c r="Q555" s="41"/>
      <c r="R555" s="57"/>
      <c r="S555" s="57"/>
      <c r="T555" s="57"/>
      <c r="U555" s="57"/>
      <c r="V555" s="57"/>
      <c r="W555" s="57"/>
    </row>
    <row r="556" spans="1:23" ht="12.75" hidden="1">
      <c r="A556" s="3"/>
      <c r="B556" s="69"/>
      <c r="C556" s="69"/>
      <c r="D556" s="69"/>
      <c r="E556" s="69"/>
      <c r="F556" s="69"/>
      <c r="G556" s="69"/>
      <c r="H556" s="69"/>
      <c r="I556" s="69"/>
      <c r="J556" s="61"/>
      <c r="K556" s="61"/>
      <c r="L556" s="41"/>
      <c r="M556" s="41"/>
      <c r="N556" s="57"/>
      <c r="O556" s="57"/>
      <c r="P556" s="41"/>
      <c r="Q556" s="41"/>
      <c r="R556" s="57"/>
      <c r="S556" s="57"/>
      <c r="T556" s="57"/>
      <c r="U556" s="57"/>
      <c r="V556" s="57"/>
      <c r="W556" s="57"/>
    </row>
    <row r="557" spans="1:23" ht="12.75" hidden="1">
      <c r="A557" s="3"/>
      <c r="B557" s="69"/>
      <c r="C557" s="69"/>
      <c r="D557" s="69"/>
      <c r="E557" s="69"/>
      <c r="F557" s="69"/>
      <c r="G557" s="69"/>
      <c r="H557" s="69"/>
      <c r="I557" s="69"/>
      <c r="J557" s="61"/>
      <c r="K557" s="61"/>
      <c r="L557" s="41"/>
      <c r="M557" s="41"/>
      <c r="N557" s="57"/>
      <c r="O557" s="57"/>
      <c r="P557" s="41"/>
      <c r="Q557" s="41"/>
      <c r="R557" s="57"/>
      <c r="S557" s="57"/>
      <c r="T557" s="57"/>
      <c r="U557" s="57"/>
      <c r="V557" s="57"/>
      <c r="W557" s="57"/>
    </row>
    <row r="558" spans="1:23" ht="12.75" hidden="1">
      <c r="A558" s="3"/>
      <c r="B558" s="69"/>
      <c r="C558" s="69"/>
      <c r="D558" s="69"/>
      <c r="E558" s="69"/>
      <c r="F558" s="69"/>
      <c r="G558" s="69"/>
      <c r="H558" s="69"/>
      <c r="I558" s="69"/>
      <c r="J558" s="61"/>
      <c r="K558" s="61"/>
      <c r="L558" s="41"/>
      <c r="M558" s="41"/>
      <c r="N558" s="57"/>
      <c r="O558" s="57"/>
      <c r="P558" s="41"/>
      <c r="Q558" s="41"/>
      <c r="R558" s="57"/>
      <c r="S558" s="57"/>
      <c r="T558" s="57"/>
      <c r="U558" s="57"/>
      <c r="V558" s="57"/>
      <c r="W558" s="57"/>
    </row>
    <row r="559" spans="1:23" ht="12.75" hidden="1">
      <c r="A559" s="3"/>
      <c r="B559" s="69"/>
      <c r="C559" s="69"/>
      <c r="D559" s="69"/>
      <c r="E559" s="69"/>
      <c r="F559" s="69"/>
      <c r="G559" s="69"/>
      <c r="H559" s="69"/>
      <c r="I559" s="69"/>
      <c r="J559" s="61"/>
      <c r="K559" s="61"/>
      <c r="L559" s="41"/>
      <c r="M559" s="41"/>
      <c r="N559" s="57"/>
      <c r="O559" s="57"/>
      <c r="P559" s="41"/>
      <c r="Q559" s="41"/>
      <c r="R559" s="57"/>
      <c r="S559" s="57"/>
      <c r="T559" s="57"/>
      <c r="U559" s="57"/>
      <c r="V559" s="57"/>
      <c r="W559" s="57"/>
    </row>
    <row r="560" spans="1:23" ht="12.75" hidden="1">
      <c r="A560" s="3"/>
      <c r="B560" s="69"/>
      <c r="C560" s="69"/>
      <c r="D560" s="69"/>
      <c r="E560" s="69"/>
      <c r="F560" s="69"/>
      <c r="G560" s="69"/>
      <c r="H560" s="69"/>
      <c r="I560" s="69"/>
      <c r="J560" s="61"/>
      <c r="K560" s="61"/>
      <c r="L560" s="41"/>
      <c r="M560" s="41"/>
      <c r="N560" s="57"/>
      <c r="O560" s="57"/>
      <c r="P560" s="41"/>
      <c r="Q560" s="41"/>
      <c r="R560" s="57"/>
      <c r="S560" s="57"/>
      <c r="T560" s="57"/>
      <c r="U560" s="57"/>
      <c r="V560" s="57"/>
      <c r="W560" s="57"/>
    </row>
    <row r="561" spans="1:23" ht="12.75" hidden="1">
      <c r="A561" s="3"/>
      <c r="B561" s="69"/>
      <c r="C561" s="69"/>
      <c r="D561" s="69"/>
      <c r="E561" s="69"/>
      <c r="F561" s="69"/>
      <c r="G561" s="69"/>
      <c r="H561" s="69"/>
      <c r="I561" s="69"/>
      <c r="J561" s="61"/>
      <c r="K561" s="61"/>
      <c r="L561" s="41"/>
      <c r="M561" s="41"/>
      <c r="N561" s="57"/>
      <c r="O561" s="57"/>
      <c r="P561" s="41"/>
      <c r="Q561" s="41"/>
      <c r="R561" s="57"/>
      <c r="S561" s="57"/>
      <c r="T561" s="57"/>
      <c r="U561" s="57"/>
      <c r="V561" s="57"/>
      <c r="W561" s="57"/>
    </row>
    <row r="562" spans="1:23" ht="12.75" hidden="1">
      <c r="A562" s="3"/>
      <c r="B562" s="69"/>
      <c r="C562" s="69"/>
      <c r="D562" s="69"/>
      <c r="E562" s="69"/>
      <c r="F562" s="69"/>
      <c r="G562" s="69"/>
      <c r="H562" s="69"/>
      <c r="I562" s="69"/>
      <c r="J562" s="61"/>
      <c r="K562" s="61"/>
      <c r="L562" s="41"/>
      <c r="M562" s="41"/>
      <c r="N562" s="57"/>
      <c r="O562" s="57"/>
      <c r="P562" s="41"/>
      <c r="Q562" s="41"/>
      <c r="R562" s="57"/>
      <c r="S562" s="57"/>
      <c r="T562" s="57"/>
      <c r="U562" s="57"/>
      <c r="V562" s="57"/>
      <c r="W562" s="57"/>
    </row>
    <row r="563" spans="1:23" ht="12.75" hidden="1">
      <c r="A563" s="3"/>
      <c r="B563" s="69"/>
      <c r="C563" s="69"/>
      <c r="D563" s="69"/>
      <c r="E563" s="69"/>
      <c r="F563" s="69"/>
      <c r="G563" s="69"/>
      <c r="H563" s="69"/>
      <c r="I563" s="69"/>
      <c r="J563" s="61"/>
      <c r="K563" s="61"/>
      <c r="L563" s="41"/>
      <c r="M563" s="41"/>
      <c r="N563" s="57"/>
      <c r="O563" s="57"/>
      <c r="P563" s="41"/>
      <c r="Q563" s="41"/>
      <c r="R563" s="57"/>
      <c r="S563" s="57"/>
      <c r="T563" s="57"/>
      <c r="U563" s="57"/>
      <c r="V563" s="57"/>
      <c r="W563" s="57"/>
    </row>
    <row r="564" spans="1:23" ht="12.75" hidden="1">
      <c r="A564" s="3"/>
      <c r="B564" s="69"/>
      <c r="C564" s="69"/>
      <c r="D564" s="69"/>
      <c r="E564" s="69"/>
      <c r="F564" s="69"/>
      <c r="G564" s="69"/>
      <c r="H564" s="69"/>
      <c r="I564" s="69"/>
      <c r="J564" s="61"/>
      <c r="K564" s="61"/>
      <c r="L564" s="41"/>
      <c r="M564" s="41"/>
      <c r="N564" s="57"/>
      <c r="O564" s="57"/>
      <c r="P564" s="41"/>
      <c r="Q564" s="41"/>
      <c r="R564" s="57"/>
      <c r="S564" s="57"/>
      <c r="T564" s="57"/>
      <c r="U564" s="57"/>
      <c r="V564" s="57"/>
      <c r="W564" s="57"/>
    </row>
    <row r="565" spans="1:23" ht="12.75" hidden="1">
      <c r="A565" s="7"/>
      <c r="B565" s="71"/>
      <c r="C565" s="71"/>
      <c r="D565" s="71"/>
      <c r="E565" s="71"/>
      <c r="F565" s="71"/>
      <c r="G565" s="71"/>
      <c r="H565" s="71"/>
      <c r="I565" s="71"/>
      <c r="J565" s="51"/>
      <c r="K565" s="51"/>
      <c r="L565" s="51"/>
      <c r="M565" s="51"/>
      <c r="N565" s="51"/>
      <c r="O565" s="51"/>
      <c r="P565" s="51"/>
      <c r="Q565" s="51"/>
      <c r="R565" s="52"/>
      <c r="S565" s="52"/>
      <c r="T565" s="52"/>
      <c r="U565" s="52"/>
      <c r="V565" s="52"/>
      <c r="W565" s="52"/>
    </row>
    <row r="566" ht="12.75" hidden="1"/>
    <row r="567" spans="1:23" ht="12.75">
      <c r="A567" s="37" t="s">
        <v>28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</row>
    <row r="568" spans="1:23" ht="12.75">
      <c r="A568" s="37" t="s">
        <v>108</v>
      </c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</row>
    <row r="569" spans="1:23" ht="12.75" customHeight="1">
      <c r="A569" s="37" t="s">
        <v>224</v>
      </c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</row>
    <row r="570" spans="1:23" ht="12.75">
      <c r="A570" s="37" t="s">
        <v>205</v>
      </c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</row>
    <row r="571" spans="1:2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>
      <c r="A572" s="41" t="s">
        <v>30</v>
      </c>
      <c r="B572" s="41" t="s">
        <v>53</v>
      </c>
      <c r="C572" s="41"/>
      <c r="D572" s="41"/>
      <c r="E572" s="41"/>
      <c r="F572" s="41"/>
      <c r="G572" s="41"/>
      <c r="H572" s="41"/>
      <c r="I572" s="41"/>
      <c r="J572" s="41" t="s">
        <v>113</v>
      </c>
      <c r="K572" s="41"/>
      <c r="L572" s="41" t="s">
        <v>52</v>
      </c>
      <c r="M572" s="41"/>
      <c r="N572" s="41" t="s">
        <v>50</v>
      </c>
      <c r="O572" s="41"/>
      <c r="P572" s="41" t="s">
        <v>109</v>
      </c>
      <c r="Q572" s="41"/>
      <c r="R572" s="41" t="s">
        <v>33</v>
      </c>
      <c r="S572" s="41"/>
      <c r="T572" s="41"/>
      <c r="U572" s="41"/>
      <c r="V572" s="41"/>
      <c r="W572" s="41"/>
    </row>
    <row r="573" spans="1:23" ht="51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 t="s">
        <v>48</v>
      </c>
      <c r="S573" s="41"/>
      <c r="T573" s="41"/>
      <c r="U573" s="41" t="s">
        <v>49</v>
      </c>
      <c r="V573" s="41"/>
      <c r="W573" s="41"/>
    </row>
    <row r="574" spans="1:23" ht="12.75">
      <c r="A574" s="6">
        <v>1</v>
      </c>
      <c r="B574" s="62">
        <v>2</v>
      </c>
      <c r="C574" s="62"/>
      <c r="D574" s="62"/>
      <c r="E574" s="62"/>
      <c r="F574" s="62"/>
      <c r="G574" s="62"/>
      <c r="H574" s="62"/>
      <c r="I574" s="62"/>
      <c r="J574" s="62">
        <v>3</v>
      </c>
      <c r="K574" s="62"/>
      <c r="L574" s="62">
        <v>4</v>
      </c>
      <c r="M574" s="62"/>
      <c r="N574" s="62">
        <v>5</v>
      </c>
      <c r="O574" s="62"/>
      <c r="P574" s="62">
        <v>6</v>
      </c>
      <c r="Q574" s="62"/>
      <c r="R574" s="62">
        <v>7</v>
      </c>
      <c r="S574" s="62"/>
      <c r="T574" s="62"/>
      <c r="U574" s="62">
        <v>8</v>
      </c>
      <c r="V574" s="62"/>
      <c r="W574" s="62"/>
    </row>
    <row r="575" spans="1:23" ht="12.75">
      <c r="A575" s="3">
        <v>1</v>
      </c>
      <c r="B575" s="69" t="s">
        <v>118</v>
      </c>
      <c r="C575" s="69"/>
      <c r="D575" s="69"/>
      <c r="E575" s="69"/>
      <c r="F575" s="69"/>
      <c r="G575" s="69"/>
      <c r="H575" s="69"/>
      <c r="I575" s="69"/>
      <c r="J575" s="61">
        <v>0.1667</v>
      </c>
      <c r="K575" s="61"/>
      <c r="L575" s="41" t="s">
        <v>57</v>
      </c>
      <c r="M575" s="41"/>
      <c r="N575" s="57">
        <v>18</v>
      </c>
      <c r="O575" s="57"/>
      <c r="P575" s="41">
        <v>2</v>
      </c>
      <c r="Q575" s="41"/>
      <c r="R575" s="57">
        <f aca="true" t="shared" si="2" ref="R575:R611">N575*P575*J575</f>
        <v>6.0012</v>
      </c>
      <c r="S575" s="57"/>
      <c r="T575" s="57"/>
      <c r="U575" s="57">
        <f aca="true" t="shared" si="3" ref="U575:U611">R575*$S$11</f>
        <v>6.90138</v>
      </c>
      <c r="V575" s="57"/>
      <c r="W575" s="57"/>
    </row>
    <row r="576" spans="1:23" ht="12.75">
      <c r="A576" s="3">
        <v>2</v>
      </c>
      <c r="B576" s="69" t="s">
        <v>119</v>
      </c>
      <c r="C576" s="69"/>
      <c r="D576" s="69"/>
      <c r="E576" s="69"/>
      <c r="F576" s="69"/>
      <c r="G576" s="69"/>
      <c r="H576" s="69"/>
      <c r="I576" s="69"/>
      <c r="J576" s="61">
        <v>0.055</v>
      </c>
      <c r="K576" s="61"/>
      <c r="L576" s="41" t="s">
        <v>57</v>
      </c>
      <c r="M576" s="41"/>
      <c r="N576" s="57">
        <v>400</v>
      </c>
      <c r="O576" s="57"/>
      <c r="P576" s="41">
        <v>4</v>
      </c>
      <c r="Q576" s="41"/>
      <c r="R576" s="57">
        <f t="shared" si="2"/>
        <v>88</v>
      </c>
      <c r="S576" s="57"/>
      <c r="T576" s="57"/>
      <c r="U576" s="57">
        <f t="shared" si="3"/>
        <v>101.19999999999999</v>
      </c>
      <c r="V576" s="57"/>
      <c r="W576" s="57"/>
    </row>
    <row r="577" spans="1:23" ht="12.75">
      <c r="A577" s="3">
        <v>3</v>
      </c>
      <c r="B577" s="69" t="s">
        <v>120</v>
      </c>
      <c r="C577" s="69"/>
      <c r="D577" s="69"/>
      <c r="E577" s="69"/>
      <c r="F577" s="69"/>
      <c r="G577" s="69"/>
      <c r="H577" s="69"/>
      <c r="I577" s="69"/>
      <c r="J577" s="61">
        <v>0.0833</v>
      </c>
      <c r="K577" s="61"/>
      <c r="L577" s="41" t="s">
        <v>57</v>
      </c>
      <c r="M577" s="41"/>
      <c r="N577" s="57">
        <v>58.1</v>
      </c>
      <c r="O577" s="57"/>
      <c r="P577" s="41">
        <v>2</v>
      </c>
      <c r="Q577" s="41"/>
      <c r="R577" s="57">
        <f t="shared" si="2"/>
        <v>9.67946</v>
      </c>
      <c r="S577" s="57"/>
      <c r="T577" s="57"/>
      <c r="U577" s="57">
        <f t="shared" si="3"/>
        <v>11.131378999999999</v>
      </c>
      <c r="V577" s="57"/>
      <c r="W577" s="57"/>
    </row>
    <row r="578" spans="1:23" ht="12.75">
      <c r="A578" s="3">
        <v>4</v>
      </c>
      <c r="B578" s="69" t="s">
        <v>121</v>
      </c>
      <c r="C578" s="69"/>
      <c r="D578" s="69"/>
      <c r="E578" s="69"/>
      <c r="F578" s="69"/>
      <c r="G578" s="69"/>
      <c r="H578" s="69"/>
      <c r="I578" s="69"/>
      <c r="J578" s="61">
        <v>0.1667</v>
      </c>
      <c r="K578" s="61"/>
      <c r="L578" s="41" t="s">
        <v>57</v>
      </c>
      <c r="M578" s="41"/>
      <c r="N578" s="57">
        <v>45</v>
      </c>
      <c r="O578" s="57"/>
      <c r="P578" s="41">
        <v>4</v>
      </c>
      <c r="Q578" s="41"/>
      <c r="R578" s="57">
        <f t="shared" si="2"/>
        <v>30.005999999999997</v>
      </c>
      <c r="S578" s="57"/>
      <c r="T578" s="57"/>
      <c r="U578" s="57">
        <f t="shared" si="3"/>
        <v>34.506899999999995</v>
      </c>
      <c r="V578" s="57"/>
      <c r="W578" s="57"/>
    </row>
    <row r="579" spans="1:23" ht="12.75">
      <c r="A579" s="3">
        <v>5</v>
      </c>
      <c r="B579" s="69" t="s">
        <v>225</v>
      </c>
      <c r="C579" s="69"/>
      <c r="D579" s="69"/>
      <c r="E579" s="69"/>
      <c r="F579" s="69"/>
      <c r="G579" s="69"/>
      <c r="H579" s="69"/>
      <c r="I579" s="69"/>
      <c r="J579" s="61">
        <v>0.0667</v>
      </c>
      <c r="K579" s="61"/>
      <c r="L579" s="41" t="s">
        <v>57</v>
      </c>
      <c r="M579" s="41"/>
      <c r="N579" s="57">
        <v>43.4</v>
      </c>
      <c r="O579" s="57"/>
      <c r="P579" s="41">
        <v>0.8</v>
      </c>
      <c r="Q579" s="41"/>
      <c r="R579" s="57">
        <f t="shared" si="2"/>
        <v>2.3158239999999997</v>
      </c>
      <c r="S579" s="57"/>
      <c r="T579" s="57"/>
      <c r="U579" s="57">
        <f t="shared" si="3"/>
        <v>2.6631975999999993</v>
      </c>
      <c r="V579" s="57"/>
      <c r="W579" s="57"/>
    </row>
    <row r="580" spans="1:23" ht="12.75">
      <c r="A580" s="3">
        <v>6</v>
      </c>
      <c r="B580" s="69" t="s">
        <v>115</v>
      </c>
      <c r="C580" s="69"/>
      <c r="D580" s="69"/>
      <c r="E580" s="69"/>
      <c r="F580" s="69"/>
      <c r="G580" s="69"/>
      <c r="H580" s="69"/>
      <c r="I580" s="69"/>
      <c r="J580" s="61">
        <v>0.1667</v>
      </c>
      <c r="K580" s="61"/>
      <c r="L580" s="41" t="s">
        <v>57</v>
      </c>
      <c r="M580" s="41"/>
      <c r="N580" s="57">
        <v>300.5</v>
      </c>
      <c r="O580" s="57"/>
      <c r="P580" s="41">
        <v>4</v>
      </c>
      <c r="Q580" s="41"/>
      <c r="R580" s="57">
        <f t="shared" si="2"/>
        <v>200.37339999999998</v>
      </c>
      <c r="S580" s="57"/>
      <c r="T580" s="57"/>
      <c r="U580" s="57">
        <f t="shared" si="3"/>
        <v>230.42940999999996</v>
      </c>
      <c r="V580" s="57"/>
      <c r="W580" s="57"/>
    </row>
    <row r="581" spans="1:23" ht="12.75">
      <c r="A581" s="3">
        <v>7</v>
      </c>
      <c r="B581" s="69" t="s">
        <v>134</v>
      </c>
      <c r="C581" s="69"/>
      <c r="D581" s="69"/>
      <c r="E581" s="69"/>
      <c r="F581" s="69"/>
      <c r="G581" s="69"/>
      <c r="H581" s="69"/>
      <c r="I581" s="69"/>
      <c r="J581" s="61">
        <v>0.0833</v>
      </c>
      <c r="K581" s="61"/>
      <c r="L581" s="41" t="s">
        <v>57</v>
      </c>
      <c r="M581" s="41"/>
      <c r="N581" s="57">
        <v>357.6</v>
      </c>
      <c r="O581" s="57"/>
      <c r="P581" s="41">
        <v>0.8</v>
      </c>
      <c r="Q581" s="41"/>
      <c r="R581" s="57">
        <f t="shared" si="2"/>
        <v>23.830464000000003</v>
      </c>
      <c r="S581" s="57"/>
      <c r="T581" s="57"/>
      <c r="U581" s="57">
        <f t="shared" si="3"/>
        <v>27.4050336</v>
      </c>
      <c r="V581" s="57"/>
      <c r="W581" s="57"/>
    </row>
    <row r="582" spans="1:23" ht="27" customHeight="1">
      <c r="A582" s="3">
        <v>8</v>
      </c>
      <c r="B582" s="69" t="s">
        <v>310</v>
      </c>
      <c r="C582" s="69"/>
      <c r="D582" s="69"/>
      <c r="E582" s="69"/>
      <c r="F582" s="69"/>
      <c r="G582" s="69"/>
      <c r="H582" s="69"/>
      <c r="I582" s="69"/>
      <c r="J582" s="61">
        <v>0.055</v>
      </c>
      <c r="K582" s="61"/>
      <c r="L582" s="41" t="s">
        <v>57</v>
      </c>
      <c r="M582" s="41"/>
      <c r="N582" s="57">
        <v>2565.7</v>
      </c>
      <c r="O582" s="57"/>
      <c r="P582" s="41">
        <v>1</v>
      </c>
      <c r="Q582" s="41"/>
      <c r="R582" s="57">
        <f t="shared" si="2"/>
        <v>141.1135</v>
      </c>
      <c r="S582" s="57"/>
      <c r="T582" s="57"/>
      <c r="U582" s="57">
        <f t="shared" si="3"/>
        <v>162.28052499999998</v>
      </c>
      <c r="V582" s="57"/>
      <c r="W582" s="57"/>
    </row>
    <row r="583" spans="1:23" ht="12.75">
      <c r="A583" s="3">
        <v>9</v>
      </c>
      <c r="B583" s="69" t="s">
        <v>226</v>
      </c>
      <c r="C583" s="69"/>
      <c r="D583" s="69"/>
      <c r="E583" s="69"/>
      <c r="F583" s="69"/>
      <c r="G583" s="69"/>
      <c r="H583" s="69"/>
      <c r="I583" s="69"/>
      <c r="J583" s="61">
        <v>0.0833</v>
      </c>
      <c r="K583" s="61"/>
      <c r="L583" s="41" t="s">
        <v>91</v>
      </c>
      <c r="M583" s="41"/>
      <c r="N583" s="57">
        <v>380</v>
      </c>
      <c r="O583" s="57"/>
      <c r="P583" s="41">
        <v>0.8</v>
      </c>
      <c r="Q583" s="41"/>
      <c r="R583" s="57">
        <f t="shared" si="2"/>
        <v>25.3232</v>
      </c>
      <c r="S583" s="57"/>
      <c r="T583" s="57"/>
      <c r="U583" s="57">
        <f t="shared" si="3"/>
        <v>29.121679999999998</v>
      </c>
      <c r="V583" s="57"/>
      <c r="W583" s="57"/>
    </row>
    <row r="584" spans="1:23" ht="12.75">
      <c r="A584" s="3">
        <v>10</v>
      </c>
      <c r="B584" s="69" t="s">
        <v>209</v>
      </c>
      <c r="C584" s="69"/>
      <c r="D584" s="69"/>
      <c r="E584" s="69"/>
      <c r="F584" s="69"/>
      <c r="G584" s="69"/>
      <c r="H584" s="69"/>
      <c r="I584" s="69"/>
      <c r="J584" s="61">
        <v>0.0833</v>
      </c>
      <c r="K584" s="61"/>
      <c r="L584" s="41" t="s">
        <v>57</v>
      </c>
      <c r="M584" s="41"/>
      <c r="N584" s="57">
        <v>60</v>
      </c>
      <c r="O584" s="57"/>
      <c r="P584" s="41">
        <v>2</v>
      </c>
      <c r="Q584" s="41"/>
      <c r="R584" s="57">
        <f t="shared" si="2"/>
        <v>9.996</v>
      </c>
      <c r="S584" s="57"/>
      <c r="T584" s="57"/>
      <c r="U584" s="57">
        <f t="shared" si="3"/>
        <v>11.4954</v>
      </c>
      <c r="V584" s="57"/>
      <c r="W584" s="57"/>
    </row>
    <row r="585" spans="1:23" ht="12.75">
      <c r="A585" s="3">
        <v>11</v>
      </c>
      <c r="B585" s="69" t="s">
        <v>227</v>
      </c>
      <c r="C585" s="69"/>
      <c r="D585" s="69"/>
      <c r="E585" s="69"/>
      <c r="F585" s="69"/>
      <c r="G585" s="69"/>
      <c r="H585" s="69"/>
      <c r="I585" s="69"/>
      <c r="J585" s="61">
        <v>0.0833</v>
      </c>
      <c r="K585" s="61"/>
      <c r="L585" s="41" t="s">
        <v>57</v>
      </c>
      <c r="M585" s="41"/>
      <c r="N585" s="57">
        <v>317.4</v>
      </c>
      <c r="O585" s="57"/>
      <c r="P585" s="41">
        <v>4</v>
      </c>
      <c r="Q585" s="41"/>
      <c r="R585" s="57">
        <f t="shared" si="2"/>
        <v>105.75768</v>
      </c>
      <c r="S585" s="57"/>
      <c r="T585" s="57"/>
      <c r="U585" s="57">
        <f t="shared" si="3"/>
        <v>121.62133199999998</v>
      </c>
      <c r="V585" s="57"/>
      <c r="W585" s="57"/>
    </row>
    <row r="586" spans="1:23" ht="12.75">
      <c r="A586" s="3">
        <v>12</v>
      </c>
      <c r="B586" s="69" t="s">
        <v>228</v>
      </c>
      <c r="C586" s="69"/>
      <c r="D586" s="69"/>
      <c r="E586" s="69"/>
      <c r="F586" s="69"/>
      <c r="G586" s="69"/>
      <c r="H586" s="69"/>
      <c r="I586" s="69"/>
      <c r="J586" s="61">
        <v>0.055</v>
      </c>
      <c r="K586" s="61"/>
      <c r="L586" s="41" t="s">
        <v>57</v>
      </c>
      <c r="M586" s="41"/>
      <c r="N586" s="57">
        <v>688.8</v>
      </c>
      <c r="O586" s="57"/>
      <c r="P586" s="41">
        <v>0.8</v>
      </c>
      <c r="Q586" s="41"/>
      <c r="R586" s="57">
        <f t="shared" si="2"/>
        <v>30.307199999999998</v>
      </c>
      <c r="S586" s="57"/>
      <c r="T586" s="57"/>
      <c r="U586" s="57">
        <f t="shared" si="3"/>
        <v>34.85328</v>
      </c>
      <c r="V586" s="57"/>
      <c r="W586" s="57"/>
    </row>
    <row r="587" spans="1:23" ht="12.75">
      <c r="A587" s="3">
        <v>13</v>
      </c>
      <c r="B587" s="69" t="s">
        <v>229</v>
      </c>
      <c r="C587" s="69"/>
      <c r="D587" s="69"/>
      <c r="E587" s="69"/>
      <c r="F587" s="69"/>
      <c r="G587" s="69"/>
      <c r="H587" s="69"/>
      <c r="I587" s="69"/>
      <c r="J587" s="61">
        <v>0.1667</v>
      </c>
      <c r="K587" s="61"/>
      <c r="L587" s="41" t="s">
        <v>57</v>
      </c>
      <c r="M587" s="41"/>
      <c r="N587" s="57">
        <v>12</v>
      </c>
      <c r="O587" s="57"/>
      <c r="P587" s="41">
        <v>4</v>
      </c>
      <c r="Q587" s="41"/>
      <c r="R587" s="57">
        <f t="shared" si="2"/>
        <v>8.0016</v>
      </c>
      <c r="S587" s="57"/>
      <c r="T587" s="57"/>
      <c r="U587" s="57">
        <f t="shared" si="3"/>
        <v>9.201839999999999</v>
      </c>
      <c r="V587" s="57"/>
      <c r="W587" s="57"/>
    </row>
    <row r="588" spans="1:23" ht="12.75">
      <c r="A588" s="3">
        <v>14</v>
      </c>
      <c r="B588" s="69" t="s">
        <v>230</v>
      </c>
      <c r="C588" s="69"/>
      <c r="D588" s="69"/>
      <c r="E588" s="69"/>
      <c r="F588" s="69"/>
      <c r="G588" s="69"/>
      <c r="H588" s="69"/>
      <c r="I588" s="69"/>
      <c r="J588" s="61">
        <v>0.0833</v>
      </c>
      <c r="K588" s="61"/>
      <c r="L588" s="41" t="s">
        <v>57</v>
      </c>
      <c r="M588" s="41"/>
      <c r="N588" s="57">
        <v>38</v>
      </c>
      <c r="O588" s="57"/>
      <c r="P588" s="41">
        <v>2</v>
      </c>
      <c r="Q588" s="41"/>
      <c r="R588" s="57">
        <f t="shared" si="2"/>
        <v>6.3308</v>
      </c>
      <c r="S588" s="57"/>
      <c r="T588" s="57"/>
      <c r="U588" s="57">
        <f t="shared" si="3"/>
        <v>7.2804199999999994</v>
      </c>
      <c r="V588" s="57"/>
      <c r="W588" s="57"/>
    </row>
    <row r="589" spans="1:23" ht="12.75">
      <c r="A589" s="3">
        <v>15</v>
      </c>
      <c r="B589" s="69" t="s">
        <v>231</v>
      </c>
      <c r="C589" s="69"/>
      <c r="D589" s="69"/>
      <c r="E589" s="69"/>
      <c r="F589" s="69"/>
      <c r="G589" s="69"/>
      <c r="H589" s="69"/>
      <c r="I589" s="69"/>
      <c r="J589" s="61">
        <v>0.0833</v>
      </c>
      <c r="K589" s="61"/>
      <c r="L589" s="41" t="s">
        <v>57</v>
      </c>
      <c r="M589" s="41"/>
      <c r="N589" s="57">
        <v>310</v>
      </c>
      <c r="O589" s="57"/>
      <c r="P589" s="41">
        <v>0.8</v>
      </c>
      <c r="Q589" s="41"/>
      <c r="R589" s="57">
        <f t="shared" si="2"/>
        <v>20.6584</v>
      </c>
      <c r="S589" s="57"/>
      <c r="T589" s="57"/>
      <c r="U589" s="57">
        <f t="shared" si="3"/>
        <v>23.75716</v>
      </c>
      <c r="V589" s="57"/>
      <c r="W589" s="57"/>
    </row>
    <row r="590" spans="1:23" ht="12.75">
      <c r="A590" s="3">
        <v>16</v>
      </c>
      <c r="B590" s="69" t="s">
        <v>232</v>
      </c>
      <c r="C590" s="69"/>
      <c r="D590" s="69"/>
      <c r="E590" s="69"/>
      <c r="F590" s="69"/>
      <c r="G590" s="69"/>
      <c r="H590" s="69"/>
      <c r="I590" s="69"/>
      <c r="J590" s="61">
        <v>0.0833</v>
      </c>
      <c r="K590" s="61"/>
      <c r="L590" s="41" t="s">
        <v>57</v>
      </c>
      <c r="M590" s="41"/>
      <c r="N590" s="57">
        <v>206.3</v>
      </c>
      <c r="O590" s="57"/>
      <c r="P590" s="41">
        <v>2</v>
      </c>
      <c r="Q590" s="41"/>
      <c r="R590" s="57">
        <f t="shared" si="2"/>
        <v>34.36958</v>
      </c>
      <c r="S590" s="57"/>
      <c r="T590" s="57"/>
      <c r="U590" s="57">
        <f t="shared" si="3"/>
        <v>39.525017</v>
      </c>
      <c r="V590" s="57"/>
      <c r="W590" s="57"/>
    </row>
    <row r="591" spans="1:23" ht="12.75">
      <c r="A591" s="3">
        <v>17</v>
      </c>
      <c r="B591" s="69" t="s">
        <v>233</v>
      </c>
      <c r="C591" s="69"/>
      <c r="D591" s="69"/>
      <c r="E591" s="69"/>
      <c r="F591" s="69"/>
      <c r="G591" s="69"/>
      <c r="H591" s="69"/>
      <c r="I591" s="69"/>
      <c r="J591" s="61">
        <v>0.055</v>
      </c>
      <c r="K591" s="61"/>
      <c r="L591" s="41" t="s">
        <v>57</v>
      </c>
      <c r="M591" s="41"/>
      <c r="N591" s="57">
        <v>1370</v>
      </c>
      <c r="O591" s="57"/>
      <c r="P591" s="41">
        <v>0.8</v>
      </c>
      <c r="Q591" s="41"/>
      <c r="R591" s="57">
        <f t="shared" si="2"/>
        <v>60.28</v>
      </c>
      <c r="S591" s="57"/>
      <c r="T591" s="57"/>
      <c r="U591" s="57">
        <f t="shared" si="3"/>
        <v>69.322</v>
      </c>
      <c r="V591" s="57"/>
      <c r="W591" s="57"/>
    </row>
    <row r="592" spans="1:23" ht="12.75">
      <c r="A592" s="3">
        <v>18</v>
      </c>
      <c r="B592" s="69" t="s">
        <v>234</v>
      </c>
      <c r="C592" s="69"/>
      <c r="D592" s="69"/>
      <c r="E592" s="69"/>
      <c r="F592" s="69"/>
      <c r="G592" s="69"/>
      <c r="H592" s="69"/>
      <c r="I592" s="69"/>
      <c r="J592" s="61">
        <v>0.0833</v>
      </c>
      <c r="K592" s="61"/>
      <c r="L592" s="41" t="s">
        <v>57</v>
      </c>
      <c r="M592" s="41"/>
      <c r="N592" s="57">
        <v>50</v>
      </c>
      <c r="O592" s="57"/>
      <c r="P592" s="41">
        <v>2</v>
      </c>
      <c r="Q592" s="41"/>
      <c r="R592" s="57">
        <f t="shared" si="2"/>
        <v>8.33</v>
      </c>
      <c r="S592" s="57"/>
      <c r="T592" s="57"/>
      <c r="U592" s="57">
        <f t="shared" si="3"/>
        <v>9.5795</v>
      </c>
      <c r="V592" s="57"/>
      <c r="W592" s="57"/>
    </row>
    <row r="593" spans="1:23" ht="12.75">
      <c r="A593" s="3">
        <v>19</v>
      </c>
      <c r="B593" s="69" t="s">
        <v>235</v>
      </c>
      <c r="C593" s="69"/>
      <c r="D593" s="69"/>
      <c r="E593" s="69"/>
      <c r="F593" s="69"/>
      <c r="G593" s="69"/>
      <c r="H593" s="69"/>
      <c r="I593" s="69"/>
      <c r="J593" s="61">
        <v>0.1667</v>
      </c>
      <c r="K593" s="61"/>
      <c r="L593" s="41" t="s">
        <v>57</v>
      </c>
      <c r="M593" s="41"/>
      <c r="N593" s="57">
        <v>50</v>
      </c>
      <c r="O593" s="57"/>
      <c r="P593" s="41">
        <v>4</v>
      </c>
      <c r="Q593" s="41"/>
      <c r="R593" s="57">
        <f t="shared" si="2"/>
        <v>33.339999999999996</v>
      </c>
      <c r="S593" s="57"/>
      <c r="T593" s="57"/>
      <c r="U593" s="57">
        <f t="shared" si="3"/>
        <v>38.340999999999994</v>
      </c>
      <c r="V593" s="57"/>
      <c r="W593" s="57"/>
    </row>
    <row r="594" spans="1:23" ht="12.75">
      <c r="A594" s="3">
        <v>20</v>
      </c>
      <c r="B594" s="69" t="s">
        <v>236</v>
      </c>
      <c r="C594" s="69"/>
      <c r="D594" s="69"/>
      <c r="E594" s="69"/>
      <c r="F594" s="69"/>
      <c r="G594" s="69"/>
      <c r="H594" s="69"/>
      <c r="I594" s="69"/>
      <c r="J594" s="61">
        <v>0.1667</v>
      </c>
      <c r="K594" s="61"/>
      <c r="L594" s="41" t="s">
        <v>57</v>
      </c>
      <c r="M594" s="41"/>
      <c r="N594" s="57">
        <v>47.36</v>
      </c>
      <c r="O594" s="57"/>
      <c r="P594" s="41">
        <v>4</v>
      </c>
      <c r="Q594" s="41"/>
      <c r="R594" s="57">
        <f t="shared" si="2"/>
        <v>31.579648</v>
      </c>
      <c r="S594" s="57"/>
      <c r="T594" s="57"/>
      <c r="U594" s="57">
        <f t="shared" si="3"/>
        <v>36.316595199999995</v>
      </c>
      <c r="V594" s="57"/>
      <c r="W594" s="57"/>
    </row>
    <row r="595" spans="1:23" ht="12.75">
      <c r="A595" s="3">
        <v>21</v>
      </c>
      <c r="B595" s="69" t="s">
        <v>237</v>
      </c>
      <c r="C595" s="69"/>
      <c r="D595" s="69"/>
      <c r="E595" s="69"/>
      <c r="F595" s="69"/>
      <c r="G595" s="69"/>
      <c r="H595" s="69"/>
      <c r="I595" s="69"/>
      <c r="J595" s="61">
        <v>0.0833</v>
      </c>
      <c r="K595" s="61"/>
      <c r="L595" s="41" t="s">
        <v>57</v>
      </c>
      <c r="M595" s="41"/>
      <c r="N595" s="57">
        <v>1570.74</v>
      </c>
      <c r="O595" s="57"/>
      <c r="P595" s="41">
        <v>0.4</v>
      </c>
      <c r="Q595" s="41"/>
      <c r="R595" s="57">
        <f t="shared" si="2"/>
        <v>52.337056800000006</v>
      </c>
      <c r="S595" s="57"/>
      <c r="T595" s="57"/>
      <c r="U595" s="57">
        <f t="shared" si="3"/>
        <v>60.18761532</v>
      </c>
      <c r="V595" s="57"/>
      <c r="W595" s="57"/>
    </row>
    <row r="596" spans="1:23" ht="12.75">
      <c r="A596" s="3">
        <v>22</v>
      </c>
      <c r="B596" s="69" t="s">
        <v>238</v>
      </c>
      <c r="C596" s="69"/>
      <c r="D596" s="69"/>
      <c r="E596" s="69"/>
      <c r="F596" s="69"/>
      <c r="G596" s="69"/>
      <c r="H596" s="69"/>
      <c r="I596" s="69"/>
      <c r="J596" s="61">
        <v>0.0833</v>
      </c>
      <c r="K596" s="61"/>
      <c r="L596" s="41" t="s">
        <v>57</v>
      </c>
      <c r="M596" s="41"/>
      <c r="N596" s="57">
        <v>52</v>
      </c>
      <c r="O596" s="57"/>
      <c r="P596" s="41">
        <v>0.8</v>
      </c>
      <c r="Q596" s="41"/>
      <c r="R596" s="57">
        <f t="shared" si="2"/>
        <v>3.46528</v>
      </c>
      <c r="S596" s="57"/>
      <c r="T596" s="57"/>
      <c r="U596" s="57">
        <f t="shared" si="3"/>
        <v>3.9850719999999997</v>
      </c>
      <c r="V596" s="57"/>
      <c r="W596" s="57"/>
    </row>
    <row r="597" spans="1:23" ht="12.75">
      <c r="A597" s="3">
        <v>23</v>
      </c>
      <c r="B597" s="69" t="s">
        <v>239</v>
      </c>
      <c r="C597" s="69"/>
      <c r="D597" s="69"/>
      <c r="E597" s="69"/>
      <c r="F597" s="69"/>
      <c r="G597" s="69"/>
      <c r="H597" s="69"/>
      <c r="I597" s="69"/>
      <c r="J597" s="61">
        <v>0.0833</v>
      </c>
      <c r="K597" s="61"/>
      <c r="L597" s="41" t="s">
        <v>57</v>
      </c>
      <c r="M597" s="41"/>
      <c r="N597" s="57">
        <v>48</v>
      </c>
      <c r="O597" s="57"/>
      <c r="P597" s="41">
        <v>0.4</v>
      </c>
      <c r="Q597" s="41"/>
      <c r="R597" s="57">
        <f t="shared" si="2"/>
        <v>1.5993600000000001</v>
      </c>
      <c r="S597" s="57"/>
      <c r="T597" s="57"/>
      <c r="U597" s="57">
        <f t="shared" si="3"/>
        <v>1.839264</v>
      </c>
      <c r="V597" s="57"/>
      <c r="W597" s="57"/>
    </row>
    <row r="598" spans="1:23" ht="12.75">
      <c r="A598" s="3">
        <v>24</v>
      </c>
      <c r="B598" s="69" t="s">
        <v>240</v>
      </c>
      <c r="C598" s="69"/>
      <c r="D598" s="69"/>
      <c r="E598" s="69"/>
      <c r="F598" s="69"/>
      <c r="G598" s="69"/>
      <c r="H598" s="69"/>
      <c r="I598" s="69"/>
      <c r="J598" s="61">
        <v>0.0333</v>
      </c>
      <c r="K598" s="61"/>
      <c r="L598" s="41" t="s">
        <v>57</v>
      </c>
      <c r="M598" s="41"/>
      <c r="N598" s="57">
        <v>4100</v>
      </c>
      <c r="O598" s="57"/>
      <c r="P598" s="41">
        <v>0.6</v>
      </c>
      <c r="Q598" s="41"/>
      <c r="R598" s="57">
        <f t="shared" si="2"/>
        <v>81.918</v>
      </c>
      <c r="S598" s="57"/>
      <c r="T598" s="57"/>
      <c r="U598" s="57">
        <f t="shared" si="3"/>
        <v>94.2057</v>
      </c>
      <c r="V598" s="57"/>
      <c r="W598" s="57"/>
    </row>
    <row r="599" spans="1:23" ht="12.75">
      <c r="A599" s="3">
        <v>25</v>
      </c>
      <c r="B599" s="69" t="s">
        <v>241</v>
      </c>
      <c r="C599" s="69"/>
      <c r="D599" s="69"/>
      <c r="E599" s="69"/>
      <c r="F599" s="69"/>
      <c r="G599" s="69"/>
      <c r="H599" s="69"/>
      <c r="I599" s="69"/>
      <c r="J599" s="61">
        <v>0.0833</v>
      </c>
      <c r="K599" s="61"/>
      <c r="L599" s="41" t="s">
        <v>57</v>
      </c>
      <c r="M599" s="41"/>
      <c r="N599" s="57">
        <v>110</v>
      </c>
      <c r="O599" s="57"/>
      <c r="P599" s="41">
        <v>0.4</v>
      </c>
      <c r="Q599" s="41"/>
      <c r="R599" s="57">
        <f t="shared" si="2"/>
        <v>3.6652</v>
      </c>
      <c r="S599" s="57"/>
      <c r="T599" s="57"/>
      <c r="U599" s="57">
        <f t="shared" si="3"/>
        <v>4.21498</v>
      </c>
      <c r="V599" s="57"/>
      <c r="W599" s="57"/>
    </row>
    <row r="600" spans="1:23" ht="12.75">
      <c r="A600" s="3">
        <v>26</v>
      </c>
      <c r="B600" s="69" t="s">
        <v>242</v>
      </c>
      <c r="C600" s="69"/>
      <c r="D600" s="69"/>
      <c r="E600" s="69"/>
      <c r="F600" s="69"/>
      <c r="G600" s="69"/>
      <c r="H600" s="69"/>
      <c r="I600" s="69"/>
      <c r="J600" s="61">
        <v>0.0417</v>
      </c>
      <c r="K600" s="61"/>
      <c r="L600" s="41" t="s">
        <v>57</v>
      </c>
      <c r="M600" s="41"/>
      <c r="N600" s="57">
        <v>458.1</v>
      </c>
      <c r="O600" s="57"/>
      <c r="P600" s="41">
        <v>4</v>
      </c>
      <c r="Q600" s="41"/>
      <c r="R600" s="57">
        <f t="shared" si="2"/>
        <v>76.41108000000001</v>
      </c>
      <c r="S600" s="57"/>
      <c r="T600" s="57"/>
      <c r="U600" s="57">
        <f t="shared" si="3"/>
        <v>87.872742</v>
      </c>
      <c r="V600" s="57"/>
      <c r="W600" s="57"/>
    </row>
    <row r="601" spans="1:23" ht="12.75">
      <c r="A601" s="3">
        <v>27</v>
      </c>
      <c r="B601" s="69" t="s">
        <v>243</v>
      </c>
      <c r="C601" s="69"/>
      <c r="D601" s="69"/>
      <c r="E601" s="69"/>
      <c r="F601" s="69"/>
      <c r="G601" s="69"/>
      <c r="H601" s="69"/>
      <c r="I601" s="69"/>
      <c r="J601" s="61">
        <v>0.1667</v>
      </c>
      <c r="K601" s="61"/>
      <c r="L601" s="41" t="s">
        <v>57</v>
      </c>
      <c r="M601" s="41"/>
      <c r="N601" s="57">
        <v>1.3</v>
      </c>
      <c r="O601" s="57"/>
      <c r="P601" s="41">
        <v>4</v>
      </c>
      <c r="Q601" s="41"/>
      <c r="R601" s="57">
        <f t="shared" si="2"/>
        <v>0.8668399999999999</v>
      </c>
      <c r="S601" s="57"/>
      <c r="T601" s="57"/>
      <c r="U601" s="57">
        <f t="shared" si="3"/>
        <v>0.9968659999999998</v>
      </c>
      <c r="V601" s="57"/>
      <c r="W601" s="57"/>
    </row>
    <row r="602" spans="1:23" ht="12.75">
      <c r="A602" s="3">
        <v>28</v>
      </c>
      <c r="B602" s="69" t="s">
        <v>244</v>
      </c>
      <c r="C602" s="69"/>
      <c r="D602" s="69"/>
      <c r="E602" s="69"/>
      <c r="F602" s="69"/>
      <c r="G602" s="69"/>
      <c r="H602" s="69"/>
      <c r="I602" s="69"/>
      <c r="J602" s="61">
        <v>0.0333</v>
      </c>
      <c r="K602" s="61"/>
      <c r="L602" s="41" t="s">
        <v>57</v>
      </c>
      <c r="M602" s="41"/>
      <c r="N602" s="57">
        <v>600</v>
      </c>
      <c r="O602" s="57"/>
      <c r="P602" s="41">
        <v>0.4</v>
      </c>
      <c r="Q602" s="41"/>
      <c r="R602" s="57">
        <f t="shared" si="2"/>
        <v>7.992000000000001</v>
      </c>
      <c r="S602" s="57"/>
      <c r="T602" s="57"/>
      <c r="U602" s="57">
        <f t="shared" si="3"/>
        <v>9.190800000000001</v>
      </c>
      <c r="V602" s="57"/>
      <c r="W602" s="57"/>
    </row>
    <row r="603" spans="1:23" ht="12.75">
      <c r="A603" s="3">
        <v>29</v>
      </c>
      <c r="B603" s="69" t="s">
        <v>245</v>
      </c>
      <c r="C603" s="69"/>
      <c r="D603" s="69"/>
      <c r="E603" s="69"/>
      <c r="F603" s="69"/>
      <c r="G603" s="69"/>
      <c r="H603" s="69"/>
      <c r="I603" s="69"/>
      <c r="J603" s="61">
        <v>0.055</v>
      </c>
      <c r="K603" s="61"/>
      <c r="L603" s="41" t="s">
        <v>57</v>
      </c>
      <c r="M603" s="41"/>
      <c r="N603" s="57">
        <v>120</v>
      </c>
      <c r="O603" s="57"/>
      <c r="P603" s="41">
        <v>0.8</v>
      </c>
      <c r="Q603" s="41"/>
      <c r="R603" s="57">
        <f t="shared" si="2"/>
        <v>5.28</v>
      </c>
      <c r="S603" s="57"/>
      <c r="T603" s="57"/>
      <c r="U603" s="57">
        <f t="shared" si="3"/>
        <v>6.072</v>
      </c>
      <c r="V603" s="57"/>
      <c r="W603" s="57"/>
    </row>
    <row r="604" spans="1:23" ht="12.75">
      <c r="A604" s="3">
        <v>30</v>
      </c>
      <c r="B604" s="69" t="s">
        <v>246</v>
      </c>
      <c r="C604" s="69"/>
      <c r="D604" s="69"/>
      <c r="E604" s="69"/>
      <c r="F604" s="69"/>
      <c r="G604" s="69"/>
      <c r="H604" s="69"/>
      <c r="I604" s="69"/>
      <c r="J604" s="61">
        <v>0.05</v>
      </c>
      <c r="K604" s="61"/>
      <c r="L604" s="41" t="s">
        <v>57</v>
      </c>
      <c r="M604" s="41"/>
      <c r="N604" s="57">
        <v>60</v>
      </c>
      <c r="O604" s="57"/>
      <c r="P604" s="41">
        <v>4</v>
      </c>
      <c r="Q604" s="41"/>
      <c r="R604" s="57">
        <f t="shared" si="2"/>
        <v>12</v>
      </c>
      <c r="S604" s="57"/>
      <c r="T604" s="57"/>
      <c r="U604" s="57">
        <f t="shared" si="3"/>
        <v>13.799999999999999</v>
      </c>
      <c r="V604" s="57"/>
      <c r="W604" s="57"/>
    </row>
    <row r="605" spans="1:23" ht="12.75">
      <c r="A605" s="3">
        <v>31</v>
      </c>
      <c r="B605" s="69" t="s">
        <v>247</v>
      </c>
      <c r="C605" s="69"/>
      <c r="D605" s="69"/>
      <c r="E605" s="69"/>
      <c r="F605" s="69"/>
      <c r="G605" s="69"/>
      <c r="H605" s="69"/>
      <c r="I605" s="69"/>
      <c r="J605" s="61">
        <v>0.05</v>
      </c>
      <c r="K605" s="61"/>
      <c r="L605" s="41" t="s">
        <v>57</v>
      </c>
      <c r="M605" s="41"/>
      <c r="N605" s="57">
        <v>24</v>
      </c>
      <c r="O605" s="57"/>
      <c r="P605" s="41">
        <v>4</v>
      </c>
      <c r="Q605" s="41"/>
      <c r="R605" s="57">
        <f t="shared" si="2"/>
        <v>4.800000000000001</v>
      </c>
      <c r="S605" s="57"/>
      <c r="T605" s="57"/>
      <c r="U605" s="57">
        <f t="shared" si="3"/>
        <v>5.5200000000000005</v>
      </c>
      <c r="V605" s="57"/>
      <c r="W605" s="57"/>
    </row>
    <row r="606" spans="1:23" ht="12.75">
      <c r="A606" s="3">
        <v>32</v>
      </c>
      <c r="B606" s="69" t="s">
        <v>142</v>
      </c>
      <c r="C606" s="69"/>
      <c r="D606" s="69"/>
      <c r="E606" s="69"/>
      <c r="F606" s="69"/>
      <c r="G606" s="69"/>
      <c r="H606" s="69"/>
      <c r="I606" s="69"/>
      <c r="J606" s="61">
        <v>0.0833</v>
      </c>
      <c r="K606" s="61"/>
      <c r="L606" s="41" t="s">
        <v>57</v>
      </c>
      <c r="M606" s="41"/>
      <c r="N606" s="57">
        <v>140</v>
      </c>
      <c r="O606" s="57"/>
      <c r="P606" s="41">
        <v>2</v>
      </c>
      <c r="Q606" s="41"/>
      <c r="R606" s="57">
        <f t="shared" si="2"/>
        <v>23.323999999999998</v>
      </c>
      <c r="S606" s="57"/>
      <c r="T606" s="57"/>
      <c r="U606" s="57">
        <f t="shared" si="3"/>
        <v>26.822599999999994</v>
      </c>
      <c r="V606" s="57"/>
      <c r="W606" s="57"/>
    </row>
    <row r="607" spans="1:23" ht="12.75">
      <c r="A607" s="3">
        <v>33</v>
      </c>
      <c r="B607" s="69" t="s">
        <v>10</v>
      </c>
      <c r="C607" s="69"/>
      <c r="D607" s="69"/>
      <c r="E607" s="69"/>
      <c r="F607" s="69"/>
      <c r="G607" s="69"/>
      <c r="H607" s="69"/>
      <c r="I607" s="69"/>
      <c r="J607" s="61">
        <v>0.0833</v>
      </c>
      <c r="K607" s="61"/>
      <c r="L607" s="41" t="s">
        <v>57</v>
      </c>
      <c r="M607" s="41"/>
      <c r="N607" s="57">
        <v>570.3</v>
      </c>
      <c r="O607" s="57"/>
      <c r="P607" s="41">
        <v>2</v>
      </c>
      <c r="Q607" s="41"/>
      <c r="R607" s="57">
        <f t="shared" si="2"/>
        <v>95.01198</v>
      </c>
      <c r="S607" s="57"/>
      <c r="T607" s="57"/>
      <c r="U607" s="57">
        <f t="shared" si="3"/>
        <v>109.26377699999999</v>
      </c>
      <c r="V607" s="57"/>
      <c r="W607" s="57"/>
    </row>
    <row r="608" spans="1:23" ht="12.75">
      <c r="A608" s="3">
        <v>34</v>
      </c>
      <c r="B608" s="69" t="s">
        <v>248</v>
      </c>
      <c r="C608" s="69"/>
      <c r="D608" s="69"/>
      <c r="E608" s="69"/>
      <c r="F608" s="69"/>
      <c r="G608" s="69"/>
      <c r="H608" s="69"/>
      <c r="I608" s="69"/>
      <c r="J608" s="61">
        <v>0.0833</v>
      </c>
      <c r="K608" s="61"/>
      <c r="L608" s="41" t="s">
        <v>57</v>
      </c>
      <c r="M608" s="41"/>
      <c r="N608" s="57">
        <v>50</v>
      </c>
      <c r="O608" s="57"/>
      <c r="P608" s="41">
        <v>0.8</v>
      </c>
      <c r="Q608" s="41"/>
      <c r="R608" s="57">
        <f t="shared" si="2"/>
        <v>3.332</v>
      </c>
      <c r="S608" s="57"/>
      <c r="T608" s="57"/>
      <c r="U608" s="57">
        <f t="shared" si="3"/>
        <v>3.8317999999999994</v>
      </c>
      <c r="V608" s="57"/>
      <c r="W608" s="57"/>
    </row>
    <row r="609" spans="1:23" ht="12.75">
      <c r="A609" s="3">
        <v>35</v>
      </c>
      <c r="B609" s="69" t="s">
        <v>14</v>
      </c>
      <c r="C609" s="69"/>
      <c r="D609" s="69"/>
      <c r="E609" s="69"/>
      <c r="F609" s="69"/>
      <c r="G609" s="69"/>
      <c r="H609" s="69"/>
      <c r="I609" s="69"/>
      <c r="J609" s="61">
        <v>0.0833</v>
      </c>
      <c r="K609" s="61"/>
      <c r="L609" s="41" t="s">
        <v>57</v>
      </c>
      <c r="M609" s="41"/>
      <c r="N609" s="57">
        <v>15</v>
      </c>
      <c r="O609" s="57"/>
      <c r="P609" s="41">
        <v>4</v>
      </c>
      <c r="Q609" s="41"/>
      <c r="R609" s="57">
        <f t="shared" si="2"/>
        <v>4.998</v>
      </c>
      <c r="S609" s="57"/>
      <c r="T609" s="57"/>
      <c r="U609" s="57">
        <f t="shared" si="3"/>
        <v>5.7477</v>
      </c>
      <c r="V609" s="57"/>
      <c r="W609" s="57"/>
    </row>
    <row r="610" spans="1:23" ht="12.75">
      <c r="A610" s="3">
        <v>36</v>
      </c>
      <c r="B610" s="69" t="s">
        <v>249</v>
      </c>
      <c r="C610" s="69"/>
      <c r="D610" s="69"/>
      <c r="E610" s="69"/>
      <c r="F610" s="69"/>
      <c r="G610" s="69"/>
      <c r="H610" s="69"/>
      <c r="I610" s="69"/>
      <c r="J610" s="61">
        <v>0.1667</v>
      </c>
      <c r="K610" s="61"/>
      <c r="L610" s="41" t="s">
        <v>57</v>
      </c>
      <c r="M610" s="41"/>
      <c r="N610" s="57">
        <v>20</v>
      </c>
      <c r="O610" s="57"/>
      <c r="P610" s="41">
        <v>1</v>
      </c>
      <c r="Q610" s="41"/>
      <c r="R610" s="57">
        <f t="shared" si="2"/>
        <v>3.3339999999999996</v>
      </c>
      <c r="S610" s="57"/>
      <c r="T610" s="57"/>
      <c r="U610" s="57">
        <f t="shared" si="3"/>
        <v>3.8340999999999994</v>
      </c>
      <c r="V610" s="57"/>
      <c r="W610" s="57"/>
    </row>
    <row r="611" spans="1:23" ht="12.75">
      <c r="A611" s="3">
        <v>37</v>
      </c>
      <c r="B611" s="69" t="s">
        <v>284</v>
      </c>
      <c r="C611" s="69"/>
      <c r="D611" s="69"/>
      <c r="E611" s="69"/>
      <c r="F611" s="69"/>
      <c r="G611" s="69"/>
      <c r="H611" s="69"/>
      <c r="I611" s="69"/>
      <c r="J611" s="61">
        <v>0.0833</v>
      </c>
      <c r="K611" s="61"/>
      <c r="L611" s="41" t="s">
        <v>57</v>
      </c>
      <c r="M611" s="41"/>
      <c r="N611" s="57">
        <v>30</v>
      </c>
      <c r="O611" s="57"/>
      <c r="P611" s="41">
        <v>4</v>
      </c>
      <c r="Q611" s="41"/>
      <c r="R611" s="57">
        <f t="shared" si="2"/>
        <v>9.996</v>
      </c>
      <c r="S611" s="57"/>
      <c r="T611" s="57"/>
      <c r="U611" s="57">
        <f t="shared" si="3"/>
        <v>11.4954</v>
      </c>
      <c r="V611" s="57"/>
      <c r="W611" s="57"/>
    </row>
    <row r="612" spans="1:23" ht="12.75">
      <c r="A612" s="7"/>
      <c r="B612" s="71" t="s">
        <v>40</v>
      </c>
      <c r="C612" s="71"/>
      <c r="D612" s="71"/>
      <c r="E612" s="71"/>
      <c r="F612" s="71"/>
      <c r="G612" s="71"/>
      <c r="H612" s="71"/>
      <c r="I612" s="71"/>
      <c r="J612" s="51"/>
      <c r="K612" s="51"/>
      <c r="L612" s="51"/>
      <c r="M612" s="51"/>
      <c r="N612" s="51"/>
      <c r="O612" s="51"/>
      <c r="P612" s="51"/>
      <c r="Q612" s="51"/>
      <c r="R612" s="52">
        <f>SUM(R575:T611)</f>
        <v>1265.9247528000003</v>
      </c>
      <c r="S612" s="52"/>
      <c r="T612" s="52"/>
      <c r="U612" s="52">
        <f>SUM(U575:W611)</f>
        <v>1455.8134657199996</v>
      </c>
      <c r="V612" s="52"/>
      <c r="W612" s="52"/>
    </row>
    <row r="613" ht="3" customHeight="1"/>
    <row r="614" spans="1:23" ht="12.75" hidden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</row>
    <row r="615" spans="1:23" ht="12.75" hidden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</row>
    <row r="616" spans="1:23" ht="12.75" customHeight="1" hidden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</row>
    <row r="617" spans="1:23" ht="12.75" hidden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</row>
    <row r="618" spans="1:23" ht="12.7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hidden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</row>
    <row r="620" spans="1:23" ht="52.5" customHeight="1" hidden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</row>
    <row r="621" spans="1:23" ht="12.75" hidden="1">
      <c r="A621" s="6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</row>
    <row r="622" spans="1:23" ht="12.75" hidden="1">
      <c r="A622" s="3"/>
      <c r="B622" s="69"/>
      <c r="C622" s="69"/>
      <c r="D622" s="69"/>
      <c r="E622" s="69"/>
      <c r="F622" s="69"/>
      <c r="G622" s="69"/>
      <c r="H622" s="69"/>
      <c r="I622" s="69"/>
      <c r="J622" s="61"/>
      <c r="K622" s="61"/>
      <c r="L622" s="41"/>
      <c r="M622" s="41"/>
      <c r="N622" s="57"/>
      <c r="O622" s="57"/>
      <c r="P622" s="41"/>
      <c r="Q622" s="41"/>
      <c r="R622" s="57"/>
      <c r="S622" s="57"/>
      <c r="T622" s="57"/>
      <c r="U622" s="57"/>
      <c r="V622" s="57"/>
      <c r="W622" s="57"/>
    </row>
    <row r="623" spans="1:23" ht="12.75" hidden="1">
      <c r="A623" s="3"/>
      <c r="B623" s="69"/>
      <c r="C623" s="69"/>
      <c r="D623" s="69"/>
      <c r="E623" s="69"/>
      <c r="F623" s="69"/>
      <c r="G623" s="69"/>
      <c r="H623" s="69"/>
      <c r="I623" s="69"/>
      <c r="J623" s="61"/>
      <c r="K623" s="61"/>
      <c r="L623" s="41"/>
      <c r="M623" s="41"/>
      <c r="N623" s="57"/>
      <c r="O623" s="57"/>
      <c r="P623" s="41"/>
      <c r="Q623" s="41"/>
      <c r="R623" s="57"/>
      <c r="S623" s="57"/>
      <c r="T623" s="57"/>
      <c r="U623" s="57"/>
      <c r="V623" s="57"/>
      <c r="W623" s="57"/>
    </row>
    <row r="624" spans="1:23" ht="12.75" hidden="1">
      <c r="A624" s="3"/>
      <c r="B624" s="69"/>
      <c r="C624" s="69"/>
      <c r="D624" s="69"/>
      <c r="E624" s="69"/>
      <c r="F624" s="69"/>
      <c r="G624" s="69"/>
      <c r="H624" s="69"/>
      <c r="I624" s="69"/>
      <c r="J624" s="61"/>
      <c r="K624" s="61"/>
      <c r="L624" s="41"/>
      <c r="M624" s="41"/>
      <c r="N624" s="57"/>
      <c r="O624" s="57"/>
      <c r="P624" s="41"/>
      <c r="Q624" s="41"/>
      <c r="R624" s="57"/>
      <c r="S624" s="57"/>
      <c r="T624" s="57"/>
      <c r="U624" s="57"/>
      <c r="V624" s="57"/>
      <c r="W624" s="57"/>
    </row>
    <row r="625" spans="1:23" ht="12.75" hidden="1">
      <c r="A625" s="3"/>
      <c r="B625" s="69"/>
      <c r="C625" s="69"/>
      <c r="D625" s="69"/>
      <c r="E625" s="69"/>
      <c r="F625" s="69"/>
      <c r="G625" s="69"/>
      <c r="H625" s="69"/>
      <c r="I625" s="69"/>
      <c r="J625" s="61"/>
      <c r="K625" s="61"/>
      <c r="L625" s="41"/>
      <c r="M625" s="41"/>
      <c r="N625" s="57"/>
      <c r="O625" s="57"/>
      <c r="P625" s="41"/>
      <c r="Q625" s="41"/>
      <c r="R625" s="57"/>
      <c r="S625" s="57"/>
      <c r="T625" s="57"/>
      <c r="U625" s="57"/>
      <c r="V625" s="57"/>
      <c r="W625" s="57"/>
    </row>
    <row r="626" spans="1:23" ht="12.75" hidden="1">
      <c r="A626" s="3"/>
      <c r="B626" s="69"/>
      <c r="C626" s="69"/>
      <c r="D626" s="69"/>
      <c r="E626" s="69"/>
      <c r="F626" s="69"/>
      <c r="G626" s="69"/>
      <c r="H626" s="69"/>
      <c r="I626" s="69"/>
      <c r="J626" s="61"/>
      <c r="K626" s="61"/>
      <c r="L626" s="41"/>
      <c r="M626" s="41"/>
      <c r="N626" s="57"/>
      <c r="O626" s="57"/>
      <c r="P626" s="41"/>
      <c r="Q626" s="41"/>
      <c r="R626" s="57"/>
      <c r="S626" s="57"/>
      <c r="T626" s="57"/>
      <c r="U626" s="57"/>
      <c r="V626" s="57"/>
      <c r="W626" s="57"/>
    </row>
    <row r="627" spans="1:23" ht="12.75" hidden="1">
      <c r="A627" s="3"/>
      <c r="B627" s="69"/>
      <c r="C627" s="69"/>
      <c r="D627" s="69"/>
      <c r="E627" s="69"/>
      <c r="F627" s="69"/>
      <c r="G627" s="69"/>
      <c r="H627" s="69"/>
      <c r="I627" s="69"/>
      <c r="J627" s="61"/>
      <c r="K627" s="61"/>
      <c r="L627" s="41"/>
      <c r="M627" s="41"/>
      <c r="N627" s="57"/>
      <c r="O627" s="57"/>
      <c r="P627" s="41"/>
      <c r="Q627" s="41"/>
      <c r="R627" s="57"/>
      <c r="S627" s="57"/>
      <c r="T627" s="57"/>
      <c r="U627" s="57"/>
      <c r="V627" s="57"/>
      <c r="W627" s="57"/>
    </row>
    <row r="628" spans="1:23" ht="12.75" hidden="1">
      <c r="A628" s="3"/>
      <c r="B628" s="69"/>
      <c r="C628" s="69"/>
      <c r="D628" s="69"/>
      <c r="E628" s="69"/>
      <c r="F628" s="69"/>
      <c r="G628" s="69"/>
      <c r="H628" s="69"/>
      <c r="I628" s="69"/>
      <c r="J628" s="61"/>
      <c r="K628" s="61"/>
      <c r="L628" s="41"/>
      <c r="M628" s="41"/>
      <c r="N628" s="57"/>
      <c r="O628" s="57"/>
      <c r="P628" s="41"/>
      <c r="Q628" s="41"/>
      <c r="R628" s="57"/>
      <c r="S628" s="57"/>
      <c r="T628" s="57"/>
      <c r="U628" s="57"/>
      <c r="V628" s="57"/>
      <c r="W628" s="57"/>
    </row>
    <row r="629" spans="1:23" ht="12.75" hidden="1">
      <c r="A629" s="3"/>
      <c r="B629" s="69"/>
      <c r="C629" s="69"/>
      <c r="D629" s="69"/>
      <c r="E629" s="69"/>
      <c r="F629" s="69"/>
      <c r="G629" s="69"/>
      <c r="H629" s="69"/>
      <c r="I629" s="69"/>
      <c r="J629" s="61"/>
      <c r="K629" s="61"/>
      <c r="L629" s="41"/>
      <c r="M629" s="41"/>
      <c r="N629" s="57"/>
      <c r="O629" s="57"/>
      <c r="P629" s="41"/>
      <c r="Q629" s="41"/>
      <c r="R629" s="57"/>
      <c r="S629" s="57"/>
      <c r="T629" s="57"/>
      <c r="U629" s="57"/>
      <c r="V629" s="57"/>
      <c r="W629" s="57"/>
    </row>
    <row r="630" spans="1:23" ht="12.75" hidden="1">
      <c r="A630" s="3"/>
      <c r="B630" s="69"/>
      <c r="C630" s="69"/>
      <c r="D630" s="69"/>
      <c r="E630" s="69"/>
      <c r="F630" s="69"/>
      <c r="G630" s="69"/>
      <c r="H630" s="69"/>
      <c r="I630" s="69"/>
      <c r="J630" s="61"/>
      <c r="K630" s="61"/>
      <c r="L630" s="41"/>
      <c r="M630" s="41"/>
      <c r="N630" s="57"/>
      <c r="O630" s="57"/>
      <c r="P630" s="41"/>
      <c r="Q630" s="41"/>
      <c r="R630" s="57"/>
      <c r="S630" s="57"/>
      <c r="T630" s="57"/>
      <c r="U630" s="57"/>
      <c r="V630" s="57"/>
      <c r="W630" s="57"/>
    </row>
    <row r="631" spans="1:23" ht="12.75" hidden="1">
      <c r="A631" s="3"/>
      <c r="B631" s="69"/>
      <c r="C631" s="69"/>
      <c r="D631" s="69"/>
      <c r="E631" s="69"/>
      <c r="F631" s="69"/>
      <c r="G631" s="69"/>
      <c r="H631" s="69"/>
      <c r="I631" s="69"/>
      <c r="J631" s="61"/>
      <c r="K631" s="61"/>
      <c r="L631" s="41"/>
      <c r="M631" s="41"/>
      <c r="N631" s="57"/>
      <c r="O631" s="57"/>
      <c r="P631" s="41"/>
      <c r="Q631" s="41"/>
      <c r="R631" s="57"/>
      <c r="S631" s="57"/>
      <c r="T631" s="57"/>
      <c r="U631" s="57"/>
      <c r="V631" s="57"/>
      <c r="W631" s="57"/>
    </row>
    <row r="632" spans="1:23" ht="12.75" hidden="1">
      <c r="A632" s="3"/>
      <c r="B632" s="69"/>
      <c r="C632" s="69"/>
      <c r="D632" s="69"/>
      <c r="E632" s="69"/>
      <c r="F632" s="69"/>
      <c r="G632" s="69"/>
      <c r="H632" s="69"/>
      <c r="I632" s="69"/>
      <c r="J632" s="61"/>
      <c r="K632" s="61"/>
      <c r="L632" s="41"/>
      <c r="M632" s="41"/>
      <c r="N632" s="57"/>
      <c r="O632" s="57"/>
      <c r="P632" s="41"/>
      <c r="Q632" s="41"/>
      <c r="R632" s="57"/>
      <c r="S632" s="57"/>
      <c r="T632" s="57"/>
      <c r="U632" s="57"/>
      <c r="V632" s="57"/>
      <c r="W632" s="57"/>
    </row>
    <row r="633" spans="1:23" ht="12.75" hidden="1">
      <c r="A633" s="3"/>
      <c r="B633" s="69"/>
      <c r="C633" s="69"/>
      <c r="D633" s="69"/>
      <c r="E633" s="69"/>
      <c r="F633" s="69"/>
      <c r="G633" s="69"/>
      <c r="H633" s="69"/>
      <c r="I633" s="69"/>
      <c r="J633" s="61"/>
      <c r="K633" s="61"/>
      <c r="L633" s="41"/>
      <c r="M633" s="41"/>
      <c r="N633" s="57"/>
      <c r="O633" s="57"/>
      <c r="P633" s="41"/>
      <c r="Q633" s="41"/>
      <c r="R633" s="57"/>
      <c r="S633" s="57"/>
      <c r="T633" s="57"/>
      <c r="U633" s="57"/>
      <c r="V633" s="57"/>
      <c r="W633" s="57"/>
    </row>
    <row r="634" spans="1:23" ht="12.75" hidden="1">
      <c r="A634" s="3"/>
      <c r="B634" s="69"/>
      <c r="C634" s="69"/>
      <c r="D634" s="69"/>
      <c r="E634" s="69"/>
      <c r="F634" s="69"/>
      <c r="G634" s="69"/>
      <c r="H634" s="69"/>
      <c r="I634" s="69"/>
      <c r="J634" s="61"/>
      <c r="K634" s="61"/>
      <c r="L634" s="41"/>
      <c r="M634" s="41"/>
      <c r="N634" s="57"/>
      <c r="O634" s="57"/>
      <c r="P634" s="41"/>
      <c r="Q634" s="41"/>
      <c r="R634" s="57"/>
      <c r="S634" s="57"/>
      <c r="T634" s="57"/>
      <c r="U634" s="57"/>
      <c r="V634" s="57"/>
      <c r="W634" s="57"/>
    </row>
    <row r="635" spans="1:23" ht="12.75" hidden="1">
      <c r="A635" s="3"/>
      <c r="B635" s="69"/>
      <c r="C635" s="69"/>
      <c r="D635" s="69"/>
      <c r="E635" s="69"/>
      <c r="F635" s="69"/>
      <c r="G635" s="69"/>
      <c r="H635" s="69"/>
      <c r="I635" s="69"/>
      <c r="J635" s="61"/>
      <c r="K635" s="61"/>
      <c r="L635" s="41"/>
      <c r="M635" s="41"/>
      <c r="N635" s="57"/>
      <c r="O635" s="57"/>
      <c r="P635" s="41"/>
      <c r="Q635" s="41"/>
      <c r="R635" s="57"/>
      <c r="S635" s="57"/>
      <c r="T635" s="57"/>
      <c r="U635" s="57"/>
      <c r="V635" s="57"/>
      <c r="W635" s="57"/>
    </row>
    <row r="636" spans="1:23" ht="12.75" hidden="1">
      <c r="A636" s="3"/>
      <c r="B636" s="69"/>
      <c r="C636" s="69"/>
      <c r="D636" s="69"/>
      <c r="E636" s="69"/>
      <c r="F636" s="69"/>
      <c r="G636" s="69"/>
      <c r="H636" s="69"/>
      <c r="I636" s="69"/>
      <c r="J636" s="61"/>
      <c r="K636" s="61"/>
      <c r="L636" s="41"/>
      <c r="M636" s="41"/>
      <c r="N636" s="57"/>
      <c r="O636" s="57"/>
      <c r="P636" s="41"/>
      <c r="Q636" s="41"/>
      <c r="R636" s="57"/>
      <c r="S636" s="57"/>
      <c r="T636" s="57"/>
      <c r="U636" s="57"/>
      <c r="V636" s="57"/>
      <c r="W636" s="57"/>
    </row>
    <row r="637" spans="1:23" ht="12.75" hidden="1">
      <c r="A637" s="3"/>
      <c r="B637" s="69"/>
      <c r="C637" s="69"/>
      <c r="D637" s="69"/>
      <c r="E637" s="69"/>
      <c r="F637" s="69"/>
      <c r="G637" s="69"/>
      <c r="H637" s="69"/>
      <c r="I637" s="69"/>
      <c r="J637" s="61"/>
      <c r="K637" s="61"/>
      <c r="L637" s="41"/>
      <c r="M637" s="41"/>
      <c r="N637" s="57"/>
      <c r="O637" s="57"/>
      <c r="P637" s="41"/>
      <c r="Q637" s="41"/>
      <c r="R637" s="57"/>
      <c r="S637" s="57"/>
      <c r="T637" s="57"/>
      <c r="U637" s="57"/>
      <c r="V637" s="57"/>
      <c r="W637" s="57"/>
    </row>
    <row r="638" spans="1:23" ht="12.75" hidden="1">
      <c r="A638" s="7"/>
      <c r="B638" s="71"/>
      <c r="C638" s="71"/>
      <c r="D638" s="71"/>
      <c r="E638" s="71"/>
      <c r="F638" s="71"/>
      <c r="G638" s="71"/>
      <c r="H638" s="71"/>
      <c r="I638" s="71"/>
      <c r="J638" s="51"/>
      <c r="K638" s="51"/>
      <c r="L638" s="51"/>
      <c r="M638" s="51"/>
      <c r="N638" s="51"/>
      <c r="O638" s="51"/>
      <c r="P638" s="51"/>
      <c r="Q638" s="51"/>
      <c r="R638" s="52"/>
      <c r="S638" s="52"/>
      <c r="T638" s="52"/>
      <c r="U638" s="52"/>
      <c r="V638" s="52"/>
      <c r="W638" s="52"/>
    </row>
    <row r="639" ht="12.75" hidden="1"/>
    <row r="640" ht="12.75" hidden="1"/>
    <row r="641" spans="1:26" ht="12.75" hidden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2.75" hidden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25.5" customHeight="1" hidden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2.75" hidden="1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2.75" hidden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3"/>
      <c r="N645" s="44"/>
      <c r="O645" s="45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54.75" customHeight="1" hidden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6"/>
      <c r="N646" s="47"/>
      <c r="O646" s="48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2.75" hidden="1">
      <c r="A647" s="6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6"/>
      <c r="N647" s="67"/>
      <c r="O647" s="68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2.75" hidden="1">
      <c r="A648" s="3"/>
      <c r="B648" s="69"/>
      <c r="C648" s="69"/>
      <c r="D648" s="69"/>
      <c r="E648" s="69"/>
      <c r="F648" s="69"/>
      <c r="G648" s="69"/>
      <c r="H648" s="69"/>
      <c r="I648" s="61"/>
      <c r="J648" s="61"/>
      <c r="K648" s="41"/>
      <c r="L648" s="41"/>
      <c r="M648" s="42"/>
      <c r="N648" s="34"/>
      <c r="O648" s="35"/>
      <c r="P648" s="57"/>
      <c r="Q648" s="57"/>
      <c r="R648" s="57"/>
      <c r="S648" s="41"/>
      <c r="T648" s="41"/>
      <c r="U648" s="57"/>
      <c r="V648" s="57"/>
      <c r="W648" s="57"/>
      <c r="X648" s="57"/>
      <c r="Y648" s="57"/>
      <c r="Z648" s="57"/>
    </row>
    <row r="649" spans="1:26" ht="12.75" hidden="1">
      <c r="A649" s="3"/>
      <c r="B649" s="69"/>
      <c r="C649" s="69"/>
      <c r="D649" s="69"/>
      <c r="E649" s="69"/>
      <c r="F649" s="69"/>
      <c r="G649" s="69"/>
      <c r="H649" s="69"/>
      <c r="I649" s="61"/>
      <c r="J649" s="61"/>
      <c r="K649" s="41"/>
      <c r="L649" s="41"/>
      <c r="M649" s="42"/>
      <c r="N649" s="34"/>
      <c r="O649" s="35"/>
      <c r="P649" s="57"/>
      <c r="Q649" s="57"/>
      <c r="R649" s="57"/>
      <c r="S649" s="41"/>
      <c r="T649" s="41"/>
      <c r="U649" s="57"/>
      <c r="V649" s="57"/>
      <c r="W649" s="57"/>
      <c r="X649" s="57"/>
      <c r="Y649" s="57"/>
      <c r="Z649" s="57"/>
    </row>
    <row r="650" spans="1:26" ht="12.75" hidden="1">
      <c r="A650" s="7"/>
      <c r="B650" s="71"/>
      <c r="C650" s="71"/>
      <c r="D650" s="71"/>
      <c r="E650" s="71"/>
      <c r="F650" s="71"/>
      <c r="G650" s="71"/>
      <c r="H650" s="71"/>
      <c r="I650" s="51"/>
      <c r="J650" s="51"/>
      <c r="K650" s="51"/>
      <c r="L650" s="51"/>
      <c r="M650" s="54"/>
      <c r="N650" s="55"/>
      <c r="O650" s="56"/>
      <c r="P650" s="51"/>
      <c r="Q650" s="51"/>
      <c r="R650" s="51"/>
      <c r="S650" s="51"/>
      <c r="T650" s="51"/>
      <c r="U650" s="52"/>
      <c r="V650" s="52"/>
      <c r="W650" s="52"/>
      <c r="X650" s="52"/>
      <c r="Y650" s="52"/>
      <c r="Z650" s="52"/>
    </row>
    <row r="651" ht="12.75" hidden="1"/>
    <row r="652" spans="1:26" ht="12.75" hidden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2.75" hidden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26.25" customHeight="1" hidden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2.75" hidden="1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2.75" hidden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3"/>
      <c r="N656" s="44"/>
      <c r="O656" s="45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56.25" customHeight="1" hidden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6"/>
      <c r="N657" s="47"/>
      <c r="O657" s="48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2.75" hidden="1">
      <c r="A658" s="6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6"/>
      <c r="N658" s="67"/>
      <c r="O658" s="68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2.75" hidden="1">
      <c r="A659" s="3"/>
      <c r="B659" s="69"/>
      <c r="C659" s="69"/>
      <c r="D659" s="69"/>
      <c r="E659" s="69"/>
      <c r="F659" s="69"/>
      <c r="G659" s="69"/>
      <c r="H659" s="69"/>
      <c r="I659" s="61"/>
      <c r="J659" s="61"/>
      <c r="K659" s="41"/>
      <c r="L659" s="41"/>
      <c r="M659" s="42"/>
      <c r="N659" s="34"/>
      <c r="O659" s="35"/>
      <c r="P659" s="57"/>
      <c r="Q659" s="57"/>
      <c r="R659" s="57"/>
      <c r="S659" s="41"/>
      <c r="T659" s="41"/>
      <c r="U659" s="57"/>
      <c r="V659" s="57"/>
      <c r="W659" s="57"/>
      <c r="X659" s="57"/>
      <c r="Y659" s="57"/>
      <c r="Z659" s="57"/>
    </row>
    <row r="660" spans="1:26" ht="12.75" hidden="1">
      <c r="A660" s="3"/>
      <c r="B660" s="69"/>
      <c r="C660" s="69"/>
      <c r="D660" s="69"/>
      <c r="E660" s="69"/>
      <c r="F660" s="69"/>
      <c r="G660" s="69"/>
      <c r="H660" s="69"/>
      <c r="I660" s="61"/>
      <c r="J660" s="61"/>
      <c r="K660" s="41"/>
      <c r="L660" s="41"/>
      <c r="M660" s="42"/>
      <c r="N660" s="34"/>
      <c r="O660" s="35"/>
      <c r="P660" s="57"/>
      <c r="Q660" s="57"/>
      <c r="R660" s="57"/>
      <c r="S660" s="41"/>
      <c r="T660" s="41"/>
      <c r="U660" s="57"/>
      <c r="V660" s="57"/>
      <c r="W660" s="57"/>
      <c r="X660" s="57"/>
      <c r="Y660" s="57"/>
      <c r="Z660" s="57"/>
    </row>
    <row r="661" spans="1:26" ht="12.75" hidden="1">
      <c r="A661" s="7"/>
      <c r="B661" s="71"/>
      <c r="C661" s="71"/>
      <c r="D661" s="71"/>
      <c r="E661" s="71"/>
      <c r="F661" s="71"/>
      <c r="G661" s="71"/>
      <c r="H661" s="71"/>
      <c r="I661" s="51"/>
      <c r="J661" s="51"/>
      <c r="K661" s="51"/>
      <c r="L661" s="51"/>
      <c r="M661" s="54"/>
      <c r="N661" s="55"/>
      <c r="O661" s="56"/>
      <c r="P661" s="51"/>
      <c r="Q661" s="51"/>
      <c r="R661" s="51"/>
      <c r="S661" s="51"/>
      <c r="T661" s="51"/>
      <c r="U661" s="52"/>
      <c r="V661" s="52"/>
      <c r="W661" s="52"/>
      <c r="X661" s="52"/>
      <c r="Y661" s="52"/>
      <c r="Z661" s="52"/>
    </row>
    <row r="662" ht="12.75" hidden="1"/>
    <row r="663" spans="1:26" ht="12.75">
      <c r="A663" s="36" t="s">
        <v>28</v>
      </c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22"/>
      <c r="Z663" s="22"/>
    </row>
    <row r="664" spans="1:26" ht="12.75">
      <c r="A664" s="36" t="s">
        <v>286</v>
      </c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22"/>
      <c r="Z664" s="22"/>
    </row>
    <row r="665" spans="1:26" ht="12.75">
      <c r="A665" s="36" t="s">
        <v>260</v>
      </c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22"/>
      <c r="Z665" s="22"/>
    </row>
    <row r="666" spans="1:26" ht="12.75">
      <c r="A666" s="96" t="s">
        <v>205</v>
      </c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23"/>
      <c r="Z666" s="23"/>
    </row>
    <row r="667" spans="1:26" ht="12.75">
      <c r="A667" s="14"/>
      <c r="B667" s="15"/>
      <c r="C667" s="15"/>
      <c r="D667" s="15"/>
      <c r="E667" s="15"/>
      <c r="F667" s="15"/>
      <c r="G667" s="15"/>
      <c r="H667" s="1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6"/>
      <c r="V667" s="16"/>
      <c r="W667" s="16"/>
      <c r="X667" s="16"/>
      <c r="Y667" s="16"/>
      <c r="Z667" s="16"/>
    </row>
    <row r="668" spans="1:26" ht="12.75">
      <c r="A668" s="41" t="s">
        <v>30</v>
      </c>
      <c r="B668" s="43" t="s">
        <v>287</v>
      </c>
      <c r="C668" s="44"/>
      <c r="D668" s="44"/>
      <c r="E668" s="44"/>
      <c r="F668" s="45"/>
      <c r="G668" s="41" t="s">
        <v>288</v>
      </c>
      <c r="H668" s="41"/>
      <c r="I668" s="41" t="s">
        <v>52</v>
      </c>
      <c r="J668" s="41"/>
      <c r="K668" s="43" t="s">
        <v>266</v>
      </c>
      <c r="L668" s="44"/>
      <c r="M668" s="45"/>
      <c r="N668" s="41" t="s">
        <v>50</v>
      </c>
      <c r="O668" s="41"/>
      <c r="P668" s="41"/>
      <c r="Q668" s="41" t="s">
        <v>109</v>
      </c>
      <c r="R668" s="41"/>
      <c r="S668" s="41" t="s">
        <v>33</v>
      </c>
      <c r="T668" s="41"/>
      <c r="U668" s="41"/>
      <c r="V668" s="41"/>
      <c r="W668" s="41"/>
      <c r="X668" s="41"/>
      <c r="Y668" s="16"/>
      <c r="Z668" s="16"/>
    </row>
    <row r="669" spans="1:26" ht="12.75">
      <c r="A669" s="41"/>
      <c r="B669" s="46"/>
      <c r="C669" s="47"/>
      <c r="D669" s="47"/>
      <c r="E669" s="47"/>
      <c r="F669" s="48"/>
      <c r="G669" s="41"/>
      <c r="H669" s="41"/>
      <c r="I669" s="41"/>
      <c r="J669" s="41"/>
      <c r="K669" s="46"/>
      <c r="L669" s="47"/>
      <c r="M669" s="48"/>
      <c r="N669" s="41"/>
      <c r="O669" s="41"/>
      <c r="P669" s="41"/>
      <c r="Q669" s="41"/>
      <c r="R669" s="41"/>
      <c r="S669" s="41" t="s">
        <v>290</v>
      </c>
      <c r="T669" s="41"/>
      <c r="U669" s="41"/>
      <c r="V669" s="41" t="s">
        <v>49</v>
      </c>
      <c r="W669" s="41"/>
      <c r="X669" s="41"/>
      <c r="Y669" s="16"/>
      <c r="Z669" s="16"/>
    </row>
    <row r="670" spans="1:26" ht="12.75">
      <c r="A670" s="6">
        <v>1</v>
      </c>
      <c r="B670" s="63">
        <v>2</v>
      </c>
      <c r="C670" s="64"/>
      <c r="D670" s="64"/>
      <c r="E670" s="64"/>
      <c r="F670" s="65"/>
      <c r="G670" s="62">
        <v>3</v>
      </c>
      <c r="H670" s="62"/>
      <c r="I670" s="62">
        <v>4</v>
      </c>
      <c r="J670" s="62"/>
      <c r="K670" s="66"/>
      <c r="L670" s="67"/>
      <c r="M670" s="68"/>
      <c r="N670" s="62">
        <v>5</v>
      </c>
      <c r="O670" s="62"/>
      <c r="P670" s="62"/>
      <c r="Q670" s="62">
        <v>6</v>
      </c>
      <c r="R670" s="62"/>
      <c r="S670" s="62">
        <v>7</v>
      </c>
      <c r="T670" s="62"/>
      <c r="U670" s="62"/>
      <c r="V670" s="62">
        <v>8</v>
      </c>
      <c r="W670" s="62"/>
      <c r="X670" s="62"/>
      <c r="Y670" s="16"/>
      <c r="Z670" s="16"/>
    </row>
    <row r="671" spans="1:26" ht="25.5" customHeight="1">
      <c r="A671" s="3">
        <v>1</v>
      </c>
      <c r="B671" s="42" t="s">
        <v>291</v>
      </c>
      <c r="C671" s="34"/>
      <c r="D671" s="34"/>
      <c r="E671" s="34"/>
      <c r="F671" s="35"/>
      <c r="G671" s="61">
        <v>0.25</v>
      </c>
      <c r="H671" s="61"/>
      <c r="I671" s="41" t="s">
        <v>57</v>
      </c>
      <c r="J671" s="41"/>
      <c r="K671" s="42">
        <v>1.15</v>
      </c>
      <c r="L671" s="34"/>
      <c r="M671" s="35"/>
      <c r="N671" s="57">
        <v>8781.4</v>
      </c>
      <c r="O671" s="57"/>
      <c r="P671" s="57"/>
      <c r="Q671" s="41">
        <v>1</v>
      </c>
      <c r="R671" s="41"/>
      <c r="S671" s="57">
        <f>G671*K671*N671*Q671/305*25.4*2</f>
        <v>420.4994983606557</v>
      </c>
      <c r="T671" s="57"/>
      <c r="U671" s="57"/>
      <c r="V671" s="57">
        <f>S671*S12</f>
        <v>462.5494481967213</v>
      </c>
      <c r="W671" s="57"/>
      <c r="X671" s="57"/>
      <c r="Y671" s="16"/>
      <c r="Z671" s="16"/>
    </row>
    <row r="672" spans="1:26" ht="24.75" customHeight="1">
      <c r="A672" s="3">
        <v>2</v>
      </c>
      <c r="B672" s="42" t="s">
        <v>259</v>
      </c>
      <c r="C672" s="34"/>
      <c r="D672" s="34"/>
      <c r="E672" s="34"/>
      <c r="F672" s="35"/>
      <c r="G672" s="61">
        <v>0.286</v>
      </c>
      <c r="H672" s="61"/>
      <c r="I672" s="41" t="s">
        <v>57</v>
      </c>
      <c r="J672" s="41"/>
      <c r="K672" s="42">
        <v>1.1</v>
      </c>
      <c r="L672" s="34"/>
      <c r="M672" s="35"/>
      <c r="N672" s="57">
        <v>25000</v>
      </c>
      <c r="O672" s="57"/>
      <c r="P672" s="57"/>
      <c r="Q672" s="41">
        <v>1</v>
      </c>
      <c r="R672" s="41"/>
      <c r="S672" s="57">
        <f>G672*K672*N672*Q672/305*25.4*2</f>
        <v>1309.9737704918032</v>
      </c>
      <c r="T672" s="57"/>
      <c r="U672" s="57"/>
      <c r="V672" s="57">
        <f>S672*S12</f>
        <v>1440.9711475409836</v>
      </c>
      <c r="W672" s="57"/>
      <c r="X672" s="57"/>
      <c r="Y672" s="16"/>
      <c r="Z672" s="16"/>
    </row>
    <row r="673" spans="1:26" ht="12.75">
      <c r="A673" s="7"/>
      <c r="B673" s="21" t="s">
        <v>40</v>
      </c>
      <c r="C673" s="21"/>
      <c r="D673" s="21"/>
      <c r="E673" s="21"/>
      <c r="F673" s="21"/>
      <c r="G673" s="51"/>
      <c r="H673" s="51"/>
      <c r="I673" s="51"/>
      <c r="J673" s="51"/>
      <c r="K673" s="54"/>
      <c r="L673" s="55"/>
      <c r="M673" s="56"/>
      <c r="N673" s="51"/>
      <c r="O673" s="51"/>
      <c r="P673" s="51"/>
      <c r="Q673" s="51"/>
      <c r="R673" s="51"/>
      <c r="S673" s="52">
        <f>S671+S672</f>
        <v>1730.473268852459</v>
      </c>
      <c r="T673" s="52"/>
      <c r="U673" s="52"/>
      <c r="V673" s="52">
        <f>V671+V672</f>
        <v>1903.5205957377048</v>
      </c>
      <c r="W673" s="52"/>
      <c r="X673" s="52"/>
      <c r="Y673" s="16"/>
      <c r="Z673" s="16"/>
    </row>
    <row r="675" spans="1:33" ht="12.75">
      <c r="A675" s="36" t="s">
        <v>301</v>
      </c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22"/>
      <c r="Z675" s="22"/>
      <c r="AA675" s="22"/>
      <c r="AB675" s="22"/>
      <c r="AC675" s="22"/>
      <c r="AD675" s="22"/>
      <c r="AE675" s="22"/>
      <c r="AF675" s="22"/>
      <c r="AG675" s="22"/>
    </row>
    <row r="676" spans="1:33" ht="12.75">
      <c r="A676" s="36" t="s">
        <v>271</v>
      </c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22"/>
      <c r="Z676" s="22"/>
      <c r="AA676" s="22"/>
      <c r="AB676" s="22"/>
      <c r="AC676" s="22"/>
      <c r="AD676" s="22"/>
      <c r="AE676" s="22"/>
      <c r="AF676" s="22"/>
      <c r="AG676" s="22"/>
    </row>
    <row r="677" spans="1:33" ht="12.75">
      <c r="A677" s="36" t="s">
        <v>272</v>
      </c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22"/>
      <c r="Z677" s="22"/>
      <c r="AA677" s="22"/>
      <c r="AB677" s="22"/>
      <c r="AC677" s="22"/>
      <c r="AD677" s="22"/>
      <c r="AE677" s="22"/>
      <c r="AF677" s="22"/>
      <c r="AG677" s="22"/>
    </row>
    <row r="678" spans="1:33" ht="12.75">
      <c r="A678" s="94" t="s">
        <v>306</v>
      </c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5">
        <v>36.952</v>
      </c>
      <c r="R678" s="95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24" ht="12.75">
      <c r="A680" s="41" t="s">
        <v>30</v>
      </c>
      <c r="B680" s="41" t="s">
        <v>293</v>
      </c>
      <c r="C680" s="41"/>
      <c r="D680" s="41"/>
      <c r="E680" s="41"/>
      <c r="F680" s="42" t="s">
        <v>300</v>
      </c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43" t="s">
        <v>40</v>
      </c>
      <c r="W680" s="44"/>
      <c r="X680" s="45"/>
    </row>
    <row r="681" spans="1:24" ht="90" customHeight="1">
      <c r="A681" s="41"/>
      <c r="B681" s="41"/>
      <c r="C681" s="41"/>
      <c r="D681" s="41"/>
      <c r="E681" s="41"/>
      <c r="F681" s="40" t="s">
        <v>294</v>
      </c>
      <c r="G681" s="40"/>
      <c r="H681" s="40" t="s">
        <v>295</v>
      </c>
      <c r="I681" s="40"/>
      <c r="J681" s="49" t="s">
        <v>296</v>
      </c>
      <c r="K681" s="50"/>
      <c r="L681" s="49" t="s">
        <v>313</v>
      </c>
      <c r="M681" s="50"/>
      <c r="N681" s="40" t="s">
        <v>314</v>
      </c>
      <c r="O681" s="40"/>
      <c r="P681" s="40" t="s">
        <v>297</v>
      </c>
      <c r="Q681" s="40"/>
      <c r="R681" s="40" t="s">
        <v>298</v>
      </c>
      <c r="S681" s="40"/>
      <c r="T681" s="40" t="s">
        <v>299</v>
      </c>
      <c r="U681" s="40"/>
      <c r="V681" s="46"/>
      <c r="W681" s="47"/>
      <c r="X681" s="48"/>
    </row>
    <row r="682" spans="1:24" ht="12.75">
      <c r="A682" s="5">
        <v>1</v>
      </c>
      <c r="B682" s="17">
        <v>2</v>
      </c>
      <c r="C682" s="18"/>
      <c r="D682" s="18"/>
      <c r="E682" s="18"/>
      <c r="F682" s="17">
        <v>3</v>
      </c>
      <c r="G682" s="19"/>
      <c r="H682" s="17">
        <v>4</v>
      </c>
      <c r="I682" s="19"/>
      <c r="J682" s="17">
        <v>5</v>
      </c>
      <c r="K682" s="19"/>
      <c r="L682" s="17">
        <v>6</v>
      </c>
      <c r="M682" s="19"/>
      <c r="N682" s="17">
        <v>7</v>
      </c>
      <c r="O682" s="19"/>
      <c r="P682" s="17">
        <v>8</v>
      </c>
      <c r="Q682" s="19"/>
      <c r="R682" s="17">
        <v>9</v>
      </c>
      <c r="S682" s="19"/>
      <c r="T682" s="17">
        <v>10</v>
      </c>
      <c r="U682" s="18"/>
      <c r="V682" s="17">
        <v>11</v>
      </c>
      <c r="W682" s="18"/>
      <c r="X682" s="19"/>
    </row>
    <row r="683" spans="1:24" ht="51" customHeight="1">
      <c r="A683" s="3">
        <v>1</v>
      </c>
      <c r="B683" s="20" t="s">
        <v>273</v>
      </c>
      <c r="C683" s="11"/>
      <c r="D683" s="11"/>
      <c r="E683" s="12"/>
      <c r="F683" s="38">
        <f>U128</f>
        <v>13143.681610769938</v>
      </c>
      <c r="G683" s="39"/>
      <c r="H683" s="32">
        <f>U389/25.4*Q678</f>
        <v>6384.184528692913</v>
      </c>
      <c r="I683" s="13"/>
      <c r="J683" s="38">
        <f>U612/25.4*Q678</f>
        <v>2117.9220151687177</v>
      </c>
      <c r="K683" s="39"/>
      <c r="L683" s="38">
        <f>V673/25.4*Q678</f>
        <v>2769.247758019672</v>
      </c>
      <c r="M683" s="39"/>
      <c r="N683" s="38">
        <f>L683*0.3</f>
        <v>830.7743274059015</v>
      </c>
      <c r="O683" s="39"/>
      <c r="P683" s="38">
        <f>F683+H683+J683+L683+N683</f>
        <v>25245.810240057144</v>
      </c>
      <c r="Q683" s="39"/>
      <c r="R683" s="32">
        <f>P683*S13</f>
        <v>5907.5195961733725</v>
      </c>
      <c r="S683" s="13"/>
      <c r="T683" s="32">
        <f>(P683+R683)*S14</f>
        <v>4361.466177072273</v>
      </c>
      <c r="U683" s="33"/>
      <c r="V683" s="32">
        <f>P683+R683+T683</f>
        <v>35514.79601330279</v>
      </c>
      <c r="W683" s="34"/>
      <c r="X683" s="35"/>
    </row>
  </sheetData>
  <mergeCells count="3349">
    <mergeCell ref="B670:F670"/>
    <mergeCell ref="G670:H670"/>
    <mergeCell ref="A678:P678"/>
    <mergeCell ref="Q678:R678"/>
    <mergeCell ref="Q673:R673"/>
    <mergeCell ref="S673:U673"/>
    <mergeCell ref="V673:X673"/>
    <mergeCell ref="Q668:R669"/>
    <mergeCell ref="S668:X668"/>
    <mergeCell ref="S669:U669"/>
    <mergeCell ref="V669:X669"/>
    <mergeCell ref="K668:M669"/>
    <mergeCell ref="N668:P669"/>
    <mergeCell ref="G673:H673"/>
    <mergeCell ref="I673:J673"/>
    <mergeCell ref="K673:M673"/>
    <mergeCell ref="N673:P673"/>
    <mergeCell ref="A668:A669"/>
    <mergeCell ref="B668:F669"/>
    <mergeCell ref="G668:H669"/>
    <mergeCell ref="I668:J669"/>
    <mergeCell ref="A663:X663"/>
    <mergeCell ref="A664:X664"/>
    <mergeCell ref="A665:X665"/>
    <mergeCell ref="A666:X666"/>
    <mergeCell ref="P661:R661"/>
    <mergeCell ref="S661:T661"/>
    <mergeCell ref="U661:W661"/>
    <mergeCell ref="X661:Z661"/>
    <mergeCell ref="B661:H661"/>
    <mergeCell ref="I661:J661"/>
    <mergeCell ref="K661:L661"/>
    <mergeCell ref="M661:O661"/>
    <mergeCell ref="P660:R660"/>
    <mergeCell ref="S660:T660"/>
    <mergeCell ref="U660:W660"/>
    <mergeCell ref="X660:Z660"/>
    <mergeCell ref="B660:H660"/>
    <mergeCell ref="I660:J660"/>
    <mergeCell ref="K660:L660"/>
    <mergeCell ref="M660:O660"/>
    <mergeCell ref="P659:R659"/>
    <mergeCell ref="S659:T659"/>
    <mergeCell ref="U659:W659"/>
    <mergeCell ref="X659:Z659"/>
    <mergeCell ref="B659:H659"/>
    <mergeCell ref="I659:J659"/>
    <mergeCell ref="K659:L659"/>
    <mergeCell ref="M659:O659"/>
    <mergeCell ref="X657:Z657"/>
    <mergeCell ref="B658:H658"/>
    <mergeCell ref="I658:J658"/>
    <mergeCell ref="K658:L658"/>
    <mergeCell ref="M658:O658"/>
    <mergeCell ref="P658:R658"/>
    <mergeCell ref="S658:T658"/>
    <mergeCell ref="U658:W658"/>
    <mergeCell ref="X658:Z658"/>
    <mergeCell ref="A655:Z655"/>
    <mergeCell ref="A656:A657"/>
    <mergeCell ref="B656:H657"/>
    <mergeCell ref="I656:J657"/>
    <mergeCell ref="K656:L657"/>
    <mergeCell ref="M656:O657"/>
    <mergeCell ref="P656:R657"/>
    <mergeCell ref="S656:T657"/>
    <mergeCell ref="U656:Z656"/>
    <mergeCell ref="U657:W657"/>
    <mergeCell ref="A643:Z643"/>
    <mergeCell ref="A652:Z652"/>
    <mergeCell ref="A653:Z653"/>
    <mergeCell ref="A654:Z654"/>
    <mergeCell ref="P650:R650"/>
    <mergeCell ref="S650:T650"/>
    <mergeCell ref="U650:W650"/>
    <mergeCell ref="X650:Z650"/>
    <mergeCell ref="B650:H650"/>
    <mergeCell ref="I650:J650"/>
    <mergeCell ref="K650:L650"/>
    <mergeCell ref="M650:O650"/>
    <mergeCell ref="P649:R649"/>
    <mergeCell ref="S649:T649"/>
    <mergeCell ref="U649:W649"/>
    <mergeCell ref="X649:Z649"/>
    <mergeCell ref="B649:H649"/>
    <mergeCell ref="I649:J649"/>
    <mergeCell ref="K649:L649"/>
    <mergeCell ref="M649:O649"/>
    <mergeCell ref="P648:R648"/>
    <mergeCell ref="S648:T648"/>
    <mergeCell ref="U648:W648"/>
    <mergeCell ref="X648:Z648"/>
    <mergeCell ref="B648:H648"/>
    <mergeCell ref="I648:J648"/>
    <mergeCell ref="K648:L648"/>
    <mergeCell ref="M648:O648"/>
    <mergeCell ref="U646:W646"/>
    <mergeCell ref="X646:Z646"/>
    <mergeCell ref="B647:H647"/>
    <mergeCell ref="I647:J647"/>
    <mergeCell ref="K647:L647"/>
    <mergeCell ref="M647:O647"/>
    <mergeCell ref="P647:R647"/>
    <mergeCell ref="S647:T647"/>
    <mergeCell ref="U647:W647"/>
    <mergeCell ref="X647:Z647"/>
    <mergeCell ref="A642:Z642"/>
    <mergeCell ref="A644:Z644"/>
    <mergeCell ref="A645:A646"/>
    <mergeCell ref="B645:H646"/>
    <mergeCell ref="I645:J646"/>
    <mergeCell ref="K645:L646"/>
    <mergeCell ref="M645:O646"/>
    <mergeCell ref="P645:R646"/>
    <mergeCell ref="S645:T646"/>
    <mergeCell ref="U645:Z645"/>
    <mergeCell ref="P638:Q638"/>
    <mergeCell ref="R638:T638"/>
    <mergeCell ref="U638:W638"/>
    <mergeCell ref="A641:Z641"/>
    <mergeCell ref="B638:I638"/>
    <mergeCell ref="J638:K638"/>
    <mergeCell ref="L638:M638"/>
    <mergeCell ref="N638:O638"/>
    <mergeCell ref="P636:Q636"/>
    <mergeCell ref="R636:T636"/>
    <mergeCell ref="U636:W636"/>
    <mergeCell ref="B637:I637"/>
    <mergeCell ref="J637:K637"/>
    <mergeCell ref="L637:M637"/>
    <mergeCell ref="N637:O637"/>
    <mergeCell ref="P637:Q637"/>
    <mergeCell ref="R637:T637"/>
    <mergeCell ref="U637:W637"/>
    <mergeCell ref="B636:I636"/>
    <mergeCell ref="J636:K636"/>
    <mergeCell ref="L636:M636"/>
    <mergeCell ref="N636:O636"/>
    <mergeCell ref="P634:Q634"/>
    <mergeCell ref="R634:T634"/>
    <mergeCell ref="U634:W634"/>
    <mergeCell ref="B635:I635"/>
    <mergeCell ref="J635:K635"/>
    <mergeCell ref="L635:M635"/>
    <mergeCell ref="N635:O635"/>
    <mergeCell ref="P635:Q635"/>
    <mergeCell ref="R635:T635"/>
    <mergeCell ref="U635:W635"/>
    <mergeCell ref="B634:I634"/>
    <mergeCell ref="J634:K634"/>
    <mergeCell ref="L634:M634"/>
    <mergeCell ref="N634:O634"/>
    <mergeCell ref="P632:Q632"/>
    <mergeCell ref="R632:T632"/>
    <mergeCell ref="U632:W632"/>
    <mergeCell ref="B633:I633"/>
    <mergeCell ref="J633:K633"/>
    <mergeCell ref="L633:M633"/>
    <mergeCell ref="N633:O633"/>
    <mergeCell ref="P633:Q633"/>
    <mergeCell ref="R633:T633"/>
    <mergeCell ref="U633:W633"/>
    <mergeCell ref="B632:I632"/>
    <mergeCell ref="J632:K632"/>
    <mergeCell ref="L632:M632"/>
    <mergeCell ref="N632:O632"/>
    <mergeCell ref="P630:Q630"/>
    <mergeCell ref="R630:T630"/>
    <mergeCell ref="U630:W630"/>
    <mergeCell ref="B631:I631"/>
    <mergeCell ref="J631:K631"/>
    <mergeCell ref="L631:M631"/>
    <mergeCell ref="N631:O631"/>
    <mergeCell ref="P631:Q631"/>
    <mergeCell ref="R631:T631"/>
    <mergeCell ref="U631:W631"/>
    <mergeCell ref="B630:I630"/>
    <mergeCell ref="J630:K630"/>
    <mergeCell ref="L630:M630"/>
    <mergeCell ref="N630:O630"/>
    <mergeCell ref="P628:Q628"/>
    <mergeCell ref="R628:T628"/>
    <mergeCell ref="U628:W628"/>
    <mergeCell ref="B629:I629"/>
    <mergeCell ref="J629:K629"/>
    <mergeCell ref="L629:M629"/>
    <mergeCell ref="N629:O629"/>
    <mergeCell ref="P629:Q629"/>
    <mergeCell ref="R629:T629"/>
    <mergeCell ref="U629:W629"/>
    <mergeCell ref="B628:I628"/>
    <mergeCell ref="J628:K628"/>
    <mergeCell ref="L628:M628"/>
    <mergeCell ref="N628:O628"/>
    <mergeCell ref="P626:Q626"/>
    <mergeCell ref="R626:T626"/>
    <mergeCell ref="U626:W626"/>
    <mergeCell ref="B627:I627"/>
    <mergeCell ref="J627:K627"/>
    <mergeCell ref="L627:M627"/>
    <mergeCell ref="N627:O627"/>
    <mergeCell ref="P627:Q627"/>
    <mergeCell ref="R627:T627"/>
    <mergeCell ref="U627:W627"/>
    <mergeCell ref="B626:I626"/>
    <mergeCell ref="J626:K626"/>
    <mergeCell ref="L626:M626"/>
    <mergeCell ref="N626:O626"/>
    <mergeCell ref="P624:Q624"/>
    <mergeCell ref="R624:T624"/>
    <mergeCell ref="U624:W624"/>
    <mergeCell ref="B625:I625"/>
    <mergeCell ref="J625:K625"/>
    <mergeCell ref="L625:M625"/>
    <mergeCell ref="N625:O625"/>
    <mergeCell ref="P625:Q625"/>
    <mergeCell ref="R625:T625"/>
    <mergeCell ref="U625:W625"/>
    <mergeCell ref="B624:I624"/>
    <mergeCell ref="J624:K624"/>
    <mergeCell ref="L624:M624"/>
    <mergeCell ref="N624:O624"/>
    <mergeCell ref="P622:Q622"/>
    <mergeCell ref="R622:T622"/>
    <mergeCell ref="U622:W622"/>
    <mergeCell ref="B623:I623"/>
    <mergeCell ref="J623:K623"/>
    <mergeCell ref="L623:M623"/>
    <mergeCell ref="N623:O623"/>
    <mergeCell ref="P623:Q623"/>
    <mergeCell ref="R623:T623"/>
    <mergeCell ref="U623:W623"/>
    <mergeCell ref="B622:I622"/>
    <mergeCell ref="J622:K622"/>
    <mergeCell ref="L622:M622"/>
    <mergeCell ref="N622:O622"/>
    <mergeCell ref="R620:T620"/>
    <mergeCell ref="U620:W620"/>
    <mergeCell ref="B621:I621"/>
    <mergeCell ref="J621:K621"/>
    <mergeCell ref="L621:M621"/>
    <mergeCell ref="N621:O621"/>
    <mergeCell ref="P621:Q621"/>
    <mergeCell ref="R621:T621"/>
    <mergeCell ref="U621:W621"/>
    <mergeCell ref="A615:W615"/>
    <mergeCell ref="A616:W616"/>
    <mergeCell ref="A617:W617"/>
    <mergeCell ref="A619:A620"/>
    <mergeCell ref="B619:I620"/>
    <mergeCell ref="J619:K620"/>
    <mergeCell ref="L619:M620"/>
    <mergeCell ref="N619:O620"/>
    <mergeCell ref="P619:Q620"/>
    <mergeCell ref="R619:W619"/>
    <mergeCell ref="U611:W611"/>
    <mergeCell ref="A614:W614"/>
    <mergeCell ref="B611:I611"/>
    <mergeCell ref="J611:K611"/>
    <mergeCell ref="L611:M611"/>
    <mergeCell ref="N611:O611"/>
    <mergeCell ref="P612:Q612"/>
    <mergeCell ref="R612:T612"/>
    <mergeCell ref="B612:I612"/>
    <mergeCell ref="J612:K612"/>
    <mergeCell ref="U609:W609"/>
    <mergeCell ref="B610:I610"/>
    <mergeCell ref="J610:K610"/>
    <mergeCell ref="L610:M610"/>
    <mergeCell ref="N610:O610"/>
    <mergeCell ref="P610:Q610"/>
    <mergeCell ref="R610:T610"/>
    <mergeCell ref="U610:W610"/>
    <mergeCell ref="B609:I609"/>
    <mergeCell ref="J609:K609"/>
    <mergeCell ref="L609:M609"/>
    <mergeCell ref="N609:O609"/>
    <mergeCell ref="U612:W612"/>
    <mergeCell ref="B608:I608"/>
    <mergeCell ref="J608:K608"/>
    <mergeCell ref="L608:M608"/>
    <mergeCell ref="N608:O608"/>
    <mergeCell ref="P608:Q608"/>
    <mergeCell ref="R608:T608"/>
    <mergeCell ref="U608:W608"/>
    <mergeCell ref="L612:M612"/>
    <mergeCell ref="N612:O612"/>
    <mergeCell ref="P606:Q606"/>
    <mergeCell ref="R606:T606"/>
    <mergeCell ref="L606:M606"/>
    <mergeCell ref="N606:O606"/>
    <mergeCell ref="P609:Q609"/>
    <mergeCell ref="R609:T609"/>
    <mergeCell ref="P611:Q611"/>
    <mergeCell ref="R611:T611"/>
    <mergeCell ref="U606:W606"/>
    <mergeCell ref="B607:I607"/>
    <mergeCell ref="J607:K607"/>
    <mergeCell ref="L607:M607"/>
    <mergeCell ref="N607:O607"/>
    <mergeCell ref="P607:Q607"/>
    <mergeCell ref="R607:T607"/>
    <mergeCell ref="U607:W607"/>
    <mergeCell ref="B606:I606"/>
    <mergeCell ref="J606:K606"/>
    <mergeCell ref="P604:Q604"/>
    <mergeCell ref="R604:T604"/>
    <mergeCell ref="U604:W604"/>
    <mergeCell ref="B605:I605"/>
    <mergeCell ref="J605:K605"/>
    <mergeCell ref="L605:M605"/>
    <mergeCell ref="N605:O605"/>
    <mergeCell ref="P605:Q605"/>
    <mergeCell ref="R605:T605"/>
    <mergeCell ref="U605:W605"/>
    <mergeCell ref="B604:I604"/>
    <mergeCell ref="J604:K604"/>
    <mergeCell ref="L604:M604"/>
    <mergeCell ref="N604:O604"/>
    <mergeCell ref="P602:Q602"/>
    <mergeCell ref="R602:T602"/>
    <mergeCell ref="U602:W602"/>
    <mergeCell ref="B603:I603"/>
    <mergeCell ref="J603:K603"/>
    <mergeCell ref="L603:M603"/>
    <mergeCell ref="N603:O603"/>
    <mergeCell ref="P603:Q603"/>
    <mergeCell ref="R603:T603"/>
    <mergeCell ref="U603:W603"/>
    <mergeCell ref="B602:I602"/>
    <mergeCell ref="J602:K602"/>
    <mergeCell ref="L602:M602"/>
    <mergeCell ref="N602:O602"/>
    <mergeCell ref="P600:Q600"/>
    <mergeCell ref="R600:T600"/>
    <mergeCell ref="U600:W600"/>
    <mergeCell ref="B601:I601"/>
    <mergeCell ref="J601:K601"/>
    <mergeCell ref="L601:M601"/>
    <mergeCell ref="N601:O601"/>
    <mergeCell ref="P601:Q601"/>
    <mergeCell ref="R601:T601"/>
    <mergeCell ref="U601:W601"/>
    <mergeCell ref="B600:I600"/>
    <mergeCell ref="J600:K600"/>
    <mergeCell ref="L600:M600"/>
    <mergeCell ref="N600:O600"/>
    <mergeCell ref="P598:Q598"/>
    <mergeCell ref="R598:T598"/>
    <mergeCell ref="U598:W598"/>
    <mergeCell ref="B599:I599"/>
    <mergeCell ref="J599:K599"/>
    <mergeCell ref="L599:M599"/>
    <mergeCell ref="N599:O599"/>
    <mergeCell ref="P599:Q599"/>
    <mergeCell ref="R599:T599"/>
    <mergeCell ref="U599:W599"/>
    <mergeCell ref="B598:I598"/>
    <mergeCell ref="J598:K598"/>
    <mergeCell ref="L598:M598"/>
    <mergeCell ref="N598:O598"/>
    <mergeCell ref="P596:Q596"/>
    <mergeCell ref="R596:T596"/>
    <mergeCell ref="U596:W596"/>
    <mergeCell ref="B597:I597"/>
    <mergeCell ref="J597:K597"/>
    <mergeCell ref="L597:M597"/>
    <mergeCell ref="N597:O597"/>
    <mergeCell ref="P597:Q597"/>
    <mergeCell ref="R597:T597"/>
    <mergeCell ref="U597:W597"/>
    <mergeCell ref="B596:I596"/>
    <mergeCell ref="J596:K596"/>
    <mergeCell ref="L596:M596"/>
    <mergeCell ref="N596:O596"/>
    <mergeCell ref="P594:Q594"/>
    <mergeCell ref="R594:T594"/>
    <mergeCell ref="U594:W594"/>
    <mergeCell ref="B595:I595"/>
    <mergeCell ref="J595:K595"/>
    <mergeCell ref="L595:M595"/>
    <mergeCell ref="N595:O595"/>
    <mergeCell ref="P595:Q595"/>
    <mergeCell ref="R595:T595"/>
    <mergeCell ref="U595:W595"/>
    <mergeCell ref="B594:I594"/>
    <mergeCell ref="J594:K594"/>
    <mergeCell ref="L594:M594"/>
    <mergeCell ref="N594:O594"/>
    <mergeCell ref="P592:Q592"/>
    <mergeCell ref="R592:T592"/>
    <mergeCell ref="U592:W592"/>
    <mergeCell ref="B593:I593"/>
    <mergeCell ref="J593:K593"/>
    <mergeCell ref="L593:M593"/>
    <mergeCell ref="N593:O593"/>
    <mergeCell ref="P593:Q593"/>
    <mergeCell ref="R593:T593"/>
    <mergeCell ref="U593:W593"/>
    <mergeCell ref="B592:I592"/>
    <mergeCell ref="J592:K592"/>
    <mergeCell ref="L592:M592"/>
    <mergeCell ref="N592:O592"/>
    <mergeCell ref="P590:Q590"/>
    <mergeCell ref="R590:T590"/>
    <mergeCell ref="U590:W590"/>
    <mergeCell ref="B591:I591"/>
    <mergeCell ref="J591:K591"/>
    <mergeCell ref="L591:M591"/>
    <mergeCell ref="N591:O591"/>
    <mergeCell ref="P591:Q591"/>
    <mergeCell ref="R591:T591"/>
    <mergeCell ref="U591:W591"/>
    <mergeCell ref="B590:I590"/>
    <mergeCell ref="J590:K590"/>
    <mergeCell ref="L590:M590"/>
    <mergeCell ref="N590:O590"/>
    <mergeCell ref="P588:Q588"/>
    <mergeCell ref="R588:T588"/>
    <mergeCell ref="U588:W588"/>
    <mergeCell ref="B589:I589"/>
    <mergeCell ref="J589:K589"/>
    <mergeCell ref="L589:M589"/>
    <mergeCell ref="N589:O589"/>
    <mergeCell ref="P589:Q589"/>
    <mergeCell ref="R589:T589"/>
    <mergeCell ref="U589:W589"/>
    <mergeCell ref="B588:I588"/>
    <mergeCell ref="J588:K588"/>
    <mergeCell ref="L588:M588"/>
    <mergeCell ref="N588:O588"/>
    <mergeCell ref="P586:Q586"/>
    <mergeCell ref="R586:T586"/>
    <mergeCell ref="U586:W586"/>
    <mergeCell ref="B587:I587"/>
    <mergeCell ref="J587:K587"/>
    <mergeCell ref="L587:M587"/>
    <mergeCell ref="N587:O587"/>
    <mergeCell ref="P587:Q587"/>
    <mergeCell ref="R587:T587"/>
    <mergeCell ref="U587:W587"/>
    <mergeCell ref="B586:I586"/>
    <mergeCell ref="J586:K586"/>
    <mergeCell ref="L586:M586"/>
    <mergeCell ref="N586:O586"/>
    <mergeCell ref="P584:Q584"/>
    <mergeCell ref="R584:T584"/>
    <mergeCell ref="U584:W584"/>
    <mergeCell ref="B585:I585"/>
    <mergeCell ref="J585:K585"/>
    <mergeCell ref="L585:M585"/>
    <mergeCell ref="N585:O585"/>
    <mergeCell ref="P585:Q585"/>
    <mergeCell ref="R585:T585"/>
    <mergeCell ref="U585:W585"/>
    <mergeCell ref="B584:I584"/>
    <mergeCell ref="J584:K584"/>
    <mergeCell ref="L584:M584"/>
    <mergeCell ref="N584:O584"/>
    <mergeCell ref="P582:Q582"/>
    <mergeCell ref="R582:T582"/>
    <mergeCell ref="U582:W582"/>
    <mergeCell ref="B583:I583"/>
    <mergeCell ref="J583:K583"/>
    <mergeCell ref="L583:M583"/>
    <mergeCell ref="N583:O583"/>
    <mergeCell ref="P583:Q583"/>
    <mergeCell ref="R583:T583"/>
    <mergeCell ref="U583:W583"/>
    <mergeCell ref="B582:I582"/>
    <mergeCell ref="J582:K582"/>
    <mergeCell ref="L582:M582"/>
    <mergeCell ref="N582:O582"/>
    <mergeCell ref="P580:Q580"/>
    <mergeCell ref="R580:T580"/>
    <mergeCell ref="U580:W580"/>
    <mergeCell ref="B581:I581"/>
    <mergeCell ref="J581:K581"/>
    <mergeCell ref="L581:M581"/>
    <mergeCell ref="N581:O581"/>
    <mergeCell ref="P581:Q581"/>
    <mergeCell ref="R581:T581"/>
    <mergeCell ref="U581:W581"/>
    <mergeCell ref="B580:I580"/>
    <mergeCell ref="J580:K580"/>
    <mergeCell ref="L580:M580"/>
    <mergeCell ref="N580:O580"/>
    <mergeCell ref="P578:Q578"/>
    <mergeCell ref="R578:T578"/>
    <mergeCell ref="U578:W578"/>
    <mergeCell ref="B579:I579"/>
    <mergeCell ref="J579:K579"/>
    <mergeCell ref="L579:M579"/>
    <mergeCell ref="N579:O579"/>
    <mergeCell ref="P579:Q579"/>
    <mergeCell ref="R579:T579"/>
    <mergeCell ref="U579:W579"/>
    <mergeCell ref="B578:I578"/>
    <mergeCell ref="J578:K578"/>
    <mergeCell ref="L578:M578"/>
    <mergeCell ref="N578:O578"/>
    <mergeCell ref="P576:Q576"/>
    <mergeCell ref="R576:T576"/>
    <mergeCell ref="U576:W576"/>
    <mergeCell ref="B577:I577"/>
    <mergeCell ref="J577:K577"/>
    <mergeCell ref="L577:M577"/>
    <mergeCell ref="N577:O577"/>
    <mergeCell ref="P577:Q577"/>
    <mergeCell ref="R577:T577"/>
    <mergeCell ref="U577:W577"/>
    <mergeCell ref="B576:I576"/>
    <mergeCell ref="J576:K576"/>
    <mergeCell ref="L576:M576"/>
    <mergeCell ref="N576:O576"/>
    <mergeCell ref="P574:Q574"/>
    <mergeCell ref="R574:T574"/>
    <mergeCell ref="U574:W574"/>
    <mergeCell ref="B575:I575"/>
    <mergeCell ref="J575:K575"/>
    <mergeCell ref="L575:M575"/>
    <mergeCell ref="N575:O575"/>
    <mergeCell ref="P575:Q575"/>
    <mergeCell ref="R575:T575"/>
    <mergeCell ref="U575:W575"/>
    <mergeCell ref="B574:I574"/>
    <mergeCell ref="J574:K574"/>
    <mergeCell ref="L574:M574"/>
    <mergeCell ref="N574:O574"/>
    <mergeCell ref="N572:O573"/>
    <mergeCell ref="P572:Q573"/>
    <mergeCell ref="R572:W572"/>
    <mergeCell ref="R573:T573"/>
    <mergeCell ref="U573:W573"/>
    <mergeCell ref="A572:A573"/>
    <mergeCell ref="B572:I573"/>
    <mergeCell ref="J572:K573"/>
    <mergeCell ref="L572:M573"/>
    <mergeCell ref="A567:W567"/>
    <mergeCell ref="A568:W568"/>
    <mergeCell ref="A569:W569"/>
    <mergeCell ref="A570:W570"/>
    <mergeCell ref="P564:Q564"/>
    <mergeCell ref="R564:T564"/>
    <mergeCell ref="U564:W564"/>
    <mergeCell ref="B565:I565"/>
    <mergeCell ref="J565:K565"/>
    <mergeCell ref="L565:M565"/>
    <mergeCell ref="N565:O565"/>
    <mergeCell ref="P565:Q565"/>
    <mergeCell ref="R565:T565"/>
    <mergeCell ref="U565:W565"/>
    <mergeCell ref="B564:I564"/>
    <mergeCell ref="J564:K564"/>
    <mergeCell ref="L564:M564"/>
    <mergeCell ref="N564:O564"/>
    <mergeCell ref="P562:Q562"/>
    <mergeCell ref="R562:T562"/>
    <mergeCell ref="U562:W562"/>
    <mergeCell ref="B563:I563"/>
    <mergeCell ref="J563:K563"/>
    <mergeCell ref="L563:M563"/>
    <mergeCell ref="N563:O563"/>
    <mergeCell ref="P563:Q563"/>
    <mergeCell ref="R563:T563"/>
    <mergeCell ref="U563:W563"/>
    <mergeCell ref="B562:I562"/>
    <mergeCell ref="J562:K562"/>
    <mergeCell ref="L562:M562"/>
    <mergeCell ref="N562:O562"/>
    <mergeCell ref="P560:Q560"/>
    <mergeCell ref="R560:T560"/>
    <mergeCell ref="U560:W560"/>
    <mergeCell ref="B561:I561"/>
    <mergeCell ref="J561:K561"/>
    <mergeCell ref="L561:M561"/>
    <mergeCell ref="N561:O561"/>
    <mergeCell ref="P561:Q561"/>
    <mergeCell ref="R561:T561"/>
    <mergeCell ref="U561:W561"/>
    <mergeCell ref="B560:I560"/>
    <mergeCell ref="J560:K560"/>
    <mergeCell ref="L560:M560"/>
    <mergeCell ref="N560:O560"/>
    <mergeCell ref="P558:Q558"/>
    <mergeCell ref="R558:T558"/>
    <mergeCell ref="U558:W558"/>
    <mergeCell ref="B559:I559"/>
    <mergeCell ref="J559:K559"/>
    <mergeCell ref="L559:M559"/>
    <mergeCell ref="N559:O559"/>
    <mergeCell ref="P559:Q559"/>
    <mergeCell ref="R559:T559"/>
    <mergeCell ref="U559:W559"/>
    <mergeCell ref="B558:I558"/>
    <mergeCell ref="J558:K558"/>
    <mergeCell ref="L558:M558"/>
    <mergeCell ref="N558:O558"/>
    <mergeCell ref="P556:Q556"/>
    <mergeCell ref="R556:T556"/>
    <mergeCell ref="U556:W556"/>
    <mergeCell ref="B557:I557"/>
    <mergeCell ref="J557:K557"/>
    <mergeCell ref="L557:M557"/>
    <mergeCell ref="N557:O557"/>
    <mergeCell ref="P557:Q557"/>
    <mergeCell ref="R557:T557"/>
    <mergeCell ref="U557:W557"/>
    <mergeCell ref="B556:I556"/>
    <mergeCell ref="J556:K556"/>
    <mergeCell ref="L556:M556"/>
    <mergeCell ref="N556:O556"/>
    <mergeCell ref="P554:Q554"/>
    <mergeCell ref="R554:T554"/>
    <mergeCell ref="U554:W554"/>
    <mergeCell ref="B555:I555"/>
    <mergeCell ref="J555:K555"/>
    <mergeCell ref="L555:M555"/>
    <mergeCell ref="N555:O555"/>
    <mergeCell ref="P555:Q555"/>
    <mergeCell ref="R555:T555"/>
    <mergeCell ref="U555:W555"/>
    <mergeCell ref="B554:I554"/>
    <mergeCell ref="J554:K554"/>
    <mergeCell ref="L554:M554"/>
    <mergeCell ref="N554:O554"/>
    <mergeCell ref="P552:Q552"/>
    <mergeCell ref="R552:T552"/>
    <mergeCell ref="U552:W552"/>
    <mergeCell ref="B553:I553"/>
    <mergeCell ref="J553:K553"/>
    <mergeCell ref="L553:M553"/>
    <mergeCell ref="N553:O553"/>
    <mergeCell ref="P553:Q553"/>
    <mergeCell ref="R553:T553"/>
    <mergeCell ref="U553:W553"/>
    <mergeCell ref="B552:I552"/>
    <mergeCell ref="J552:K552"/>
    <mergeCell ref="L552:M552"/>
    <mergeCell ref="N552:O552"/>
    <mergeCell ref="P550:Q550"/>
    <mergeCell ref="R550:T550"/>
    <mergeCell ref="U550:W550"/>
    <mergeCell ref="B551:I551"/>
    <mergeCell ref="J551:K551"/>
    <mergeCell ref="L551:M551"/>
    <mergeCell ref="N551:O551"/>
    <mergeCell ref="P551:Q551"/>
    <mergeCell ref="R551:T551"/>
    <mergeCell ref="U551:W551"/>
    <mergeCell ref="B550:I550"/>
    <mergeCell ref="J550:K550"/>
    <mergeCell ref="L550:M550"/>
    <mergeCell ref="N550:O550"/>
    <mergeCell ref="P548:Q548"/>
    <mergeCell ref="R548:T548"/>
    <mergeCell ref="U548:W548"/>
    <mergeCell ref="B549:I549"/>
    <mergeCell ref="J549:K549"/>
    <mergeCell ref="L549:M549"/>
    <mergeCell ref="N549:O549"/>
    <mergeCell ref="P549:Q549"/>
    <mergeCell ref="R549:T549"/>
    <mergeCell ref="U549:W549"/>
    <mergeCell ref="B548:I548"/>
    <mergeCell ref="J548:K548"/>
    <mergeCell ref="L548:M548"/>
    <mergeCell ref="N548:O548"/>
    <mergeCell ref="N546:O547"/>
    <mergeCell ref="P546:Q547"/>
    <mergeCell ref="R546:W546"/>
    <mergeCell ref="R547:T547"/>
    <mergeCell ref="U547:W547"/>
    <mergeCell ref="A546:A547"/>
    <mergeCell ref="B546:I547"/>
    <mergeCell ref="J546:K547"/>
    <mergeCell ref="L546:M547"/>
    <mergeCell ref="A541:W541"/>
    <mergeCell ref="A542:W542"/>
    <mergeCell ref="A543:W543"/>
    <mergeCell ref="A544:W544"/>
    <mergeCell ref="P538:Q538"/>
    <mergeCell ref="R538:T538"/>
    <mergeCell ref="U538:W538"/>
    <mergeCell ref="B539:I539"/>
    <mergeCell ref="J539:K539"/>
    <mergeCell ref="L539:M539"/>
    <mergeCell ref="N539:O539"/>
    <mergeCell ref="P539:Q539"/>
    <mergeCell ref="R539:T539"/>
    <mergeCell ref="U539:W539"/>
    <mergeCell ref="B538:I538"/>
    <mergeCell ref="J538:K538"/>
    <mergeCell ref="L538:M538"/>
    <mergeCell ref="N538:O538"/>
    <mergeCell ref="P536:Q536"/>
    <mergeCell ref="R536:T536"/>
    <mergeCell ref="U536:W536"/>
    <mergeCell ref="B537:I537"/>
    <mergeCell ref="J537:K537"/>
    <mergeCell ref="L537:M537"/>
    <mergeCell ref="N537:O537"/>
    <mergeCell ref="P537:Q537"/>
    <mergeCell ref="R537:T537"/>
    <mergeCell ref="U537:W537"/>
    <mergeCell ref="B536:I536"/>
    <mergeCell ref="J536:K536"/>
    <mergeCell ref="L536:M536"/>
    <mergeCell ref="N536:O536"/>
    <mergeCell ref="P534:Q534"/>
    <mergeCell ref="R534:T534"/>
    <mergeCell ref="U534:W534"/>
    <mergeCell ref="B535:I535"/>
    <mergeCell ref="J535:K535"/>
    <mergeCell ref="L535:M535"/>
    <mergeCell ref="N535:O535"/>
    <mergeCell ref="P535:Q535"/>
    <mergeCell ref="R535:T535"/>
    <mergeCell ref="U535:W535"/>
    <mergeCell ref="B534:I534"/>
    <mergeCell ref="J534:K534"/>
    <mergeCell ref="L534:M534"/>
    <mergeCell ref="N534:O534"/>
    <mergeCell ref="P532:Q532"/>
    <mergeCell ref="R532:T532"/>
    <mergeCell ref="U532:W532"/>
    <mergeCell ref="B533:I533"/>
    <mergeCell ref="J533:K533"/>
    <mergeCell ref="L533:M533"/>
    <mergeCell ref="N533:O533"/>
    <mergeCell ref="P533:Q533"/>
    <mergeCell ref="R533:T533"/>
    <mergeCell ref="U533:W533"/>
    <mergeCell ref="B532:I532"/>
    <mergeCell ref="J532:K532"/>
    <mergeCell ref="L532:M532"/>
    <mergeCell ref="N532:O532"/>
    <mergeCell ref="P530:Q530"/>
    <mergeCell ref="R530:T530"/>
    <mergeCell ref="U530:W530"/>
    <mergeCell ref="B531:I531"/>
    <mergeCell ref="J531:K531"/>
    <mergeCell ref="L531:M531"/>
    <mergeCell ref="N531:O531"/>
    <mergeCell ref="P531:Q531"/>
    <mergeCell ref="R531:T531"/>
    <mergeCell ref="U531:W531"/>
    <mergeCell ref="B530:I530"/>
    <mergeCell ref="J530:K530"/>
    <mergeCell ref="L530:M530"/>
    <mergeCell ref="N530:O530"/>
    <mergeCell ref="P528:Q528"/>
    <mergeCell ref="R528:T528"/>
    <mergeCell ref="U528:W528"/>
    <mergeCell ref="B529:I529"/>
    <mergeCell ref="J529:K529"/>
    <mergeCell ref="L529:M529"/>
    <mergeCell ref="N529:O529"/>
    <mergeCell ref="P529:Q529"/>
    <mergeCell ref="R529:T529"/>
    <mergeCell ref="U529:W529"/>
    <mergeCell ref="B528:I528"/>
    <mergeCell ref="J528:K528"/>
    <mergeCell ref="L528:M528"/>
    <mergeCell ref="N528:O528"/>
    <mergeCell ref="P526:Q526"/>
    <mergeCell ref="R526:T526"/>
    <mergeCell ref="U526:W526"/>
    <mergeCell ref="B527:I527"/>
    <mergeCell ref="J527:K527"/>
    <mergeCell ref="L527:M527"/>
    <mergeCell ref="N527:O527"/>
    <mergeCell ref="P527:Q527"/>
    <mergeCell ref="R527:T527"/>
    <mergeCell ref="U527:W527"/>
    <mergeCell ref="B526:I526"/>
    <mergeCell ref="J526:K526"/>
    <mergeCell ref="L526:M526"/>
    <mergeCell ref="N526:O526"/>
    <mergeCell ref="P524:Q524"/>
    <mergeCell ref="R524:T524"/>
    <mergeCell ref="U524:W524"/>
    <mergeCell ref="B525:I525"/>
    <mergeCell ref="J525:K525"/>
    <mergeCell ref="L525:M525"/>
    <mergeCell ref="N525:O525"/>
    <mergeCell ref="P525:Q525"/>
    <mergeCell ref="R525:T525"/>
    <mergeCell ref="U525:W525"/>
    <mergeCell ref="B524:I524"/>
    <mergeCell ref="J524:K524"/>
    <mergeCell ref="L524:M524"/>
    <mergeCell ref="N524:O524"/>
    <mergeCell ref="P522:Q522"/>
    <mergeCell ref="R522:T522"/>
    <mergeCell ref="U522:W522"/>
    <mergeCell ref="B523:I523"/>
    <mergeCell ref="J523:K523"/>
    <mergeCell ref="L523:M523"/>
    <mergeCell ref="N523:O523"/>
    <mergeCell ref="P523:Q523"/>
    <mergeCell ref="R523:T523"/>
    <mergeCell ref="U523:W523"/>
    <mergeCell ref="B522:I522"/>
    <mergeCell ref="J522:K522"/>
    <mergeCell ref="L522:M522"/>
    <mergeCell ref="N522:O522"/>
    <mergeCell ref="P520:Q520"/>
    <mergeCell ref="R520:T520"/>
    <mergeCell ref="U520:W520"/>
    <mergeCell ref="B521:I521"/>
    <mergeCell ref="J521:K521"/>
    <mergeCell ref="L521:M521"/>
    <mergeCell ref="N521:O521"/>
    <mergeCell ref="P521:Q521"/>
    <mergeCell ref="R521:T521"/>
    <mergeCell ref="U521:W521"/>
    <mergeCell ref="B520:I520"/>
    <mergeCell ref="J520:K520"/>
    <mergeCell ref="L520:M520"/>
    <mergeCell ref="N520:O520"/>
    <mergeCell ref="P518:Q518"/>
    <mergeCell ref="R518:T518"/>
    <mergeCell ref="U518:W518"/>
    <mergeCell ref="B519:I519"/>
    <mergeCell ref="J519:K519"/>
    <mergeCell ref="L519:M519"/>
    <mergeCell ref="N519:O519"/>
    <mergeCell ref="P519:Q519"/>
    <mergeCell ref="R519:T519"/>
    <mergeCell ref="U519:W519"/>
    <mergeCell ref="B518:I518"/>
    <mergeCell ref="J518:K518"/>
    <mergeCell ref="L518:M518"/>
    <mergeCell ref="N518:O518"/>
    <mergeCell ref="P516:Q516"/>
    <mergeCell ref="R516:T516"/>
    <mergeCell ref="U516:W516"/>
    <mergeCell ref="B517:I517"/>
    <mergeCell ref="J517:K517"/>
    <mergeCell ref="L517:M517"/>
    <mergeCell ref="N517:O517"/>
    <mergeCell ref="P517:Q517"/>
    <mergeCell ref="R517:T517"/>
    <mergeCell ref="U517:W517"/>
    <mergeCell ref="B516:I516"/>
    <mergeCell ref="J516:K516"/>
    <mergeCell ref="L516:M516"/>
    <mergeCell ref="N516:O516"/>
    <mergeCell ref="P514:Q514"/>
    <mergeCell ref="R514:T514"/>
    <mergeCell ref="U514:W514"/>
    <mergeCell ref="B515:I515"/>
    <mergeCell ref="J515:K515"/>
    <mergeCell ref="L515:M515"/>
    <mergeCell ref="N515:O515"/>
    <mergeCell ref="P515:Q515"/>
    <mergeCell ref="R515:T515"/>
    <mergeCell ref="U515:W515"/>
    <mergeCell ref="B514:I514"/>
    <mergeCell ref="J514:K514"/>
    <mergeCell ref="L514:M514"/>
    <mergeCell ref="N514:O514"/>
    <mergeCell ref="P512:Q512"/>
    <mergeCell ref="R512:T512"/>
    <mergeCell ref="U512:W512"/>
    <mergeCell ref="B513:I513"/>
    <mergeCell ref="J513:K513"/>
    <mergeCell ref="L513:M513"/>
    <mergeCell ref="N513:O513"/>
    <mergeCell ref="P513:Q513"/>
    <mergeCell ref="R513:T513"/>
    <mergeCell ref="U513:W513"/>
    <mergeCell ref="B512:I512"/>
    <mergeCell ref="J512:K512"/>
    <mergeCell ref="L512:M512"/>
    <mergeCell ref="N512:O512"/>
    <mergeCell ref="P510:Q510"/>
    <mergeCell ref="R510:T510"/>
    <mergeCell ref="U510:W510"/>
    <mergeCell ref="B511:I511"/>
    <mergeCell ref="J511:K511"/>
    <mergeCell ref="L511:M511"/>
    <mergeCell ref="N511:O511"/>
    <mergeCell ref="P511:Q511"/>
    <mergeCell ref="R511:T511"/>
    <mergeCell ref="U511:W511"/>
    <mergeCell ref="B510:I510"/>
    <mergeCell ref="J510:K510"/>
    <mergeCell ref="L510:M510"/>
    <mergeCell ref="N510:O510"/>
    <mergeCell ref="P508:Q508"/>
    <mergeCell ref="R508:T508"/>
    <mergeCell ref="U508:W508"/>
    <mergeCell ref="B509:I509"/>
    <mergeCell ref="J509:K509"/>
    <mergeCell ref="L509:M509"/>
    <mergeCell ref="N509:O509"/>
    <mergeCell ref="P509:Q509"/>
    <mergeCell ref="R509:T509"/>
    <mergeCell ref="U509:W509"/>
    <mergeCell ref="B508:I508"/>
    <mergeCell ref="J508:K508"/>
    <mergeCell ref="L508:M508"/>
    <mergeCell ref="N508:O508"/>
    <mergeCell ref="P506:Q506"/>
    <mergeCell ref="R506:T506"/>
    <mergeCell ref="U506:W506"/>
    <mergeCell ref="B507:I507"/>
    <mergeCell ref="J507:K507"/>
    <mergeCell ref="L507:M507"/>
    <mergeCell ref="N507:O507"/>
    <mergeCell ref="P507:Q507"/>
    <mergeCell ref="R507:T507"/>
    <mergeCell ref="U507:W507"/>
    <mergeCell ref="B506:I506"/>
    <mergeCell ref="J506:K506"/>
    <mergeCell ref="L506:M506"/>
    <mergeCell ref="N506:O506"/>
    <mergeCell ref="R504:T504"/>
    <mergeCell ref="U504:W504"/>
    <mergeCell ref="B505:I505"/>
    <mergeCell ref="J505:K505"/>
    <mergeCell ref="L505:M505"/>
    <mergeCell ref="N505:O505"/>
    <mergeCell ref="P505:Q505"/>
    <mergeCell ref="R505:T505"/>
    <mergeCell ref="U505:W505"/>
    <mergeCell ref="A499:W499"/>
    <mergeCell ref="A500:W500"/>
    <mergeCell ref="A501:W501"/>
    <mergeCell ref="A503:A504"/>
    <mergeCell ref="B503:I504"/>
    <mergeCell ref="J503:K504"/>
    <mergeCell ref="L503:M504"/>
    <mergeCell ref="N503:O504"/>
    <mergeCell ref="P503:Q504"/>
    <mergeCell ref="R503:W503"/>
    <mergeCell ref="A498:W498"/>
    <mergeCell ref="B495:I495"/>
    <mergeCell ref="J495:K495"/>
    <mergeCell ref="L495:M495"/>
    <mergeCell ref="N495:O495"/>
    <mergeCell ref="P494:Q494"/>
    <mergeCell ref="R494:T494"/>
    <mergeCell ref="U494:W494"/>
    <mergeCell ref="P495:Q495"/>
    <mergeCell ref="R495:T495"/>
    <mergeCell ref="U495:W495"/>
    <mergeCell ref="B494:I494"/>
    <mergeCell ref="J494:K494"/>
    <mergeCell ref="L494:M494"/>
    <mergeCell ref="N494:O494"/>
    <mergeCell ref="P492:Q492"/>
    <mergeCell ref="R492:T492"/>
    <mergeCell ref="U492:W492"/>
    <mergeCell ref="B493:I493"/>
    <mergeCell ref="J493:K493"/>
    <mergeCell ref="L493:M493"/>
    <mergeCell ref="N493:O493"/>
    <mergeCell ref="P493:Q493"/>
    <mergeCell ref="R493:T493"/>
    <mergeCell ref="U493:W493"/>
    <mergeCell ref="B492:I492"/>
    <mergeCell ref="J492:K492"/>
    <mergeCell ref="L492:M492"/>
    <mergeCell ref="N492:O492"/>
    <mergeCell ref="P490:Q490"/>
    <mergeCell ref="R490:T490"/>
    <mergeCell ref="U490:W490"/>
    <mergeCell ref="B491:I491"/>
    <mergeCell ref="J491:K491"/>
    <mergeCell ref="L491:M491"/>
    <mergeCell ref="N491:O491"/>
    <mergeCell ref="P491:Q491"/>
    <mergeCell ref="R491:T491"/>
    <mergeCell ref="U491:W491"/>
    <mergeCell ref="B490:I490"/>
    <mergeCell ref="J490:K490"/>
    <mergeCell ref="L490:M490"/>
    <mergeCell ref="N490:O490"/>
    <mergeCell ref="P488:Q488"/>
    <mergeCell ref="R488:T488"/>
    <mergeCell ref="U488:W488"/>
    <mergeCell ref="B489:I489"/>
    <mergeCell ref="J489:K489"/>
    <mergeCell ref="L489:M489"/>
    <mergeCell ref="N489:O489"/>
    <mergeCell ref="P489:Q489"/>
    <mergeCell ref="R489:T489"/>
    <mergeCell ref="U489:W489"/>
    <mergeCell ref="B488:I488"/>
    <mergeCell ref="J488:K488"/>
    <mergeCell ref="L488:M488"/>
    <mergeCell ref="N488:O488"/>
    <mergeCell ref="P486:Q486"/>
    <mergeCell ref="R486:T486"/>
    <mergeCell ref="U486:W486"/>
    <mergeCell ref="B487:I487"/>
    <mergeCell ref="J487:K487"/>
    <mergeCell ref="L487:M487"/>
    <mergeCell ref="N487:O487"/>
    <mergeCell ref="P487:Q487"/>
    <mergeCell ref="R487:T487"/>
    <mergeCell ref="U487:W487"/>
    <mergeCell ref="B486:I486"/>
    <mergeCell ref="J486:K486"/>
    <mergeCell ref="L486:M486"/>
    <mergeCell ref="N486:O486"/>
    <mergeCell ref="P484:Q484"/>
    <mergeCell ref="R484:T484"/>
    <mergeCell ref="U484:W484"/>
    <mergeCell ref="B485:I485"/>
    <mergeCell ref="J485:K485"/>
    <mergeCell ref="L485:M485"/>
    <mergeCell ref="N485:O485"/>
    <mergeCell ref="P485:Q485"/>
    <mergeCell ref="R485:T485"/>
    <mergeCell ref="U485:W485"/>
    <mergeCell ref="B484:I484"/>
    <mergeCell ref="J484:K484"/>
    <mergeCell ref="L484:M484"/>
    <mergeCell ref="N484:O484"/>
    <mergeCell ref="P482:Q482"/>
    <mergeCell ref="R482:T482"/>
    <mergeCell ref="U482:W482"/>
    <mergeCell ref="B483:I483"/>
    <mergeCell ref="J483:K483"/>
    <mergeCell ref="L483:M483"/>
    <mergeCell ref="N483:O483"/>
    <mergeCell ref="P483:Q483"/>
    <mergeCell ref="R483:T483"/>
    <mergeCell ref="U483:W483"/>
    <mergeCell ref="B482:I482"/>
    <mergeCell ref="J482:K482"/>
    <mergeCell ref="L482:M482"/>
    <mergeCell ref="N482:O482"/>
    <mergeCell ref="P480:Q480"/>
    <mergeCell ref="R480:T480"/>
    <mergeCell ref="U480:W480"/>
    <mergeCell ref="B481:I481"/>
    <mergeCell ref="J481:K481"/>
    <mergeCell ref="L481:M481"/>
    <mergeCell ref="N481:O481"/>
    <mergeCell ref="P481:Q481"/>
    <mergeCell ref="R481:T481"/>
    <mergeCell ref="U481:W481"/>
    <mergeCell ref="B480:I480"/>
    <mergeCell ref="J480:K480"/>
    <mergeCell ref="L480:M480"/>
    <mergeCell ref="N480:O480"/>
    <mergeCell ref="P478:Q478"/>
    <mergeCell ref="R478:T478"/>
    <mergeCell ref="U478:W478"/>
    <mergeCell ref="B479:I479"/>
    <mergeCell ref="J479:K479"/>
    <mergeCell ref="L479:M479"/>
    <mergeCell ref="N479:O479"/>
    <mergeCell ref="P479:Q479"/>
    <mergeCell ref="R479:T479"/>
    <mergeCell ref="U479:W479"/>
    <mergeCell ref="B478:I478"/>
    <mergeCell ref="J478:K478"/>
    <mergeCell ref="L478:M478"/>
    <mergeCell ref="N478:O478"/>
    <mergeCell ref="P476:Q476"/>
    <mergeCell ref="R476:T476"/>
    <mergeCell ref="U476:W476"/>
    <mergeCell ref="B477:I477"/>
    <mergeCell ref="J477:K477"/>
    <mergeCell ref="L477:M477"/>
    <mergeCell ref="N477:O477"/>
    <mergeCell ref="P477:Q477"/>
    <mergeCell ref="R477:T477"/>
    <mergeCell ref="U477:W477"/>
    <mergeCell ref="B476:I476"/>
    <mergeCell ref="J476:K476"/>
    <mergeCell ref="L476:M476"/>
    <mergeCell ref="N476:O476"/>
    <mergeCell ref="P474:Q474"/>
    <mergeCell ref="R474:T474"/>
    <mergeCell ref="U474:W474"/>
    <mergeCell ref="B475:I475"/>
    <mergeCell ref="J475:K475"/>
    <mergeCell ref="L475:M475"/>
    <mergeCell ref="N475:O475"/>
    <mergeCell ref="P475:Q475"/>
    <mergeCell ref="R475:T475"/>
    <mergeCell ref="U475:W475"/>
    <mergeCell ref="B474:I474"/>
    <mergeCell ref="J474:K474"/>
    <mergeCell ref="L474:M474"/>
    <mergeCell ref="N474:O474"/>
    <mergeCell ref="P472:Q472"/>
    <mergeCell ref="R472:T472"/>
    <mergeCell ref="U472:W472"/>
    <mergeCell ref="B473:I473"/>
    <mergeCell ref="J473:K473"/>
    <mergeCell ref="L473:M473"/>
    <mergeCell ref="N473:O473"/>
    <mergeCell ref="P473:Q473"/>
    <mergeCell ref="R473:T473"/>
    <mergeCell ref="U473:W473"/>
    <mergeCell ref="B472:I472"/>
    <mergeCell ref="J472:K472"/>
    <mergeCell ref="L472:M472"/>
    <mergeCell ref="N472:O472"/>
    <mergeCell ref="P470:Q470"/>
    <mergeCell ref="R470:T470"/>
    <mergeCell ref="U470:W470"/>
    <mergeCell ref="B471:I471"/>
    <mergeCell ref="J471:K471"/>
    <mergeCell ref="L471:M471"/>
    <mergeCell ref="N471:O471"/>
    <mergeCell ref="P471:Q471"/>
    <mergeCell ref="R471:T471"/>
    <mergeCell ref="U471:W471"/>
    <mergeCell ref="B470:I470"/>
    <mergeCell ref="J470:K470"/>
    <mergeCell ref="L470:M470"/>
    <mergeCell ref="N470:O470"/>
    <mergeCell ref="P468:Q468"/>
    <mergeCell ref="R468:T468"/>
    <mergeCell ref="U468:W468"/>
    <mergeCell ref="B469:I469"/>
    <mergeCell ref="J469:K469"/>
    <mergeCell ref="L469:M469"/>
    <mergeCell ref="N469:O469"/>
    <mergeCell ref="P469:Q469"/>
    <mergeCell ref="R469:T469"/>
    <mergeCell ref="U469:W469"/>
    <mergeCell ref="B468:I468"/>
    <mergeCell ref="J468:K468"/>
    <mergeCell ref="L468:M468"/>
    <mergeCell ref="N468:O468"/>
    <mergeCell ref="P466:Q466"/>
    <mergeCell ref="R466:T466"/>
    <mergeCell ref="U466:W466"/>
    <mergeCell ref="B467:I467"/>
    <mergeCell ref="J467:K467"/>
    <mergeCell ref="L467:M467"/>
    <mergeCell ref="N467:O467"/>
    <mergeCell ref="P467:Q467"/>
    <mergeCell ref="R467:T467"/>
    <mergeCell ref="U467:W467"/>
    <mergeCell ref="B466:I466"/>
    <mergeCell ref="J466:K466"/>
    <mergeCell ref="L466:M466"/>
    <mergeCell ref="N466:O466"/>
    <mergeCell ref="P464:Q464"/>
    <mergeCell ref="R464:T464"/>
    <mergeCell ref="U464:W464"/>
    <mergeCell ref="B465:I465"/>
    <mergeCell ref="J465:K465"/>
    <mergeCell ref="L465:M465"/>
    <mergeCell ref="N465:O465"/>
    <mergeCell ref="P465:Q465"/>
    <mergeCell ref="R465:T465"/>
    <mergeCell ref="U465:W465"/>
    <mergeCell ref="B464:I464"/>
    <mergeCell ref="J464:K464"/>
    <mergeCell ref="L464:M464"/>
    <mergeCell ref="N464:O464"/>
    <mergeCell ref="P462:Q462"/>
    <mergeCell ref="R462:T462"/>
    <mergeCell ref="U462:W462"/>
    <mergeCell ref="B463:I463"/>
    <mergeCell ref="J463:K463"/>
    <mergeCell ref="L463:M463"/>
    <mergeCell ref="N463:O463"/>
    <mergeCell ref="P463:Q463"/>
    <mergeCell ref="R463:T463"/>
    <mergeCell ref="U463:W463"/>
    <mergeCell ref="B462:I462"/>
    <mergeCell ref="J462:K462"/>
    <mergeCell ref="L462:M462"/>
    <mergeCell ref="N462:O462"/>
    <mergeCell ref="P460:Q460"/>
    <mergeCell ref="R460:T460"/>
    <mergeCell ref="U460:W460"/>
    <mergeCell ref="B461:I461"/>
    <mergeCell ref="J461:K461"/>
    <mergeCell ref="L461:M461"/>
    <mergeCell ref="N461:O461"/>
    <mergeCell ref="P461:Q461"/>
    <mergeCell ref="R461:T461"/>
    <mergeCell ref="U461:W461"/>
    <mergeCell ref="B460:I460"/>
    <mergeCell ref="J460:K460"/>
    <mergeCell ref="L460:M460"/>
    <mergeCell ref="N460:O460"/>
    <mergeCell ref="P458:Q458"/>
    <mergeCell ref="R458:T458"/>
    <mergeCell ref="U458:W458"/>
    <mergeCell ref="B459:I459"/>
    <mergeCell ref="J459:K459"/>
    <mergeCell ref="L459:M459"/>
    <mergeCell ref="N459:O459"/>
    <mergeCell ref="P459:Q459"/>
    <mergeCell ref="R459:T459"/>
    <mergeCell ref="U459:W459"/>
    <mergeCell ref="B458:I458"/>
    <mergeCell ref="J458:K458"/>
    <mergeCell ref="L458:M458"/>
    <mergeCell ref="N458:O458"/>
    <mergeCell ref="P456:Q456"/>
    <mergeCell ref="R456:T456"/>
    <mergeCell ref="U456:W456"/>
    <mergeCell ref="B457:I457"/>
    <mergeCell ref="J457:K457"/>
    <mergeCell ref="L457:M457"/>
    <mergeCell ref="N457:O457"/>
    <mergeCell ref="P457:Q457"/>
    <mergeCell ref="R457:T457"/>
    <mergeCell ref="U457:W457"/>
    <mergeCell ref="B456:I456"/>
    <mergeCell ref="J456:K456"/>
    <mergeCell ref="L456:M456"/>
    <mergeCell ref="N456:O456"/>
    <mergeCell ref="U454:W454"/>
    <mergeCell ref="B455:I455"/>
    <mergeCell ref="J455:K455"/>
    <mergeCell ref="L455:M455"/>
    <mergeCell ref="N455:O455"/>
    <mergeCell ref="P455:Q455"/>
    <mergeCell ref="R455:T455"/>
    <mergeCell ref="U455:W455"/>
    <mergeCell ref="A450:W450"/>
    <mergeCell ref="A451:W451"/>
    <mergeCell ref="A453:A454"/>
    <mergeCell ref="B453:I454"/>
    <mergeCell ref="J453:K454"/>
    <mergeCell ref="L453:M454"/>
    <mergeCell ref="N453:O454"/>
    <mergeCell ref="P453:Q454"/>
    <mergeCell ref="R453:W453"/>
    <mergeCell ref="R454:T454"/>
    <mergeCell ref="R437:T437"/>
    <mergeCell ref="U437:W437"/>
    <mergeCell ref="A448:W448"/>
    <mergeCell ref="A449:W449"/>
    <mergeCell ref="B446:J446"/>
    <mergeCell ref="K446:L446"/>
    <mergeCell ref="M437:N437"/>
    <mergeCell ref="O437:Q437"/>
    <mergeCell ref="B441:J441"/>
    <mergeCell ref="K441:L441"/>
    <mergeCell ref="M441:N441"/>
    <mergeCell ref="O441:Q441"/>
    <mergeCell ref="M446:N446"/>
    <mergeCell ref="O446:Q446"/>
    <mergeCell ref="R444:T444"/>
    <mergeCell ref="U444:W444"/>
    <mergeCell ref="R445:T445"/>
    <mergeCell ref="U445:W445"/>
    <mergeCell ref="R446:T446"/>
    <mergeCell ref="U446:W446"/>
    <mergeCell ref="B445:J445"/>
    <mergeCell ref="K445:L445"/>
    <mergeCell ref="M445:N445"/>
    <mergeCell ref="O445:Q445"/>
    <mergeCell ref="B444:J444"/>
    <mergeCell ref="K444:L444"/>
    <mergeCell ref="M444:N444"/>
    <mergeCell ref="O444:Q444"/>
    <mergeCell ref="R443:T443"/>
    <mergeCell ref="U443:W443"/>
    <mergeCell ref="B442:J442"/>
    <mergeCell ref="K442:L442"/>
    <mergeCell ref="B443:J443"/>
    <mergeCell ref="K443:L443"/>
    <mergeCell ref="M443:N443"/>
    <mergeCell ref="O443:Q443"/>
    <mergeCell ref="M442:N442"/>
    <mergeCell ref="O442:Q442"/>
    <mergeCell ref="R439:T439"/>
    <mergeCell ref="U439:W439"/>
    <mergeCell ref="R440:T440"/>
    <mergeCell ref="U440:W440"/>
    <mergeCell ref="R442:T442"/>
    <mergeCell ref="U442:W442"/>
    <mergeCell ref="R441:T441"/>
    <mergeCell ref="U441:W441"/>
    <mergeCell ref="B440:J440"/>
    <mergeCell ref="K440:L440"/>
    <mergeCell ref="M440:N440"/>
    <mergeCell ref="O440:Q440"/>
    <mergeCell ref="B439:J439"/>
    <mergeCell ref="K439:L439"/>
    <mergeCell ref="M439:N439"/>
    <mergeCell ref="O439:Q439"/>
    <mergeCell ref="R436:T436"/>
    <mergeCell ref="U436:W436"/>
    <mergeCell ref="B438:J438"/>
    <mergeCell ref="K438:L438"/>
    <mergeCell ref="M438:N438"/>
    <mergeCell ref="O438:Q438"/>
    <mergeCell ref="R438:T438"/>
    <mergeCell ref="U438:W438"/>
    <mergeCell ref="B437:J437"/>
    <mergeCell ref="K437:L437"/>
    <mergeCell ref="B436:J436"/>
    <mergeCell ref="K436:L436"/>
    <mergeCell ref="M436:N436"/>
    <mergeCell ref="O436:Q436"/>
    <mergeCell ref="R435:T435"/>
    <mergeCell ref="U435:W435"/>
    <mergeCell ref="B434:J434"/>
    <mergeCell ref="K434:L434"/>
    <mergeCell ref="B435:J435"/>
    <mergeCell ref="K435:L435"/>
    <mergeCell ref="M435:N435"/>
    <mergeCell ref="O435:Q435"/>
    <mergeCell ref="M434:N434"/>
    <mergeCell ref="O434:Q434"/>
    <mergeCell ref="R432:T432"/>
    <mergeCell ref="U432:W432"/>
    <mergeCell ref="R433:T433"/>
    <mergeCell ref="U433:W433"/>
    <mergeCell ref="R434:T434"/>
    <mergeCell ref="U434:W434"/>
    <mergeCell ref="B433:J433"/>
    <mergeCell ref="K433:L433"/>
    <mergeCell ref="M433:N433"/>
    <mergeCell ref="O433:Q433"/>
    <mergeCell ref="B432:J432"/>
    <mergeCell ref="K432:L432"/>
    <mergeCell ref="M432:N432"/>
    <mergeCell ref="O432:Q432"/>
    <mergeCell ref="R431:T431"/>
    <mergeCell ref="U431:W431"/>
    <mergeCell ref="B430:J430"/>
    <mergeCell ref="K430:L430"/>
    <mergeCell ref="B431:J431"/>
    <mergeCell ref="K431:L431"/>
    <mergeCell ref="M431:N431"/>
    <mergeCell ref="O431:Q431"/>
    <mergeCell ref="M430:N430"/>
    <mergeCell ref="O430:Q430"/>
    <mergeCell ref="R428:T428"/>
    <mergeCell ref="U428:W428"/>
    <mergeCell ref="R429:T429"/>
    <mergeCell ref="U429:W429"/>
    <mergeCell ref="R430:T430"/>
    <mergeCell ref="U430:W430"/>
    <mergeCell ref="B429:J429"/>
    <mergeCell ref="K429:L429"/>
    <mergeCell ref="M429:N429"/>
    <mergeCell ref="O429:Q429"/>
    <mergeCell ref="B428:J428"/>
    <mergeCell ref="K428:L428"/>
    <mergeCell ref="M428:N428"/>
    <mergeCell ref="O428:Q428"/>
    <mergeCell ref="R427:T427"/>
    <mergeCell ref="U427:W427"/>
    <mergeCell ref="B426:J426"/>
    <mergeCell ref="K426:L426"/>
    <mergeCell ref="B427:J427"/>
    <mergeCell ref="K427:L427"/>
    <mergeCell ref="M427:N427"/>
    <mergeCell ref="O427:Q427"/>
    <mergeCell ref="M426:N426"/>
    <mergeCell ref="O426:Q426"/>
    <mergeCell ref="R424:T424"/>
    <mergeCell ref="U424:W424"/>
    <mergeCell ref="R425:T425"/>
    <mergeCell ref="U425:W425"/>
    <mergeCell ref="R426:T426"/>
    <mergeCell ref="U426:W426"/>
    <mergeCell ref="B425:J425"/>
    <mergeCell ref="K425:L425"/>
    <mergeCell ref="M425:N425"/>
    <mergeCell ref="O425:Q425"/>
    <mergeCell ref="B424:J424"/>
    <mergeCell ref="K424:L424"/>
    <mergeCell ref="M424:N424"/>
    <mergeCell ref="O424:Q424"/>
    <mergeCell ref="R423:T423"/>
    <mergeCell ref="U423:W423"/>
    <mergeCell ref="B422:J422"/>
    <mergeCell ref="K422:L422"/>
    <mergeCell ref="B423:J423"/>
    <mergeCell ref="K423:L423"/>
    <mergeCell ref="M423:N423"/>
    <mergeCell ref="O423:Q423"/>
    <mergeCell ref="M422:N422"/>
    <mergeCell ref="O422:Q422"/>
    <mergeCell ref="R420:T420"/>
    <mergeCell ref="U420:W420"/>
    <mergeCell ref="R421:T421"/>
    <mergeCell ref="U421:W421"/>
    <mergeCell ref="R422:T422"/>
    <mergeCell ref="U422:W422"/>
    <mergeCell ref="B421:J421"/>
    <mergeCell ref="K421:L421"/>
    <mergeCell ref="M421:N421"/>
    <mergeCell ref="O421:Q421"/>
    <mergeCell ref="B420:J420"/>
    <mergeCell ref="K420:L420"/>
    <mergeCell ref="M420:N420"/>
    <mergeCell ref="O420:Q420"/>
    <mergeCell ref="R419:T419"/>
    <mergeCell ref="U419:W419"/>
    <mergeCell ref="B418:J418"/>
    <mergeCell ref="K418:L418"/>
    <mergeCell ref="B419:J419"/>
    <mergeCell ref="K419:L419"/>
    <mergeCell ref="M419:N419"/>
    <mergeCell ref="O419:Q419"/>
    <mergeCell ref="M418:N418"/>
    <mergeCell ref="O418:Q418"/>
    <mergeCell ref="R416:T416"/>
    <mergeCell ref="U416:W416"/>
    <mergeCell ref="R417:T417"/>
    <mergeCell ref="U417:W417"/>
    <mergeCell ref="R418:T418"/>
    <mergeCell ref="U418:W418"/>
    <mergeCell ref="B417:J417"/>
    <mergeCell ref="K417:L417"/>
    <mergeCell ref="M417:N417"/>
    <mergeCell ref="O417:Q417"/>
    <mergeCell ref="B416:J416"/>
    <mergeCell ref="K416:L416"/>
    <mergeCell ref="M416:N416"/>
    <mergeCell ref="O416:Q416"/>
    <mergeCell ref="R415:T415"/>
    <mergeCell ref="U415:W415"/>
    <mergeCell ref="B414:J414"/>
    <mergeCell ref="K414:L414"/>
    <mergeCell ref="B415:J415"/>
    <mergeCell ref="K415:L415"/>
    <mergeCell ref="M415:N415"/>
    <mergeCell ref="O415:Q415"/>
    <mergeCell ref="M414:N414"/>
    <mergeCell ref="O414:Q414"/>
    <mergeCell ref="R412:T412"/>
    <mergeCell ref="U412:W412"/>
    <mergeCell ref="R413:T413"/>
    <mergeCell ref="U413:W413"/>
    <mergeCell ref="R414:T414"/>
    <mergeCell ref="U414:W414"/>
    <mergeCell ref="B413:J413"/>
    <mergeCell ref="K413:L413"/>
    <mergeCell ref="M413:N413"/>
    <mergeCell ref="O413:Q413"/>
    <mergeCell ref="B412:J412"/>
    <mergeCell ref="K412:L412"/>
    <mergeCell ref="M412:N412"/>
    <mergeCell ref="O412:Q412"/>
    <mergeCell ref="R411:T411"/>
    <mergeCell ref="U411:W411"/>
    <mergeCell ref="B410:J410"/>
    <mergeCell ref="K410:L410"/>
    <mergeCell ref="B411:J411"/>
    <mergeCell ref="K411:L411"/>
    <mergeCell ref="M411:N411"/>
    <mergeCell ref="O411:Q411"/>
    <mergeCell ref="M410:N410"/>
    <mergeCell ref="O410:Q410"/>
    <mergeCell ref="R408:T408"/>
    <mergeCell ref="U408:W408"/>
    <mergeCell ref="R409:T409"/>
    <mergeCell ref="U409:W409"/>
    <mergeCell ref="R410:T410"/>
    <mergeCell ref="U410:W410"/>
    <mergeCell ref="B409:J409"/>
    <mergeCell ref="K409:L409"/>
    <mergeCell ref="M409:N409"/>
    <mergeCell ref="O409:Q409"/>
    <mergeCell ref="B408:J408"/>
    <mergeCell ref="K408:L408"/>
    <mergeCell ref="M408:N408"/>
    <mergeCell ref="O408:Q408"/>
    <mergeCell ref="R407:T407"/>
    <mergeCell ref="U407:W407"/>
    <mergeCell ref="B406:J406"/>
    <mergeCell ref="K406:L406"/>
    <mergeCell ref="B407:J407"/>
    <mergeCell ref="K407:L407"/>
    <mergeCell ref="M407:N407"/>
    <mergeCell ref="O407:Q407"/>
    <mergeCell ref="M406:N406"/>
    <mergeCell ref="O406:Q406"/>
    <mergeCell ref="R404:T404"/>
    <mergeCell ref="U404:W404"/>
    <mergeCell ref="R405:T405"/>
    <mergeCell ref="U405:W405"/>
    <mergeCell ref="R406:T406"/>
    <mergeCell ref="U406:W406"/>
    <mergeCell ref="B405:J405"/>
    <mergeCell ref="K405:L405"/>
    <mergeCell ref="M405:N405"/>
    <mergeCell ref="O405:Q405"/>
    <mergeCell ref="B404:J404"/>
    <mergeCell ref="K404:L404"/>
    <mergeCell ref="M404:N404"/>
    <mergeCell ref="O404:Q404"/>
    <mergeCell ref="R403:T403"/>
    <mergeCell ref="U403:W403"/>
    <mergeCell ref="B402:J402"/>
    <mergeCell ref="K402:L402"/>
    <mergeCell ref="B403:J403"/>
    <mergeCell ref="K403:L403"/>
    <mergeCell ref="M403:N403"/>
    <mergeCell ref="O403:Q403"/>
    <mergeCell ref="M402:N402"/>
    <mergeCell ref="O402:Q402"/>
    <mergeCell ref="R400:T400"/>
    <mergeCell ref="U400:W400"/>
    <mergeCell ref="R401:T401"/>
    <mergeCell ref="U401:W401"/>
    <mergeCell ref="R402:T402"/>
    <mergeCell ref="U402:W402"/>
    <mergeCell ref="B401:J401"/>
    <mergeCell ref="K401:L401"/>
    <mergeCell ref="M401:N401"/>
    <mergeCell ref="O401:Q401"/>
    <mergeCell ref="B400:J400"/>
    <mergeCell ref="K400:L400"/>
    <mergeCell ref="M400:N400"/>
    <mergeCell ref="O400:Q400"/>
    <mergeCell ref="R399:T399"/>
    <mergeCell ref="U399:W399"/>
    <mergeCell ref="B398:J398"/>
    <mergeCell ref="K398:L398"/>
    <mergeCell ref="B399:J399"/>
    <mergeCell ref="K399:L399"/>
    <mergeCell ref="M399:N399"/>
    <mergeCell ref="O399:Q399"/>
    <mergeCell ref="M398:N398"/>
    <mergeCell ref="O398:Q398"/>
    <mergeCell ref="R398:T398"/>
    <mergeCell ref="U398:W398"/>
    <mergeCell ref="A396:A397"/>
    <mergeCell ref="B396:J397"/>
    <mergeCell ref="K396:L397"/>
    <mergeCell ref="M396:N397"/>
    <mergeCell ref="O396:Q397"/>
    <mergeCell ref="R396:W396"/>
    <mergeCell ref="R397:T397"/>
    <mergeCell ref="U397:W397"/>
    <mergeCell ref="A391:W391"/>
    <mergeCell ref="A392:W392"/>
    <mergeCell ref="A393:W393"/>
    <mergeCell ref="A394:W394"/>
    <mergeCell ref="R389:T389"/>
    <mergeCell ref="U389:W389"/>
    <mergeCell ref="B388:J388"/>
    <mergeCell ref="K388:L388"/>
    <mergeCell ref="B389:J389"/>
    <mergeCell ref="K389:L389"/>
    <mergeCell ref="M389:N389"/>
    <mergeCell ref="O389:Q389"/>
    <mergeCell ref="M388:N388"/>
    <mergeCell ref="O388:Q388"/>
    <mergeCell ref="R386:T386"/>
    <mergeCell ref="U386:W386"/>
    <mergeCell ref="R387:T387"/>
    <mergeCell ref="U387:W387"/>
    <mergeCell ref="R388:T388"/>
    <mergeCell ref="U388:W388"/>
    <mergeCell ref="B387:J387"/>
    <mergeCell ref="K387:L387"/>
    <mergeCell ref="M387:N387"/>
    <mergeCell ref="O387:Q387"/>
    <mergeCell ref="B386:J386"/>
    <mergeCell ref="K386:L386"/>
    <mergeCell ref="M386:N386"/>
    <mergeCell ref="O386:Q386"/>
    <mergeCell ref="R385:T385"/>
    <mergeCell ref="U385:W385"/>
    <mergeCell ref="B384:J384"/>
    <mergeCell ref="K384:L384"/>
    <mergeCell ref="B385:J385"/>
    <mergeCell ref="K385:L385"/>
    <mergeCell ref="M385:N385"/>
    <mergeCell ref="O385:Q385"/>
    <mergeCell ref="M384:N384"/>
    <mergeCell ref="O384:Q384"/>
    <mergeCell ref="R382:T382"/>
    <mergeCell ref="U382:W382"/>
    <mergeCell ref="R383:T383"/>
    <mergeCell ref="U383:W383"/>
    <mergeCell ref="R384:T384"/>
    <mergeCell ref="U384:W384"/>
    <mergeCell ref="B383:J383"/>
    <mergeCell ref="K383:L383"/>
    <mergeCell ref="M383:N383"/>
    <mergeCell ref="O383:Q383"/>
    <mergeCell ref="B382:J382"/>
    <mergeCell ref="K382:L382"/>
    <mergeCell ref="M382:N382"/>
    <mergeCell ref="O382:Q382"/>
    <mergeCell ref="R381:T381"/>
    <mergeCell ref="U381:W381"/>
    <mergeCell ref="B380:J380"/>
    <mergeCell ref="K380:L380"/>
    <mergeCell ref="B381:J381"/>
    <mergeCell ref="K381:L381"/>
    <mergeCell ref="M381:N381"/>
    <mergeCell ref="O381:Q381"/>
    <mergeCell ref="M380:N380"/>
    <mergeCell ref="O380:Q380"/>
    <mergeCell ref="R378:T378"/>
    <mergeCell ref="U378:W378"/>
    <mergeCell ref="R379:T379"/>
    <mergeCell ref="U379:W379"/>
    <mergeCell ref="R380:T380"/>
    <mergeCell ref="U380:W380"/>
    <mergeCell ref="B379:J379"/>
    <mergeCell ref="K379:L379"/>
    <mergeCell ref="M379:N379"/>
    <mergeCell ref="O379:Q379"/>
    <mergeCell ref="B378:J378"/>
    <mergeCell ref="K378:L378"/>
    <mergeCell ref="M378:N378"/>
    <mergeCell ref="O378:Q378"/>
    <mergeCell ref="R377:T377"/>
    <mergeCell ref="U377:W377"/>
    <mergeCell ref="B376:J376"/>
    <mergeCell ref="K376:L376"/>
    <mergeCell ref="B377:J377"/>
    <mergeCell ref="K377:L377"/>
    <mergeCell ref="M377:N377"/>
    <mergeCell ref="O377:Q377"/>
    <mergeCell ref="M376:N376"/>
    <mergeCell ref="O376:Q376"/>
    <mergeCell ref="R374:T374"/>
    <mergeCell ref="U374:W374"/>
    <mergeCell ref="R375:T375"/>
    <mergeCell ref="U375:W375"/>
    <mergeCell ref="R376:T376"/>
    <mergeCell ref="U376:W376"/>
    <mergeCell ref="B375:J375"/>
    <mergeCell ref="K375:L375"/>
    <mergeCell ref="M375:N375"/>
    <mergeCell ref="O375:Q375"/>
    <mergeCell ref="B374:J374"/>
    <mergeCell ref="K374:L374"/>
    <mergeCell ref="M374:N374"/>
    <mergeCell ref="O374:Q374"/>
    <mergeCell ref="R373:T373"/>
    <mergeCell ref="U373:W373"/>
    <mergeCell ref="B372:J372"/>
    <mergeCell ref="K372:L372"/>
    <mergeCell ref="B373:J373"/>
    <mergeCell ref="K373:L373"/>
    <mergeCell ref="M373:N373"/>
    <mergeCell ref="O373:Q373"/>
    <mergeCell ref="M372:N372"/>
    <mergeCell ref="O372:Q372"/>
    <mergeCell ref="R370:T370"/>
    <mergeCell ref="U370:W370"/>
    <mergeCell ref="R371:T371"/>
    <mergeCell ref="U371:W371"/>
    <mergeCell ref="R372:T372"/>
    <mergeCell ref="U372:W372"/>
    <mergeCell ref="B371:J371"/>
    <mergeCell ref="K371:L371"/>
    <mergeCell ref="M371:N371"/>
    <mergeCell ref="O371:Q371"/>
    <mergeCell ref="B370:J370"/>
    <mergeCell ref="K370:L370"/>
    <mergeCell ref="M370:N370"/>
    <mergeCell ref="O370:Q370"/>
    <mergeCell ref="R369:T369"/>
    <mergeCell ref="U369:W369"/>
    <mergeCell ref="B368:J368"/>
    <mergeCell ref="K368:L368"/>
    <mergeCell ref="B369:J369"/>
    <mergeCell ref="K369:L369"/>
    <mergeCell ref="M369:N369"/>
    <mergeCell ref="O369:Q369"/>
    <mergeCell ref="M368:N368"/>
    <mergeCell ref="O368:Q368"/>
    <mergeCell ref="R366:T366"/>
    <mergeCell ref="U366:W366"/>
    <mergeCell ref="R367:T367"/>
    <mergeCell ref="U367:W367"/>
    <mergeCell ref="R368:T368"/>
    <mergeCell ref="U368:W368"/>
    <mergeCell ref="B367:J367"/>
    <mergeCell ref="K367:L367"/>
    <mergeCell ref="M367:N367"/>
    <mergeCell ref="O367:Q367"/>
    <mergeCell ref="B366:J366"/>
    <mergeCell ref="K366:L366"/>
    <mergeCell ref="M366:N366"/>
    <mergeCell ref="O366:Q366"/>
    <mergeCell ref="R365:T365"/>
    <mergeCell ref="U365:W365"/>
    <mergeCell ref="B364:J364"/>
    <mergeCell ref="K364:L364"/>
    <mergeCell ref="B365:J365"/>
    <mergeCell ref="K365:L365"/>
    <mergeCell ref="M365:N365"/>
    <mergeCell ref="O365:Q365"/>
    <mergeCell ref="M364:N364"/>
    <mergeCell ref="O364:Q364"/>
    <mergeCell ref="R362:T362"/>
    <mergeCell ref="U362:W362"/>
    <mergeCell ref="R363:T363"/>
    <mergeCell ref="U363:W363"/>
    <mergeCell ref="R364:T364"/>
    <mergeCell ref="U364:W364"/>
    <mergeCell ref="B363:J363"/>
    <mergeCell ref="K363:L363"/>
    <mergeCell ref="M363:N363"/>
    <mergeCell ref="O363:Q363"/>
    <mergeCell ref="B362:J362"/>
    <mergeCell ref="K362:L362"/>
    <mergeCell ref="M362:N362"/>
    <mergeCell ref="O362:Q362"/>
    <mergeCell ref="R361:T361"/>
    <mergeCell ref="U361:W361"/>
    <mergeCell ref="B360:J360"/>
    <mergeCell ref="K360:L360"/>
    <mergeCell ref="B361:J361"/>
    <mergeCell ref="K361:L361"/>
    <mergeCell ref="M361:N361"/>
    <mergeCell ref="O361:Q361"/>
    <mergeCell ref="M360:N360"/>
    <mergeCell ref="O360:Q360"/>
    <mergeCell ref="R358:T358"/>
    <mergeCell ref="U358:W358"/>
    <mergeCell ref="R359:T359"/>
    <mergeCell ref="U359:W359"/>
    <mergeCell ref="R360:T360"/>
    <mergeCell ref="U360:W360"/>
    <mergeCell ref="B359:J359"/>
    <mergeCell ref="K359:L359"/>
    <mergeCell ref="M359:N359"/>
    <mergeCell ref="O359:Q359"/>
    <mergeCell ref="B358:J358"/>
    <mergeCell ref="K358:L358"/>
    <mergeCell ref="M358:N358"/>
    <mergeCell ref="O358:Q358"/>
    <mergeCell ref="R357:T357"/>
    <mergeCell ref="U357:W357"/>
    <mergeCell ref="B356:J356"/>
    <mergeCell ref="K356:L356"/>
    <mergeCell ref="B357:J357"/>
    <mergeCell ref="K357:L357"/>
    <mergeCell ref="M357:N357"/>
    <mergeCell ref="O357:Q357"/>
    <mergeCell ref="M356:N356"/>
    <mergeCell ref="O356:Q356"/>
    <mergeCell ref="R354:T354"/>
    <mergeCell ref="U354:W354"/>
    <mergeCell ref="R355:T355"/>
    <mergeCell ref="U355:W355"/>
    <mergeCell ref="R356:T356"/>
    <mergeCell ref="U356:W356"/>
    <mergeCell ref="B355:J355"/>
    <mergeCell ref="K355:L355"/>
    <mergeCell ref="M355:N355"/>
    <mergeCell ref="O355:Q355"/>
    <mergeCell ref="B354:J354"/>
    <mergeCell ref="K354:L354"/>
    <mergeCell ref="M354:N354"/>
    <mergeCell ref="O354:Q354"/>
    <mergeCell ref="R353:T353"/>
    <mergeCell ref="U353:W353"/>
    <mergeCell ref="B352:J352"/>
    <mergeCell ref="K352:L352"/>
    <mergeCell ref="B353:J353"/>
    <mergeCell ref="K353:L353"/>
    <mergeCell ref="M353:N353"/>
    <mergeCell ref="O353:Q353"/>
    <mergeCell ref="M352:N352"/>
    <mergeCell ref="O352:Q352"/>
    <mergeCell ref="R350:T350"/>
    <mergeCell ref="U350:W350"/>
    <mergeCell ref="R351:T351"/>
    <mergeCell ref="U351:W351"/>
    <mergeCell ref="R352:T352"/>
    <mergeCell ref="U352:W352"/>
    <mergeCell ref="B351:J351"/>
    <mergeCell ref="K351:L351"/>
    <mergeCell ref="M351:N351"/>
    <mergeCell ref="O351:Q351"/>
    <mergeCell ref="B350:J350"/>
    <mergeCell ref="K350:L350"/>
    <mergeCell ref="M350:N350"/>
    <mergeCell ref="O350:Q350"/>
    <mergeCell ref="R349:T349"/>
    <mergeCell ref="U349:W349"/>
    <mergeCell ref="B348:J348"/>
    <mergeCell ref="K348:L348"/>
    <mergeCell ref="B349:J349"/>
    <mergeCell ref="K349:L349"/>
    <mergeCell ref="M349:N349"/>
    <mergeCell ref="O349:Q349"/>
    <mergeCell ref="M348:N348"/>
    <mergeCell ref="O348:Q348"/>
    <mergeCell ref="R346:T346"/>
    <mergeCell ref="U346:W346"/>
    <mergeCell ref="R347:T347"/>
    <mergeCell ref="U347:W347"/>
    <mergeCell ref="R348:T348"/>
    <mergeCell ref="U348:W348"/>
    <mergeCell ref="B347:J347"/>
    <mergeCell ref="K347:L347"/>
    <mergeCell ref="M347:N347"/>
    <mergeCell ref="O347:Q347"/>
    <mergeCell ref="A338:W338"/>
    <mergeCell ref="A339:W339"/>
    <mergeCell ref="B346:J346"/>
    <mergeCell ref="K346:L346"/>
    <mergeCell ref="M346:N346"/>
    <mergeCell ref="O346:Q346"/>
    <mergeCell ref="A341:A342"/>
    <mergeCell ref="B341:J342"/>
    <mergeCell ref="K341:L342"/>
    <mergeCell ref="M341:N342"/>
    <mergeCell ref="O341:Q342"/>
    <mergeCell ref="R341:W341"/>
    <mergeCell ref="R342:T342"/>
    <mergeCell ref="U342:W342"/>
    <mergeCell ref="B343:J343"/>
    <mergeCell ref="K343:L343"/>
    <mergeCell ref="M343:N343"/>
    <mergeCell ref="O343:Q343"/>
    <mergeCell ref="B344:J344"/>
    <mergeCell ref="K344:L344"/>
    <mergeCell ref="M344:N344"/>
    <mergeCell ref="O344:Q344"/>
    <mergeCell ref="B345:J345"/>
    <mergeCell ref="K345:L345"/>
    <mergeCell ref="M345:N345"/>
    <mergeCell ref="O345:Q345"/>
    <mergeCell ref="R333:T333"/>
    <mergeCell ref="U333:W333"/>
    <mergeCell ref="R345:T345"/>
    <mergeCell ref="U345:W345"/>
    <mergeCell ref="R343:T343"/>
    <mergeCell ref="U343:W343"/>
    <mergeCell ref="R344:T344"/>
    <mergeCell ref="U344:W344"/>
    <mergeCell ref="A336:W336"/>
    <mergeCell ref="A337:W337"/>
    <mergeCell ref="B333:J333"/>
    <mergeCell ref="K333:L333"/>
    <mergeCell ref="M333:N333"/>
    <mergeCell ref="O333:Q333"/>
    <mergeCell ref="R332:T332"/>
    <mergeCell ref="U332:W332"/>
    <mergeCell ref="B331:J331"/>
    <mergeCell ref="K331:L331"/>
    <mergeCell ref="B332:J332"/>
    <mergeCell ref="K332:L332"/>
    <mergeCell ref="M332:N332"/>
    <mergeCell ref="O332:Q332"/>
    <mergeCell ref="M331:N331"/>
    <mergeCell ref="O331:Q331"/>
    <mergeCell ref="R329:T329"/>
    <mergeCell ref="U329:W329"/>
    <mergeCell ref="R330:T330"/>
    <mergeCell ref="U330:W330"/>
    <mergeCell ref="R331:T331"/>
    <mergeCell ref="U331:W331"/>
    <mergeCell ref="B330:J330"/>
    <mergeCell ref="K330:L330"/>
    <mergeCell ref="M330:N330"/>
    <mergeCell ref="O330:Q330"/>
    <mergeCell ref="B329:J329"/>
    <mergeCell ref="K329:L329"/>
    <mergeCell ref="M329:N329"/>
    <mergeCell ref="O329:Q329"/>
    <mergeCell ref="R328:T328"/>
    <mergeCell ref="U328:W328"/>
    <mergeCell ref="B327:J327"/>
    <mergeCell ref="K327:L327"/>
    <mergeCell ref="B328:J328"/>
    <mergeCell ref="K328:L328"/>
    <mergeCell ref="M328:N328"/>
    <mergeCell ref="O328:Q328"/>
    <mergeCell ref="M327:N327"/>
    <mergeCell ref="O327:Q327"/>
    <mergeCell ref="R325:T325"/>
    <mergeCell ref="U325:W325"/>
    <mergeCell ref="R326:T326"/>
    <mergeCell ref="U326:W326"/>
    <mergeCell ref="R327:T327"/>
    <mergeCell ref="U327:W327"/>
    <mergeCell ref="B326:J326"/>
    <mergeCell ref="K326:L326"/>
    <mergeCell ref="M326:N326"/>
    <mergeCell ref="O326:Q326"/>
    <mergeCell ref="B325:J325"/>
    <mergeCell ref="K325:L325"/>
    <mergeCell ref="M325:N325"/>
    <mergeCell ref="O325:Q325"/>
    <mergeCell ref="R324:T324"/>
    <mergeCell ref="U324:W324"/>
    <mergeCell ref="B323:J323"/>
    <mergeCell ref="K323:L323"/>
    <mergeCell ref="B324:J324"/>
    <mergeCell ref="K324:L324"/>
    <mergeCell ref="M324:N324"/>
    <mergeCell ref="O324:Q324"/>
    <mergeCell ref="M323:N323"/>
    <mergeCell ref="O323:Q323"/>
    <mergeCell ref="R321:T321"/>
    <mergeCell ref="U321:W321"/>
    <mergeCell ref="R322:T322"/>
    <mergeCell ref="U322:W322"/>
    <mergeCell ref="R323:T323"/>
    <mergeCell ref="U323:W323"/>
    <mergeCell ref="B322:J322"/>
    <mergeCell ref="K322:L322"/>
    <mergeCell ref="M322:N322"/>
    <mergeCell ref="O322:Q322"/>
    <mergeCell ref="B321:J321"/>
    <mergeCell ref="K321:L321"/>
    <mergeCell ref="M321:N321"/>
    <mergeCell ref="O321:Q321"/>
    <mergeCell ref="A316:W316"/>
    <mergeCell ref="A317:W317"/>
    <mergeCell ref="A319:A320"/>
    <mergeCell ref="B319:J320"/>
    <mergeCell ref="K319:L320"/>
    <mergeCell ref="M319:N320"/>
    <mergeCell ref="O319:Q320"/>
    <mergeCell ref="R319:W319"/>
    <mergeCell ref="R320:T320"/>
    <mergeCell ref="U320:W320"/>
    <mergeCell ref="R312:T312"/>
    <mergeCell ref="U312:W312"/>
    <mergeCell ref="A314:W314"/>
    <mergeCell ref="A315:W315"/>
    <mergeCell ref="B312:J312"/>
    <mergeCell ref="K312:L312"/>
    <mergeCell ref="M312:N312"/>
    <mergeCell ref="O312:Q312"/>
    <mergeCell ref="R311:T311"/>
    <mergeCell ref="U311:W311"/>
    <mergeCell ref="B310:J310"/>
    <mergeCell ref="K310:L310"/>
    <mergeCell ref="B311:J311"/>
    <mergeCell ref="K311:L311"/>
    <mergeCell ref="M311:N311"/>
    <mergeCell ref="O311:Q311"/>
    <mergeCell ref="M310:N310"/>
    <mergeCell ref="O310:Q310"/>
    <mergeCell ref="R308:T308"/>
    <mergeCell ref="U308:W308"/>
    <mergeCell ref="R309:T309"/>
    <mergeCell ref="U309:W309"/>
    <mergeCell ref="R310:T310"/>
    <mergeCell ref="U310:W310"/>
    <mergeCell ref="B309:J309"/>
    <mergeCell ref="K309:L309"/>
    <mergeCell ref="M309:N309"/>
    <mergeCell ref="O309:Q309"/>
    <mergeCell ref="B308:J308"/>
    <mergeCell ref="K308:L308"/>
    <mergeCell ref="M308:N308"/>
    <mergeCell ref="O308:Q308"/>
    <mergeCell ref="R307:T307"/>
    <mergeCell ref="U307:W307"/>
    <mergeCell ref="B306:J306"/>
    <mergeCell ref="K306:L306"/>
    <mergeCell ref="B307:J307"/>
    <mergeCell ref="K307:L307"/>
    <mergeCell ref="M307:N307"/>
    <mergeCell ref="O307:Q307"/>
    <mergeCell ref="M306:N306"/>
    <mergeCell ref="O306:Q306"/>
    <mergeCell ref="R304:T304"/>
    <mergeCell ref="U304:W304"/>
    <mergeCell ref="R305:T305"/>
    <mergeCell ref="U305:W305"/>
    <mergeCell ref="R306:T306"/>
    <mergeCell ref="U306:W306"/>
    <mergeCell ref="B305:J305"/>
    <mergeCell ref="K305:L305"/>
    <mergeCell ref="M305:N305"/>
    <mergeCell ref="O305:Q305"/>
    <mergeCell ref="B304:J304"/>
    <mergeCell ref="K304:L304"/>
    <mergeCell ref="M304:N304"/>
    <mergeCell ref="O304:Q304"/>
    <mergeCell ref="R303:T303"/>
    <mergeCell ref="U303:W303"/>
    <mergeCell ref="B302:J302"/>
    <mergeCell ref="K302:L302"/>
    <mergeCell ref="B303:J303"/>
    <mergeCell ref="K303:L303"/>
    <mergeCell ref="M303:N303"/>
    <mergeCell ref="O303:Q303"/>
    <mergeCell ref="M302:N302"/>
    <mergeCell ref="O302:Q302"/>
    <mergeCell ref="R300:T300"/>
    <mergeCell ref="U300:W300"/>
    <mergeCell ref="R301:T301"/>
    <mergeCell ref="U301:W301"/>
    <mergeCell ref="R302:T302"/>
    <mergeCell ref="U302:W302"/>
    <mergeCell ref="B301:J301"/>
    <mergeCell ref="K301:L301"/>
    <mergeCell ref="M301:N301"/>
    <mergeCell ref="O301:Q301"/>
    <mergeCell ref="B300:J300"/>
    <mergeCell ref="K300:L300"/>
    <mergeCell ref="M300:N300"/>
    <mergeCell ref="O300:Q300"/>
    <mergeCell ref="R299:T299"/>
    <mergeCell ref="U299:W299"/>
    <mergeCell ref="B298:J298"/>
    <mergeCell ref="K298:L298"/>
    <mergeCell ref="B299:J299"/>
    <mergeCell ref="K299:L299"/>
    <mergeCell ref="M299:N299"/>
    <mergeCell ref="O299:Q299"/>
    <mergeCell ref="M298:N298"/>
    <mergeCell ref="O298:Q298"/>
    <mergeCell ref="R296:T296"/>
    <mergeCell ref="U296:W296"/>
    <mergeCell ref="R297:T297"/>
    <mergeCell ref="U297:W297"/>
    <mergeCell ref="R298:T298"/>
    <mergeCell ref="U298:W298"/>
    <mergeCell ref="B297:J297"/>
    <mergeCell ref="K297:L297"/>
    <mergeCell ref="M297:N297"/>
    <mergeCell ref="O297:Q297"/>
    <mergeCell ref="B296:J296"/>
    <mergeCell ref="K296:L296"/>
    <mergeCell ref="M296:N296"/>
    <mergeCell ref="O296:Q296"/>
    <mergeCell ref="R295:T295"/>
    <mergeCell ref="U295:W295"/>
    <mergeCell ref="B294:J294"/>
    <mergeCell ref="K294:L294"/>
    <mergeCell ref="B295:J295"/>
    <mergeCell ref="K295:L295"/>
    <mergeCell ref="M295:N295"/>
    <mergeCell ref="O295:Q295"/>
    <mergeCell ref="M294:N294"/>
    <mergeCell ref="O294:Q294"/>
    <mergeCell ref="R292:T292"/>
    <mergeCell ref="U292:W292"/>
    <mergeCell ref="R293:T293"/>
    <mergeCell ref="U293:W293"/>
    <mergeCell ref="R294:T294"/>
    <mergeCell ref="U294:W294"/>
    <mergeCell ref="B293:J293"/>
    <mergeCell ref="K293:L293"/>
    <mergeCell ref="M293:N293"/>
    <mergeCell ref="O293:Q293"/>
    <mergeCell ref="B292:J292"/>
    <mergeCell ref="K292:L292"/>
    <mergeCell ref="M292:N292"/>
    <mergeCell ref="O292:Q292"/>
    <mergeCell ref="R291:T291"/>
    <mergeCell ref="U291:W291"/>
    <mergeCell ref="B290:J290"/>
    <mergeCell ref="K290:L290"/>
    <mergeCell ref="B291:J291"/>
    <mergeCell ref="K291:L291"/>
    <mergeCell ref="M291:N291"/>
    <mergeCell ref="O291:Q291"/>
    <mergeCell ref="M290:N290"/>
    <mergeCell ref="O290:Q290"/>
    <mergeCell ref="R288:T288"/>
    <mergeCell ref="U288:W288"/>
    <mergeCell ref="R289:T289"/>
    <mergeCell ref="U289:W289"/>
    <mergeCell ref="R290:T290"/>
    <mergeCell ref="U290:W290"/>
    <mergeCell ref="B289:J289"/>
    <mergeCell ref="K289:L289"/>
    <mergeCell ref="M289:N289"/>
    <mergeCell ref="O289:Q289"/>
    <mergeCell ref="B288:J288"/>
    <mergeCell ref="K288:L288"/>
    <mergeCell ref="M288:N288"/>
    <mergeCell ref="O288:Q288"/>
    <mergeCell ref="R287:T287"/>
    <mergeCell ref="U287:W287"/>
    <mergeCell ref="B286:J286"/>
    <mergeCell ref="K286:L286"/>
    <mergeCell ref="B287:J287"/>
    <mergeCell ref="K287:L287"/>
    <mergeCell ref="M287:N287"/>
    <mergeCell ref="O287:Q287"/>
    <mergeCell ref="M286:N286"/>
    <mergeCell ref="O286:Q286"/>
    <mergeCell ref="R284:T284"/>
    <mergeCell ref="U284:W284"/>
    <mergeCell ref="R285:T285"/>
    <mergeCell ref="U285:W285"/>
    <mergeCell ref="R286:T286"/>
    <mergeCell ref="U286:W286"/>
    <mergeCell ref="B285:J285"/>
    <mergeCell ref="K285:L285"/>
    <mergeCell ref="M285:N285"/>
    <mergeCell ref="O285:Q285"/>
    <mergeCell ref="B284:J284"/>
    <mergeCell ref="K284:L284"/>
    <mergeCell ref="M284:N284"/>
    <mergeCell ref="O284:Q284"/>
    <mergeCell ref="R283:T283"/>
    <mergeCell ref="U283:W283"/>
    <mergeCell ref="B282:J282"/>
    <mergeCell ref="K282:L282"/>
    <mergeCell ref="B283:J283"/>
    <mergeCell ref="K283:L283"/>
    <mergeCell ref="M283:N283"/>
    <mergeCell ref="O283:Q283"/>
    <mergeCell ref="M282:N282"/>
    <mergeCell ref="O282:Q282"/>
    <mergeCell ref="R280:T280"/>
    <mergeCell ref="U280:W280"/>
    <mergeCell ref="R281:T281"/>
    <mergeCell ref="U281:W281"/>
    <mergeCell ref="R282:T282"/>
    <mergeCell ref="U282:W282"/>
    <mergeCell ref="B281:J281"/>
    <mergeCell ref="K281:L281"/>
    <mergeCell ref="M281:N281"/>
    <mergeCell ref="O281:Q281"/>
    <mergeCell ref="B280:J280"/>
    <mergeCell ref="K280:L280"/>
    <mergeCell ref="M280:N280"/>
    <mergeCell ref="O280:Q280"/>
    <mergeCell ref="R279:T279"/>
    <mergeCell ref="U279:W279"/>
    <mergeCell ref="B278:J278"/>
    <mergeCell ref="K278:L278"/>
    <mergeCell ref="B279:J279"/>
    <mergeCell ref="K279:L279"/>
    <mergeCell ref="M279:N279"/>
    <mergeCell ref="O279:Q279"/>
    <mergeCell ref="M278:N278"/>
    <mergeCell ref="O278:Q278"/>
    <mergeCell ref="R276:T276"/>
    <mergeCell ref="U276:W276"/>
    <mergeCell ref="R277:T277"/>
    <mergeCell ref="U277:W277"/>
    <mergeCell ref="R278:T278"/>
    <mergeCell ref="U278:W278"/>
    <mergeCell ref="B277:J277"/>
    <mergeCell ref="K277:L277"/>
    <mergeCell ref="M277:N277"/>
    <mergeCell ref="O277:Q277"/>
    <mergeCell ref="B276:J276"/>
    <mergeCell ref="K276:L276"/>
    <mergeCell ref="M276:N276"/>
    <mergeCell ref="O276:Q276"/>
    <mergeCell ref="R275:T275"/>
    <mergeCell ref="U275:W275"/>
    <mergeCell ref="B274:J274"/>
    <mergeCell ref="K274:L274"/>
    <mergeCell ref="B275:J275"/>
    <mergeCell ref="K275:L275"/>
    <mergeCell ref="M275:N275"/>
    <mergeCell ref="O275:Q275"/>
    <mergeCell ref="M274:N274"/>
    <mergeCell ref="O274:Q274"/>
    <mergeCell ref="R272:T272"/>
    <mergeCell ref="U272:W272"/>
    <mergeCell ref="R273:T273"/>
    <mergeCell ref="U273:W273"/>
    <mergeCell ref="R274:T274"/>
    <mergeCell ref="U274:W274"/>
    <mergeCell ref="B273:J273"/>
    <mergeCell ref="K273:L273"/>
    <mergeCell ref="M273:N273"/>
    <mergeCell ref="O273:Q273"/>
    <mergeCell ref="B272:J272"/>
    <mergeCell ref="K272:L272"/>
    <mergeCell ref="M272:N272"/>
    <mergeCell ref="O272:Q272"/>
    <mergeCell ref="R271:T271"/>
    <mergeCell ref="U271:W271"/>
    <mergeCell ref="B270:J270"/>
    <mergeCell ref="K270:L270"/>
    <mergeCell ref="B271:J271"/>
    <mergeCell ref="K271:L271"/>
    <mergeCell ref="M271:N271"/>
    <mergeCell ref="O271:Q271"/>
    <mergeCell ref="M270:N270"/>
    <mergeCell ref="O270:Q270"/>
    <mergeCell ref="R268:T268"/>
    <mergeCell ref="U268:W268"/>
    <mergeCell ref="R269:T269"/>
    <mergeCell ref="U269:W269"/>
    <mergeCell ref="R270:T270"/>
    <mergeCell ref="U270:W270"/>
    <mergeCell ref="B269:J269"/>
    <mergeCell ref="K269:L269"/>
    <mergeCell ref="M269:N269"/>
    <mergeCell ref="O269:Q269"/>
    <mergeCell ref="B268:J268"/>
    <mergeCell ref="K268:L268"/>
    <mergeCell ref="M268:N268"/>
    <mergeCell ref="O268:Q268"/>
    <mergeCell ref="R267:T267"/>
    <mergeCell ref="U267:W267"/>
    <mergeCell ref="B266:J266"/>
    <mergeCell ref="K266:L266"/>
    <mergeCell ref="B267:J267"/>
    <mergeCell ref="K267:L267"/>
    <mergeCell ref="M267:N267"/>
    <mergeCell ref="O267:Q267"/>
    <mergeCell ref="M266:N266"/>
    <mergeCell ref="O266:Q266"/>
    <mergeCell ref="R266:T266"/>
    <mergeCell ref="U266:W266"/>
    <mergeCell ref="A264:A265"/>
    <mergeCell ref="B264:J265"/>
    <mergeCell ref="K264:L265"/>
    <mergeCell ref="M264:N265"/>
    <mergeCell ref="O264:Q265"/>
    <mergeCell ref="R264:W264"/>
    <mergeCell ref="R265:T265"/>
    <mergeCell ref="U265:W265"/>
    <mergeCell ref="A259:W259"/>
    <mergeCell ref="A260:W260"/>
    <mergeCell ref="A261:W261"/>
    <mergeCell ref="A262:W262"/>
    <mergeCell ref="M235:N235"/>
    <mergeCell ref="O235:Q235"/>
    <mergeCell ref="R235:T235"/>
    <mergeCell ref="U235:W235"/>
    <mergeCell ref="R256:T256"/>
    <mergeCell ref="U256:W256"/>
    <mergeCell ref="B255:J255"/>
    <mergeCell ref="K255:L255"/>
    <mergeCell ref="B256:J256"/>
    <mergeCell ref="K256:L256"/>
    <mergeCell ref="M256:N256"/>
    <mergeCell ref="O256:Q256"/>
    <mergeCell ref="M255:N255"/>
    <mergeCell ref="O255:Q255"/>
    <mergeCell ref="R253:T253"/>
    <mergeCell ref="U253:W253"/>
    <mergeCell ref="R254:T254"/>
    <mergeCell ref="U254:W254"/>
    <mergeCell ref="R255:T255"/>
    <mergeCell ref="U255:W255"/>
    <mergeCell ref="B254:J254"/>
    <mergeCell ref="K254:L254"/>
    <mergeCell ref="M254:N254"/>
    <mergeCell ref="O254:Q254"/>
    <mergeCell ref="B253:J253"/>
    <mergeCell ref="K253:L253"/>
    <mergeCell ref="M253:N253"/>
    <mergeCell ref="O253:Q253"/>
    <mergeCell ref="R252:T252"/>
    <mergeCell ref="U252:W252"/>
    <mergeCell ref="B251:J251"/>
    <mergeCell ref="K251:L251"/>
    <mergeCell ref="B252:J252"/>
    <mergeCell ref="K252:L252"/>
    <mergeCell ref="M252:N252"/>
    <mergeCell ref="O252:Q252"/>
    <mergeCell ref="M251:N251"/>
    <mergeCell ref="O251:Q251"/>
    <mergeCell ref="R249:T249"/>
    <mergeCell ref="U249:W249"/>
    <mergeCell ref="R250:T250"/>
    <mergeCell ref="U250:W250"/>
    <mergeCell ref="R251:T251"/>
    <mergeCell ref="U251:W251"/>
    <mergeCell ref="B250:J250"/>
    <mergeCell ref="K250:L250"/>
    <mergeCell ref="M250:N250"/>
    <mergeCell ref="O250:Q250"/>
    <mergeCell ref="B249:J249"/>
    <mergeCell ref="K249:L249"/>
    <mergeCell ref="M249:N249"/>
    <mergeCell ref="O249:Q249"/>
    <mergeCell ref="R248:T248"/>
    <mergeCell ref="U248:W248"/>
    <mergeCell ref="B247:J247"/>
    <mergeCell ref="K247:L247"/>
    <mergeCell ref="B248:J248"/>
    <mergeCell ref="K248:L248"/>
    <mergeCell ref="M248:N248"/>
    <mergeCell ref="O248:Q248"/>
    <mergeCell ref="M247:N247"/>
    <mergeCell ref="O247:Q247"/>
    <mergeCell ref="R245:T245"/>
    <mergeCell ref="U245:W245"/>
    <mergeCell ref="R246:T246"/>
    <mergeCell ref="U246:W246"/>
    <mergeCell ref="R247:T247"/>
    <mergeCell ref="U247:W247"/>
    <mergeCell ref="B246:J246"/>
    <mergeCell ref="K246:L246"/>
    <mergeCell ref="M246:N246"/>
    <mergeCell ref="O246:Q246"/>
    <mergeCell ref="B245:J245"/>
    <mergeCell ref="K245:L245"/>
    <mergeCell ref="M245:N245"/>
    <mergeCell ref="O245:Q245"/>
    <mergeCell ref="R244:T244"/>
    <mergeCell ref="U244:W244"/>
    <mergeCell ref="B243:J243"/>
    <mergeCell ref="K243:L243"/>
    <mergeCell ref="B244:J244"/>
    <mergeCell ref="K244:L244"/>
    <mergeCell ref="M244:N244"/>
    <mergeCell ref="O244:Q244"/>
    <mergeCell ref="M243:N243"/>
    <mergeCell ref="O243:Q243"/>
    <mergeCell ref="R241:T241"/>
    <mergeCell ref="U241:W241"/>
    <mergeCell ref="R242:T242"/>
    <mergeCell ref="U242:W242"/>
    <mergeCell ref="R243:T243"/>
    <mergeCell ref="U243:W243"/>
    <mergeCell ref="B242:J242"/>
    <mergeCell ref="K242:L242"/>
    <mergeCell ref="M242:N242"/>
    <mergeCell ref="O242:Q242"/>
    <mergeCell ref="B241:J241"/>
    <mergeCell ref="K241:L241"/>
    <mergeCell ref="M241:N241"/>
    <mergeCell ref="O241:Q241"/>
    <mergeCell ref="R240:T240"/>
    <mergeCell ref="U240:W240"/>
    <mergeCell ref="B239:J239"/>
    <mergeCell ref="K239:L239"/>
    <mergeCell ref="B240:J240"/>
    <mergeCell ref="K240:L240"/>
    <mergeCell ref="M240:N240"/>
    <mergeCell ref="O240:Q240"/>
    <mergeCell ref="M239:N239"/>
    <mergeCell ref="O239:Q239"/>
    <mergeCell ref="R237:T237"/>
    <mergeCell ref="U237:W237"/>
    <mergeCell ref="R238:T238"/>
    <mergeCell ref="U238:W238"/>
    <mergeCell ref="R239:T239"/>
    <mergeCell ref="U239:W239"/>
    <mergeCell ref="B238:J238"/>
    <mergeCell ref="K238:L238"/>
    <mergeCell ref="M238:N238"/>
    <mergeCell ref="O238:Q238"/>
    <mergeCell ref="B237:J237"/>
    <mergeCell ref="K237:L237"/>
    <mergeCell ref="M237:N237"/>
    <mergeCell ref="O237:Q237"/>
    <mergeCell ref="R234:T234"/>
    <mergeCell ref="U234:W234"/>
    <mergeCell ref="B236:J236"/>
    <mergeCell ref="K236:L236"/>
    <mergeCell ref="M236:N236"/>
    <mergeCell ref="O236:Q236"/>
    <mergeCell ref="R236:T236"/>
    <mergeCell ref="U236:W236"/>
    <mergeCell ref="B235:J235"/>
    <mergeCell ref="K235:L235"/>
    <mergeCell ref="B234:J234"/>
    <mergeCell ref="K234:L234"/>
    <mergeCell ref="M234:N234"/>
    <mergeCell ref="O234:Q234"/>
    <mergeCell ref="R233:T233"/>
    <mergeCell ref="U233:W233"/>
    <mergeCell ref="B232:J232"/>
    <mergeCell ref="K232:L232"/>
    <mergeCell ref="B233:J233"/>
    <mergeCell ref="K233:L233"/>
    <mergeCell ref="M233:N233"/>
    <mergeCell ref="O233:Q233"/>
    <mergeCell ref="M232:N232"/>
    <mergeCell ref="O232:Q232"/>
    <mergeCell ref="R230:T230"/>
    <mergeCell ref="U230:W230"/>
    <mergeCell ref="R231:T231"/>
    <mergeCell ref="U231:W231"/>
    <mergeCell ref="R232:T232"/>
    <mergeCell ref="U232:W232"/>
    <mergeCell ref="B231:J231"/>
    <mergeCell ref="K231:L231"/>
    <mergeCell ref="M231:N231"/>
    <mergeCell ref="O231:Q231"/>
    <mergeCell ref="B230:J230"/>
    <mergeCell ref="K230:L230"/>
    <mergeCell ref="M230:N230"/>
    <mergeCell ref="O230:Q230"/>
    <mergeCell ref="R229:T229"/>
    <mergeCell ref="U229:W229"/>
    <mergeCell ref="B228:J228"/>
    <mergeCell ref="K228:L228"/>
    <mergeCell ref="B229:J229"/>
    <mergeCell ref="K229:L229"/>
    <mergeCell ref="M229:N229"/>
    <mergeCell ref="O229:Q229"/>
    <mergeCell ref="M228:N228"/>
    <mergeCell ref="O228:Q228"/>
    <mergeCell ref="R226:T226"/>
    <mergeCell ref="U226:W226"/>
    <mergeCell ref="R227:T227"/>
    <mergeCell ref="U227:W227"/>
    <mergeCell ref="R228:T228"/>
    <mergeCell ref="U228:W228"/>
    <mergeCell ref="B227:J227"/>
    <mergeCell ref="K227:L227"/>
    <mergeCell ref="M227:N227"/>
    <mergeCell ref="O227:Q227"/>
    <mergeCell ref="B226:J226"/>
    <mergeCell ref="K226:L226"/>
    <mergeCell ref="M226:N226"/>
    <mergeCell ref="O226:Q226"/>
    <mergeCell ref="R225:T225"/>
    <mergeCell ref="U225:W225"/>
    <mergeCell ref="B224:J224"/>
    <mergeCell ref="K224:L224"/>
    <mergeCell ref="B225:J225"/>
    <mergeCell ref="K225:L225"/>
    <mergeCell ref="M225:N225"/>
    <mergeCell ref="O225:Q225"/>
    <mergeCell ref="M224:N224"/>
    <mergeCell ref="O224:Q224"/>
    <mergeCell ref="R222:T222"/>
    <mergeCell ref="U222:W222"/>
    <mergeCell ref="R223:T223"/>
    <mergeCell ref="U223:W223"/>
    <mergeCell ref="R224:T224"/>
    <mergeCell ref="U224:W224"/>
    <mergeCell ref="B223:J223"/>
    <mergeCell ref="K223:L223"/>
    <mergeCell ref="M223:N223"/>
    <mergeCell ref="O223:Q223"/>
    <mergeCell ref="B222:J222"/>
    <mergeCell ref="K222:L222"/>
    <mergeCell ref="M222:N222"/>
    <mergeCell ref="O222:Q222"/>
    <mergeCell ref="R221:T221"/>
    <mergeCell ref="U221:W221"/>
    <mergeCell ref="B220:J220"/>
    <mergeCell ref="K220:L220"/>
    <mergeCell ref="B221:J221"/>
    <mergeCell ref="K221:L221"/>
    <mergeCell ref="M221:N221"/>
    <mergeCell ref="O221:Q221"/>
    <mergeCell ref="M220:N220"/>
    <mergeCell ref="O220:Q220"/>
    <mergeCell ref="R218:T218"/>
    <mergeCell ref="U218:W218"/>
    <mergeCell ref="R219:T219"/>
    <mergeCell ref="U219:W219"/>
    <mergeCell ref="R220:T220"/>
    <mergeCell ref="U220:W220"/>
    <mergeCell ref="B219:J219"/>
    <mergeCell ref="K219:L219"/>
    <mergeCell ref="M219:N219"/>
    <mergeCell ref="O219:Q219"/>
    <mergeCell ref="B218:J218"/>
    <mergeCell ref="K218:L218"/>
    <mergeCell ref="M218:N218"/>
    <mergeCell ref="O218:Q218"/>
    <mergeCell ref="R217:T217"/>
    <mergeCell ref="U217:W217"/>
    <mergeCell ref="B216:J216"/>
    <mergeCell ref="K216:L216"/>
    <mergeCell ref="B217:J217"/>
    <mergeCell ref="K217:L217"/>
    <mergeCell ref="M217:N217"/>
    <mergeCell ref="O217:Q217"/>
    <mergeCell ref="M216:N216"/>
    <mergeCell ref="O216:Q216"/>
    <mergeCell ref="R214:T214"/>
    <mergeCell ref="U214:W214"/>
    <mergeCell ref="R215:T215"/>
    <mergeCell ref="U215:W215"/>
    <mergeCell ref="R216:T216"/>
    <mergeCell ref="U216:W216"/>
    <mergeCell ref="B215:J215"/>
    <mergeCell ref="K215:L215"/>
    <mergeCell ref="M215:N215"/>
    <mergeCell ref="O215:Q215"/>
    <mergeCell ref="B214:J214"/>
    <mergeCell ref="K214:L214"/>
    <mergeCell ref="M214:N214"/>
    <mergeCell ref="O214:Q214"/>
    <mergeCell ref="R213:T213"/>
    <mergeCell ref="U213:W213"/>
    <mergeCell ref="B212:J212"/>
    <mergeCell ref="K212:L212"/>
    <mergeCell ref="B213:J213"/>
    <mergeCell ref="K213:L213"/>
    <mergeCell ref="M213:N213"/>
    <mergeCell ref="O213:Q213"/>
    <mergeCell ref="M212:N212"/>
    <mergeCell ref="O212:Q212"/>
    <mergeCell ref="R210:T210"/>
    <mergeCell ref="U210:W210"/>
    <mergeCell ref="R211:T211"/>
    <mergeCell ref="U211:W211"/>
    <mergeCell ref="R212:T212"/>
    <mergeCell ref="U212:W212"/>
    <mergeCell ref="B211:J211"/>
    <mergeCell ref="K211:L211"/>
    <mergeCell ref="M211:N211"/>
    <mergeCell ref="O211:Q211"/>
    <mergeCell ref="B210:J210"/>
    <mergeCell ref="K210:L210"/>
    <mergeCell ref="M210:N210"/>
    <mergeCell ref="O210:Q210"/>
    <mergeCell ref="O208:Q209"/>
    <mergeCell ref="R208:W208"/>
    <mergeCell ref="R209:T209"/>
    <mergeCell ref="U209:W209"/>
    <mergeCell ref="A208:A209"/>
    <mergeCell ref="B208:J209"/>
    <mergeCell ref="K208:L209"/>
    <mergeCell ref="M208:N209"/>
    <mergeCell ref="A203:W203"/>
    <mergeCell ref="A204:W204"/>
    <mergeCell ref="A205:W205"/>
    <mergeCell ref="A206:W206"/>
    <mergeCell ref="A1:W1"/>
    <mergeCell ref="A2:W2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7:W17"/>
    <mergeCell ref="A18:W18"/>
    <mergeCell ref="A19:W19"/>
    <mergeCell ref="A20:W20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32"/>
    <mergeCell ref="B26:J26"/>
    <mergeCell ref="K26:N26"/>
    <mergeCell ref="O26:Q26"/>
    <mergeCell ref="B29:J29"/>
    <mergeCell ref="K29:N29"/>
    <mergeCell ref="O29:Q29"/>
    <mergeCell ref="B31:J31"/>
    <mergeCell ref="K31:N31"/>
    <mergeCell ref="O31:Q31"/>
    <mergeCell ref="R26:T26"/>
    <mergeCell ref="U26:W26"/>
    <mergeCell ref="B27:J27"/>
    <mergeCell ref="K27:N27"/>
    <mergeCell ref="O27:Q27"/>
    <mergeCell ref="R27:T27"/>
    <mergeCell ref="U27:W27"/>
    <mergeCell ref="R29:T29"/>
    <mergeCell ref="U29:W29"/>
    <mergeCell ref="B30:J30"/>
    <mergeCell ref="K30:N30"/>
    <mergeCell ref="O30:Q30"/>
    <mergeCell ref="R30:T30"/>
    <mergeCell ref="U30:W30"/>
    <mergeCell ref="R31:T31"/>
    <mergeCell ref="U31:W31"/>
    <mergeCell ref="B32:J32"/>
    <mergeCell ref="K32:N32"/>
    <mergeCell ref="O32:Q32"/>
    <mergeCell ref="R32:T32"/>
    <mergeCell ref="U32:W32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B37:J37"/>
    <mergeCell ref="K37:N37"/>
    <mergeCell ref="O37:Q37"/>
    <mergeCell ref="R37:T37"/>
    <mergeCell ref="K38:N38"/>
    <mergeCell ref="O38:Q38"/>
    <mergeCell ref="R38:T38"/>
    <mergeCell ref="U38:W38"/>
    <mergeCell ref="U28:W28"/>
    <mergeCell ref="A40:W40"/>
    <mergeCell ref="A41:W41"/>
    <mergeCell ref="A42:W42"/>
    <mergeCell ref="B28:J28"/>
    <mergeCell ref="K28:N28"/>
    <mergeCell ref="O28:Q28"/>
    <mergeCell ref="R28:T28"/>
    <mergeCell ref="U37:W37"/>
    <mergeCell ref="B38:J38"/>
    <mergeCell ref="A43:W43"/>
    <mergeCell ref="A45:A47"/>
    <mergeCell ref="B45:J47"/>
    <mergeCell ref="K45:N47"/>
    <mergeCell ref="O45:Q47"/>
    <mergeCell ref="R45:W45"/>
    <mergeCell ref="R46:T47"/>
    <mergeCell ref="U46:W47"/>
    <mergeCell ref="B48:J48"/>
    <mergeCell ref="K48:N48"/>
    <mergeCell ref="O48:Q48"/>
    <mergeCell ref="R48:T48"/>
    <mergeCell ref="U48:W48"/>
    <mergeCell ref="A49:A55"/>
    <mergeCell ref="B49:J49"/>
    <mergeCell ref="K49:N49"/>
    <mergeCell ref="O49:Q49"/>
    <mergeCell ref="R49:T49"/>
    <mergeCell ref="U49:W49"/>
    <mergeCell ref="B50:J50"/>
    <mergeCell ref="K50:N50"/>
    <mergeCell ref="O50:Q50"/>
    <mergeCell ref="R50:T50"/>
    <mergeCell ref="U50:W50"/>
    <mergeCell ref="B51:J51"/>
    <mergeCell ref="K51:N51"/>
    <mergeCell ref="O51:Q51"/>
    <mergeCell ref="R51:T51"/>
    <mergeCell ref="U51:W51"/>
    <mergeCell ref="U52:W52"/>
    <mergeCell ref="B53:J53"/>
    <mergeCell ref="K53:N53"/>
    <mergeCell ref="O53:Q53"/>
    <mergeCell ref="R53:T53"/>
    <mergeCell ref="U53:W53"/>
    <mergeCell ref="B52:J52"/>
    <mergeCell ref="K52:N52"/>
    <mergeCell ref="O52:Q52"/>
    <mergeCell ref="R52:T52"/>
    <mergeCell ref="U54:W54"/>
    <mergeCell ref="B55:J55"/>
    <mergeCell ref="K55:N55"/>
    <mergeCell ref="O55:Q55"/>
    <mergeCell ref="R55:T55"/>
    <mergeCell ref="U55:W55"/>
    <mergeCell ref="B54:J54"/>
    <mergeCell ref="K54:N54"/>
    <mergeCell ref="O54:Q54"/>
    <mergeCell ref="R54:T54"/>
    <mergeCell ref="U56:W56"/>
    <mergeCell ref="B57:J57"/>
    <mergeCell ref="K57:N57"/>
    <mergeCell ref="O57:Q57"/>
    <mergeCell ref="R57:T57"/>
    <mergeCell ref="U57:W57"/>
    <mergeCell ref="B56:J56"/>
    <mergeCell ref="K56:N56"/>
    <mergeCell ref="O56:Q56"/>
    <mergeCell ref="R56:T56"/>
    <mergeCell ref="U58:W58"/>
    <mergeCell ref="B59:J59"/>
    <mergeCell ref="K59:N59"/>
    <mergeCell ref="O59:Q59"/>
    <mergeCell ref="R59:T59"/>
    <mergeCell ref="U59:W59"/>
    <mergeCell ref="B58:J58"/>
    <mergeCell ref="K58:N58"/>
    <mergeCell ref="O58:Q58"/>
    <mergeCell ref="R58:T58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A63:W63"/>
    <mergeCell ref="A64:W64"/>
    <mergeCell ref="A65:W65"/>
    <mergeCell ref="A66:W66"/>
    <mergeCell ref="A68:A70"/>
    <mergeCell ref="B68:J70"/>
    <mergeCell ref="K68:N70"/>
    <mergeCell ref="O68:Q70"/>
    <mergeCell ref="R68:W68"/>
    <mergeCell ref="R69:T70"/>
    <mergeCell ref="U69:W70"/>
    <mergeCell ref="B71:J71"/>
    <mergeCell ref="K71:N71"/>
    <mergeCell ref="O71:Q71"/>
    <mergeCell ref="R71:T71"/>
    <mergeCell ref="U71:W71"/>
    <mergeCell ref="A72:A82"/>
    <mergeCell ref="B72:J72"/>
    <mergeCell ref="K72:N72"/>
    <mergeCell ref="O72:Q72"/>
    <mergeCell ref="B74:J74"/>
    <mergeCell ref="K74:N74"/>
    <mergeCell ref="O74:Q74"/>
    <mergeCell ref="B76:J76"/>
    <mergeCell ref="K76:N76"/>
    <mergeCell ref="O76:Q76"/>
    <mergeCell ref="R72:T72"/>
    <mergeCell ref="U72:W72"/>
    <mergeCell ref="B73:J73"/>
    <mergeCell ref="K73:N73"/>
    <mergeCell ref="O73:Q73"/>
    <mergeCell ref="R73:T73"/>
    <mergeCell ref="U73:W73"/>
    <mergeCell ref="R74:T74"/>
    <mergeCell ref="U74:W74"/>
    <mergeCell ref="B75:J75"/>
    <mergeCell ref="K75:N75"/>
    <mergeCell ref="O75:Q75"/>
    <mergeCell ref="R75:T75"/>
    <mergeCell ref="U75:W75"/>
    <mergeCell ref="R76:T76"/>
    <mergeCell ref="U76:W76"/>
    <mergeCell ref="B77:J77"/>
    <mergeCell ref="K77:N77"/>
    <mergeCell ref="O77:Q77"/>
    <mergeCell ref="R77:T77"/>
    <mergeCell ref="U77:W77"/>
    <mergeCell ref="U78:W78"/>
    <mergeCell ref="B79:J79"/>
    <mergeCell ref="K79:N79"/>
    <mergeCell ref="O79:Q79"/>
    <mergeCell ref="R79:T79"/>
    <mergeCell ref="U79:W79"/>
    <mergeCell ref="B78:J78"/>
    <mergeCell ref="K78:N78"/>
    <mergeCell ref="O78:Q78"/>
    <mergeCell ref="R78:T78"/>
    <mergeCell ref="U80:W80"/>
    <mergeCell ref="B81:J81"/>
    <mergeCell ref="K81:N81"/>
    <mergeCell ref="O81:Q81"/>
    <mergeCell ref="R81:T81"/>
    <mergeCell ref="U81:W81"/>
    <mergeCell ref="B80:J80"/>
    <mergeCell ref="K80:N80"/>
    <mergeCell ref="O80:Q80"/>
    <mergeCell ref="R80:T80"/>
    <mergeCell ref="U82:W82"/>
    <mergeCell ref="B83:J83"/>
    <mergeCell ref="K83:N83"/>
    <mergeCell ref="O83:Q83"/>
    <mergeCell ref="R83:T83"/>
    <mergeCell ref="U83:W83"/>
    <mergeCell ref="B82:J82"/>
    <mergeCell ref="K82:N82"/>
    <mergeCell ref="O82:Q82"/>
    <mergeCell ref="R82:T82"/>
    <mergeCell ref="U84:W84"/>
    <mergeCell ref="B85:J85"/>
    <mergeCell ref="K85:N85"/>
    <mergeCell ref="O85:Q85"/>
    <mergeCell ref="R85:T85"/>
    <mergeCell ref="U85:W85"/>
    <mergeCell ref="B84:J84"/>
    <mergeCell ref="K84:N84"/>
    <mergeCell ref="O84:Q84"/>
    <mergeCell ref="R84:T84"/>
    <mergeCell ref="U86:W86"/>
    <mergeCell ref="B87:J87"/>
    <mergeCell ref="K87:N87"/>
    <mergeCell ref="O87:Q87"/>
    <mergeCell ref="R87:T87"/>
    <mergeCell ref="U87:W87"/>
    <mergeCell ref="B86:J86"/>
    <mergeCell ref="K86:N86"/>
    <mergeCell ref="O86:Q86"/>
    <mergeCell ref="R86:T86"/>
    <mergeCell ref="A89:W89"/>
    <mergeCell ref="A90:W90"/>
    <mergeCell ref="A91:W91"/>
    <mergeCell ref="A92:W92"/>
    <mergeCell ref="A94:A96"/>
    <mergeCell ref="B94:J96"/>
    <mergeCell ref="K94:N96"/>
    <mergeCell ref="O94:Q96"/>
    <mergeCell ref="R94:W94"/>
    <mergeCell ref="R95:T96"/>
    <mergeCell ref="U95:W96"/>
    <mergeCell ref="B97:J97"/>
    <mergeCell ref="K97:N97"/>
    <mergeCell ref="O97:Q97"/>
    <mergeCell ref="R97:T97"/>
    <mergeCell ref="U97:W97"/>
    <mergeCell ref="A98:A100"/>
    <mergeCell ref="B98:J98"/>
    <mergeCell ref="K98:N98"/>
    <mergeCell ref="O98:Q98"/>
    <mergeCell ref="B100:J100"/>
    <mergeCell ref="K100:N100"/>
    <mergeCell ref="O100:Q100"/>
    <mergeCell ref="R98:T98"/>
    <mergeCell ref="U98:W98"/>
    <mergeCell ref="B99:J99"/>
    <mergeCell ref="K99:N99"/>
    <mergeCell ref="O99:Q99"/>
    <mergeCell ref="R99:T99"/>
    <mergeCell ref="U99:W99"/>
    <mergeCell ref="R100:T100"/>
    <mergeCell ref="U100:W100"/>
    <mergeCell ref="B101:J101"/>
    <mergeCell ref="K101:N101"/>
    <mergeCell ref="O101:Q101"/>
    <mergeCell ref="R101:T101"/>
    <mergeCell ref="U101:W101"/>
    <mergeCell ref="U102:W102"/>
    <mergeCell ref="B103:J103"/>
    <mergeCell ref="K103:N103"/>
    <mergeCell ref="O103:Q103"/>
    <mergeCell ref="R103:T103"/>
    <mergeCell ref="U103:W103"/>
    <mergeCell ref="B102:J102"/>
    <mergeCell ref="K102:N102"/>
    <mergeCell ref="O102:Q102"/>
    <mergeCell ref="R102:T102"/>
    <mergeCell ref="U104:W104"/>
    <mergeCell ref="B105:J105"/>
    <mergeCell ref="K105:N105"/>
    <mergeCell ref="O105:Q105"/>
    <mergeCell ref="R105:T105"/>
    <mergeCell ref="U105:W105"/>
    <mergeCell ref="B104:J104"/>
    <mergeCell ref="K104:N104"/>
    <mergeCell ref="O104:Q104"/>
    <mergeCell ref="R104:T104"/>
    <mergeCell ref="A107:W107"/>
    <mergeCell ref="A108:W108"/>
    <mergeCell ref="A109:W109"/>
    <mergeCell ref="A110:W110"/>
    <mergeCell ref="A112:A114"/>
    <mergeCell ref="B112:J114"/>
    <mergeCell ref="K112:N114"/>
    <mergeCell ref="O112:Q114"/>
    <mergeCell ref="R112:W112"/>
    <mergeCell ref="R113:T114"/>
    <mergeCell ref="U113:W114"/>
    <mergeCell ref="B115:J115"/>
    <mergeCell ref="K115:N115"/>
    <mergeCell ref="O115:Q115"/>
    <mergeCell ref="R115:T115"/>
    <mergeCell ref="U115:W115"/>
    <mergeCell ref="A116:A122"/>
    <mergeCell ref="B116:J116"/>
    <mergeCell ref="K116:N116"/>
    <mergeCell ref="O116:Q116"/>
    <mergeCell ref="B118:J118"/>
    <mergeCell ref="K118:N118"/>
    <mergeCell ref="O118:Q118"/>
    <mergeCell ref="B120:J120"/>
    <mergeCell ref="K120:N120"/>
    <mergeCell ref="O120:Q120"/>
    <mergeCell ref="R116:T116"/>
    <mergeCell ref="U116:W116"/>
    <mergeCell ref="B117:J117"/>
    <mergeCell ref="K117:N117"/>
    <mergeCell ref="O117:Q117"/>
    <mergeCell ref="R117:T117"/>
    <mergeCell ref="U117:W117"/>
    <mergeCell ref="R118:T118"/>
    <mergeCell ref="U118:W118"/>
    <mergeCell ref="B119:J119"/>
    <mergeCell ref="K119:N119"/>
    <mergeCell ref="O119:Q119"/>
    <mergeCell ref="R119:T119"/>
    <mergeCell ref="U119:W119"/>
    <mergeCell ref="R120:T120"/>
    <mergeCell ref="U120:W120"/>
    <mergeCell ref="B121:J121"/>
    <mergeCell ref="K121:N121"/>
    <mergeCell ref="O121:Q121"/>
    <mergeCell ref="R121:T121"/>
    <mergeCell ref="U121:W121"/>
    <mergeCell ref="U122:W122"/>
    <mergeCell ref="B123:J123"/>
    <mergeCell ref="K123:N123"/>
    <mergeCell ref="O123:Q123"/>
    <mergeCell ref="R123:T123"/>
    <mergeCell ref="U123:W123"/>
    <mergeCell ref="B122:J122"/>
    <mergeCell ref="K122:N122"/>
    <mergeCell ref="O122:Q122"/>
    <mergeCell ref="R122:T122"/>
    <mergeCell ref="U124:W124"/>
    <mergeCell ref="B125:J125"/>
    <mergeCell ref="K125:N125"/>
    <mergeCell ref="O125:Q125"/>
    <mergeCell ref="R125:T125"/>
    <mergeCell ref="U125:W125"/>
    <mergeCell ref="B124:J124"/>
    <mergeCell ref="K124:N124"/>
    <mergeCell ref="O124:Q124"/>
    <mergeCell ref="R124:T124"/>
    <mergeCell ref="U126:W126"/>
    <mergeCell ref="B127:J127"/>
    <mergeCell ref="K127:N127"/>
    <mergeCell ref="O127:Q127"/>
    <mergeCell ref="R127:T127"/>
    <mergeCell ref="U127:W127"/>
    <mergeCell ref="B126:J126"/>
    <mergeCell ref="K126:N126"/>
    <mergeCell ref="O126:Q126"/>
    <mergeCell ref="R126:T126"/>
    <mergeCell ref="U128:W128"/>
    <mergeCell ref="A130:W130"/>
    <mergeCell ref="A131:W131"/>
    <mergeCell ref="A132:W132"/>
    <mergeCell ref="B128:J128"/>
    <mergeCell ref="K128:N128"/>
    <mergeCell ref="O128:Q128"/>
    <mergeCell ref="R128:T128"/>
    <mergeCell ref="A133:W133"/>
    <mergeCell ref="A135:A137"/>
    <mergeCell ref="B135:J137"/>
    <mergeCell ref="K135:N137"/>
    <mergeCell ref="O135:Q137"/>
    <mergeCell ref="R135:W135"/>
    <mergeCell ref="R136:T137"/>
    <mergeCell ref="U136:W137"/>
    <mergeCell ref="U138:W138"/>
    <mergeCell ref="B139:J139"/>
    <mergeCell ref="K139:N139"/>
    <mergeCell ref="O139:Q139"/>
    <mergeCell ref="R139:T139"/>
    <mergeCell ref="U139:W139"/>
    <mergeCell ref="B138:J138"/>
    <mergeCell ref="K138:N138"/>
    <mergeCell ref="O138:Q138"/>
    <mergeCell ref="R138:T138"/>
    <mergeCell ref="R140:T140"/>
    <mergeCell ref="U140:W140"/>
    <mergeCell ref="B141:J141"/>
    <mergeCell ref="K141:N141"/>
    <mergeCell ref="O141:Q141"/>
    <mergeCell ref="R141:T141"/>
    <mergeCell ref="U141:W141"/>
    <mergeCell ref="B140:J140"/>
    <mergeCell ref="K140:N140"/>
    <mergeCell ref="O140:Q140"/>
    <mergeCell ref="U143:W143"/>
    <mergeCell ref="B144:J144"/>
    <mergeCell ref="K144:N144"/>
    <mergeCell ref="O144:Q144"/>
    <mergeCell ref="R144:T144"/>
    <mergeCell ref="U144:W144"/>
    <mergeCell ref="B143:J143"/>
    <mergeCell ref="K143:N143"/>
    <mergeCell ref="O143:Q143"/>
    <mergeCell ref="R143:T143"/>
    <mergeCell ref="U145:W145"/>
    <mergeCell ref="B146:J146"/>
    <mergeCell ref="K146:N146"/>
    <mergeCell ref="O146:Q146"/>
    <mergeCell ref="R146:T146"/>
    <mergeCell ref="U146:W146"/>
    <mergeCell ref="B145:J145"/>
    <mergeCell ref="K145:N145"/>
    <mergeCell ref="O145:Q145"/>
    <mergeCell ref="R145:T145"/>
    <mergeCell ref="B147:J147"/>
    <mergeCell ref="K147:N147"/>
    <mergeCell ref="O147:Q147"/>
    <mergeCell ref="R147:T147"/>
    <mergeCell ref="A139:A142"/>
    <mergeCell ref="A149:W149"/>
    <mergeCell ref="A150:W150"/>
    <mergeCell ref="A151:W151"/>
    <mergeCell ref="U147:W147"/>
    <mergeCell ref="B142:J142"/>
    <mergeCell ref="K142:N142"/>
    <mergeCell ref="O142:Q142"/>
    <mergeCell ref="R142:T142"/>
    <mergeCell ref="U142:W142"/>
    <mergeCell ref="A152:W152"/>
    <mergeCell ref="A154:A155"/>
    <mergeCell ref="B154:J155"/>
    <mergeCell ref="K154:L155"/>
    <mergeCell ref="M154:N155"/>
    <mergeCell ref="O154:Q155"/>
    <mergeCell ref="R154:W154"/>
    <mergeCell ref="R155:T155"/>
    <mergeCell ref="U155:W155"/>
    <mergeCell ref="B156:J156"/>
    <mergeCell ref="K156:L156"/>
    <mergeCell ref="M156:N156"/>
    <mergeCell ref="O156:Q156"/>
    <mergeCell ref="B157:J157"/>
    <mergeCell ref="K157:L157"/>
    <mergeCell ref="M157:N157"/>
    <mergeCell ref="O157:Q157"/>
    <mergeCell ref="R159:T159"/>
    <mergeCell ref="U159:W159"/>
    <mergeCell ref="M158:N158"/>
    <mergeCell ref="O158:Q158"/>
    <mergeCell ref="R156:T156"/>
    <mergeCell ref="U156:W156"/>
    <mergeCell ref="R157:T157"/>
    <mergeCell ref="U157:W157"/>
    <mergeCell ref="R160:T160"/>
    <mergeCell ref="U160:W160"/>
    <mergeCell ref="B159:J159"/>
    <mergeCell ref="K159:L159"/>
    <mergeCell ref="B160:J160"/>
    <mergeCell ref="K160:L160"/>
    <mergeCell ref="M160:N160"/>
    <mergeCell ref="O160:Q160"/>
    <mergeCell ref="M159:N159"/>
    <mergeCell ref="O159:Q159"/>
    <mergeCell ref="B161:J161"/>
    <mergeCell ref="K161:L161"/>
    <mergeCell ref="M161:N161"/>
    <mergeCell ref="O161:Q161"/>
    <mergeCell ref="R163:T163"/>
    <mergeCell ref="U163:W163"/>
    <mergeCell ref="B162:J162"/>
    <mergeCell ref="K162:L162"/>
    <mergeCell ref="M162:N162"/>
    <mergeCell ref="O162:Q162"/>
    <mergeCell ref="R161:T161"/>
    <mergeCell ref="U161:W161"/>
    <mergeCell ref="R162:T162"/>
    <mergeCell ref="U162:W162"/>
    <mergeCell ref="R164:T164"/>
    <mergeCell ref="U164:W164"/>
    <mergeCell ref="B163:J163"/>
    <mergeCell ref="K163:L163"/>
    <mergeCell ref="B164:J164"/>
    <mergeCell ref="K164:L164"/>
    <mergeCell ref="M164:N164"/>
    <mergeCell ref="O164:Q164"/>
    <mergeCell ref="M163:N163"/>
    <mergeCell ref="O163:Q163"/>
    <mergeCell ref="B165:J165"/>
    <mergeCell ref="K165:L165"/>
    <mergeCell ref="M165:N165"/>
    <mergeCell ref="O165:Q165"/>
    <mergeCell ref="R167:T167"/>
    <mergeCell ref="U167:W167"/>
    <mergeCell ref="B166:J166"/>
    <mergeCell ref="K166:L166"/>
    <mergeCell ref="M166:N166"/>
    <mergeCell ref="O166:Q166"/>
    <mergeCell ref="R165:T165"/>
    <mergeCell ref="U165:W165"/>
    <mergeCell ref="R166:T166"/>
    <mergeCell ref="U166:W166"/>
    <mergeCell ref="R168:T168"/>
    <mergeCell ref="U168:W168"/>
    <mergeCell ref="B167:J167"/>
    <mergeCell ref="K167:L167"/>
    <mergeCell ref="B168:J168"/>
    <mergeCell ref="K168:L168"/>
    <mergeCell ref="M168:N168"/>
    <mergeCell ref="O168:Q168"/>
    <mergeCell ref="M167:N167"/>
    <mergeCell ref="O167:Q167"/>
    <mergeCell ref="B169:J169"/>
    <mergeCell ref="K169:L169"/>
    <mergeCell ref="M169:N169"/>
    <mergeCell ref="O169:Q169"/>
    <mergeCell ref="R171:T171"/>
    <mergeCell ref="U171:W171"/>
    <mergeCell ref="B170:J170"/>
    <mergeCell ref="K170:L170"/>
    <mergeCell ref="M170:N170"/>
    <mergeCell ref="O170:Q170"/>
    <mergeCell ref="R169:T169"/>
    <mergeCell ref="U169:W169"/>
    <mergeCell ref="R170:T170"/>
    <mergeCell ref="U170:W170"/>
    <mergeCell ref="R172:T172"/>
    <mergeCell ref="U172:W172"/>
    <mergeCell ref="B171:J171"/>
    <mergeCell ref="K171:L171"/>
    <mergeCell ref="B172:J172"/>
    <mergeCell ref="K172:L172"/>
    <mergeCell ref="M172:N172"/>
    <mergeCell ref="O172:Q172"/>
    <mergeCell ref="M171:N171"/>
    <mergeCell ref="O171:Q171"/>
    <mergeCell ref="B173:J173"/>
    <mergeCell ref="K173:L173"/>
    <mergeCell ref="M173:N173"/>
    <mergeCell ref="O173:Q173"/>
    <mergeCell ref="R175:T175"/>
    <mergeCell ref="U175:W175"/>
    <mergeCell ref="B174:J174"/>
    <mergeCell ref="K174:L174"/>
    <mergeCell ref="M174:N174"/>
    <mergeCell ref="O174:Q174"/>
    <mergeCell ref="R173:T173"/>
    <mergeCell ref="U173:W173"/>
    <mergeCell ref="R174:T174"/>
    <mergeCell ref="U174:W174"/>
    <mergeCell ref="R176:T176"/>
    <mergeCell ref="U176:W176"/>
    <mergeCell ref="B175:J175"/>
    <mergeCell ref="K175:L175"/>
    <mergeCell ref="B176:J176"/>
    <mergeCell ref="K176:L176"/>
    <mergeCell ref="M176:N176"/>
    <mergeCell ref="O176:Q176"/>
    <mergeCell ref="M175:N175"/>
    <mergeCell ref="O175:Q175"/>
    <mergeCell ref="B177:J177"/>
    <mergeCell ref="K177:L177"/>
    <mergeCell ref="M177:N177"/>
    <mergeCell ref="O177:Q177"/>
    <mergeCell ref="B178:J178"/>
    <mergeCell ref="K178:L178"/>
    <mergeCell ref="M178:N178"/>
    <mergeCell ref="O178:Q178"/>
    <mergeCell ref="M179:N179"/>
    <mergeCell ref="O179:Q179"/>
    <mergeCell ref="R177:T177"/>
    <mergeCell ref="U177:W177"/>
    <mergeCell ref="R178:T178"/>
    <mergeCell ref="U178:W178"/>
    <mergeCell ref="R179:T179"/>
    <mergeCell ref="U179:W179"/>
    <mergeCell ref="B179:J179"/>
    <mergeCell ref="K179:L179"/>
    <mergeCell ref="B180:J180"/>
    <mergeCell ref="K180:L180"/>
    <mergeCell ref="M181:N181"/>
    <mergeCell ref="O181:Q181"/>
    <mergeCell ref="R180:T180"/>
    <mergeCell ref="U180:W180"/>
    <mergeCell ref="M180:N180"/>
    <mergeCell ref="O180:Q180"/>
    <mergeCell ref="R181:T181"/>
    <mergeCell ref="U181:W181"/>
    <mergeCell ref="R184:T184"/>
    <mergeCell ref="U184:W184"/>
    <mergeCell ref="B183:J183"/>
    <mergeCell ref="K183:L183"/>
    <mergeCell ref="B184:J184"/>
    <mergeCell ref="K184:L184"/>
    <mergeCell ref="M184:N184"/>
    <mergeCell ref="O184:Q184"/>
    <mergeCell ref="B185:J185"/>
    <mergeCell ref="K185:L185"/>
    <mergeCell ref="M185:N185"/>
    <mergeCell ref="O185:Q185"/>
    <mergeCell ref="R187:T187"/>
    <mergeCell ref="U187:W187"/>
    <mergeCell ref="B186:J186"/>
    <mergeCell ref="K186:L186"/>
    <mergeCell ref="M186:N186"/>
    <mergeCell ref="O186:Q186"/>
    <mergeCell ref="R185:T185"/>
    <mergeCell ref="U185:W185"/>
    <mergeCell ref="R186:T186"/>
    <mergeCell ref="U186:W186"/>
    <mergeCell ref="R188:T188"/>
    <mergeCell ref="U188:W188"/>
    <mergeCell ref="B187:J187"/>
    <mergeCell ref="K187:L187"/>
    <mergeCell ref="B188:J188"/>
    <mergeCell ref="K188:L188"/>
    <mergeCell ref="M188:N188"/>
    <mergeCell ref="O188:Q188"/>
    <mergeCell ref="M187:N187"/>
    <mergeCell ref="O187:Q187"/>
    <mergeCell ref="B189:J189"/>
    <mergeCell ref="K189:L189"/>
    <mergeCell ref="M189:N189"/>
    <mergeCell ref="O189:Q189"/>
    <mergeCell ref="R189:T189"/>
    <mergeCell ref="U189:W189"/>
    <mergeCell ref="B192:J192"/>
    <mergeCell ref="K192:L192"/>
    <mergeCell ref="M192:N192"/>
    <mergeCell ref="O192:Q192"/>
    <mergeCell ref="R192:T192"/>
    <mergeCell ref="U192:W192"/>
    <mergeCell ref="B190:J190"/>
    <mergeCell ref="K190:L190"/>
    <mergeCell ref="B197:J197"/>
    <mergeCell ref="K197:L197"/>
    <mergeCell ref="B196:J196"/>
    <mergeCell ref="K196:L196"/>
    <mergeCell ref="B198:J198"/>
    <mergeCell ref="K198:L198"/>
    <mergeCell ref="M198:N198"/>
    <mergeCell ref="O198:Q198"/>
    <mergeCell ref="B199:J199"/>
    <mergeCell ref="K199:L199"/>
    <mergeCell ref="M199:N199"/>
    <mergeCell ref="O199:Q199"/>
    <mergeCell ref="R201:T201"/>
    <mergeCell ref="U201:W201"/>
    <mergeCell ref="B200:J200"/>
    <mergeCell ref="K200:L200"/>
    <mergeCell ref="B201:J201"/>
    <mergeCell ref="K201:L201"/>
    <mergeCell ref="M201:N201"/>
    <mergeCell ref="O201:Q201"/>
    <mergeCell ref="M200:N200"/>
    <mergeCell ref="O200:Q200"/>
    <mergeCell ref="R196:T196"/>
    <mergeCell ref="U196:W196"/>
    <mergeCell ref="R198:T198"/>
    <mergeCell ref="U198:W198"/>
    <mergeCell ref="M196:N196"/>
    <mergeCell ref="O196:Q196"/>
    <mergeCell ref="R158:T158"/>
    <mergeCell ref="U158:W158"/>
    <mergeCell ref="R182:T182"/>
    <mergeCell ref="U182:W182"/>
    <mergeCell ref="R183:T183"/>
    <mergeCell ref="U183:W183"/>
    <mergeCell ref="M190:N190"/>
    <mergeCell ref="O190:Q190"/>
    <mergeCell ref="B158:J158"/>
    <mergeCell ref="K158:L158"/>
    <mergeCell ref="M183:N183"/>
    <mergeCell ref="O183:Q183"/>
    <mergeCell ref="B182:J182"/>
    <mergeCell ref="K182:L182"/>
    <mergeCell ref="M182:N182"/>
    <mergeCell ref="O182:Q182"/>
    <mergeCell ref="B181:J181"/>
    <mergeCell ref="K181:L181"/>
    <mergeCell ref="R190:T190"/>
    <mergeCell ref="U190:W190"/>
    <mergeCell ref="B191:J191"/>
    <mergeCell ref="K191:L191"/>
    <mergeCell ref="M191:N191"/>
    <mergeCell ref="O191:Q191"/>
    <mergeCell ref="R191:T191"/>
    <mergeCell ref="U191:W191"/>
    <mergeCell ref="R194:T194"/>
    <mergeCell ref="U194:W194"/>
    <mergeCell ref="B193:J193"/>
    <mergeCell ref="K193:L193"/>
    <mergeCell ref="M193:N193"/>
    <mergeCell ref="O193:Q193"/>
    <mergeCell ref="R193:T193"/>
    <mergeCell ref="U193:W193"/>
    <mergeCell ref="R195:T195"/>
    <mergeCell ref="U195:W195"/>
    <mergeCell ref="B194:J194"/>
    <mergeCell ref="K194:L194"/>
    <mergeCell ref="B195:J195"/>
    <mergeCell ref="K195:L195"/>
    <mergeCell ref="M195:N195"/>
    <mergeCell ref="O195:Q195"/>
    <mergeCell ref="M194:N194"/>
    <mergeCell ref="O194:Q194"/>
    <mergeCell ref="R200:T200"/>
    <mergeCell ref="U200:W200"/>
    <mergeCell ref="M197:N197"/>
    <mergeCell ref="O197:Q197"/>
    <mergeCell ref="R197:T197"/>
    <mergeCell ref="U197:W197"/>
    <mergeCell ref="R199:T199"/>
    <mergeCell ref="U199:W199"/>
    <mergeCell ref="V680:X681"/>
    <mergeCell ref="F681:G681"/>
    <mergeCell ref="H681:I681"/>
    <mergeCell ref="J681:K681"/>
    <mergeCell ref="L681:M681"/>
    <mergeCell ref="N681:O681"/>
    <mergeCell ref="P681:Q681"/>
    <mergeCell ref="R682:S682"/>
    <mergeCell ref="A680:A681"/>
    <mergeCell ref="B680:E681"/>
    <mergeCell ref="F680:U680"/>
    <mergeCell ref="R683:S683"/>
    <mergeCell ref="R681:S681"/>
    <mergeCell ref="T681:U681"/>
    <mergeCell ref="B682:E682"/>
    <mergeCell ref="F682:G682"/>
    <mergeCell ref="H682:I682"/>
    <mergeCell ref="J682:K682"/>
    <mergeCell ref="L682:M682"/>
    <mergeCell ref="N682:O682"/>
    <mergeCell ref="P682:Q682"/>
    <mergeCell ref="J683:K683"/>
    <mergeCell ref="L683:M683"/>
    <mergeCell ref="N683:O683"/>
    <mergeCell ref="P683:Q683"/>
    <mergeCell ref="T683:U683"/>
    <mergeCell ref="V683:X683"/>
    <mergeCell ref="A675:X675"/>
    <mergeCell ref="A676:X676"/>
    <mergeCell ref="A677:X677"/>
    <mergeCell ref="T682:U682"/>
    <mergeCell ref="V682:X682"/>
    <mergeCell ref="B683:E683"/>
    <mergeCell ref="F683:G683"/>
    <mergeCell ref="H683:I683"/>
    <mergeCell ref="I670:J670"/>
    <mergeCell ref="K670:M670"/>
    <mergeCell ref="N670:P670"/>
    <mergeCell ref="Q670:R670"/>
    <mergeCell ref="S670:U670"/>
    <mergeCell ref="V670:X670"/>
    <mergeCell ref="B671:F671"/>
    <mergeCell ref="G671:H671"/>
    <mergeCell ref="I671:J671"/>
    <mergeCell ref="K671:M671"/>
    <mergeCell ref="N671:P671"/>
    <mergeCell ref="Q671:R671"/>
    <mergeCell ref="S671:U671"/>
    <mergeCell ref="V671:X671"/>
    <mergeCell ref="B672:F672"/>
    <mergeCell ref="G672:H672"/>
    <mergeCell ref="I672:J672"/>
    <mergeCell ref="K672:M672"/>
    <mergeCell ref="N672:P672"/>
    <mergeCell ref="Q672:R672"/>
    <mergeCell ref="S672:U672"/>
    <mergeCell ref="V672:X67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02"/>
  <sheetViews>
    <sheetView tabSelected="1" workbookViewId="0" topLeftCell="A679">
      <selection activeCell="AF700" sqref="AF700"/>
    </sheetView>
  </sheetViews>
  <sheetFormatPr defaultColWidth="9.00390625" defaultRowHeight="12.75"/>
  <cols>
    <col min="1" max="116" width="3.75390625" style="0" customWidth="1"/>
  </cols>
  <sheetData>
    <row r="1" spans="1:23" ht="15.75">
      <c r="A1" s="92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24.75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75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18</v>
      </c>
      <c r="T5" s="75"/>
      <c r="U5" s="75"/>
      <c r="V5" s="75"/>
      <c r="W5" s="75"/>
    </row>
    <row r="6" spans="1:23" ht="12.75">
      <c r="A6" s="2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57">
        <v>1.15</v>
      </c>
      <c r="T6" s="57"/>
      <c r="U6" s="57"/>
      <c r="V6" s="57"/>
      <c r="W6" s="57"/>
    </row>
    <row r="7" spans="1:23" ht="12.75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91">
        <v>0.079</v>
      </c>
      <c r="T7" s="91"/>
      <c r="U7" s="91"/>
      <c r="V7" s="91"/>
      <c r="W7" s="91"/>
    </row>
    <row r="8" spans="1:23" ht="12.75">
      <c r="A8" s="69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91">
        <v>0.37</v>
      </c>
      <c r="T8" s="91"/>
      <c r="U8" s="91"/>
      <c r="V8" s="91"/>
      <c r="W8" s="91"/>
    </row>
    <row r="9" spans="1:23" ht="12.75">
      <c r="A9" s="69" t="s">
        <v>307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91">
        <v>0</v>
      </c>
      <c r="T9" s="91"/>
      <c r="U9" s="91"/>
      <c r="V9" s="91"/>
      <c r="W9" s="91"/>
    </row>
    <row r="10" spans="1:23" ht="12.75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41"/>
      <c r="T10" s="41"/>
      <c r="U10" s="41"/>
      <c r="V10" s="41"/>
      <c r="W10" s="41"/>
    </row>
    <row r="11" spans="1:23" ht="12.75">
      <c r="A11" s="69" t="s">
        <v>24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57">
        <v>1.15</v>
      </c>
      <c r="T11" s="57"/>
      <c r="U11" s="57"/>
      <c r="V11" s="57"/>
      <c r="W11" s="57"/>
    </row>
    <row r="12" spans="1:23" ht="12.75">
      <c r="A12" s="69" t="s">
        <v>25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57">
        <v>1.1</v>
      </c>
      <c r="T12" s="57"/>
      <c r="U12" s="57"/>
      <c r="V12" s="57"/>
      <c r="W12" s="57"/>
    </row>
    <row r="13" spans="1:23" ht="12.75">
      <c r="A13" s="69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91">
        <v>0.234</v>
      </c>
      <c r="T13" s="91"/>
      <c r="U13" s="91"/>
      <c r="V13" s="91"/>
      <c r="W13" s="91"/>
    </row>
    <row r="14" spans="1:23" ht="12.75">
      <c r="A14" s="69" t="s">
        <v>27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91">
        <v>0.14</v>
      </c>
      <c r="T14" s="91"/>
      <c r="U14" s="91"/>
      <c r="V14" s="91"/>
      <c r="W14" s="91"/>
    </row>
    <row r="15" spans="1:23" ht="12.75">
      <c r="A15" s="69" t="s">
        <v>302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41">
        <v>25.4</v>
      </c>
      <c r="T15" s="41"/>
      <c r="U15" s="41"/>
      <c r="V15" s="41"/>
      <c r="W15" s="41"/>
    </row>
    <row r="16" ht="3.75" customHeight="1"/>
    <row r="17" spans="1:23" ht="12.75" hidden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2.75" hidden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26.25" customHeight="1" hidden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2.75" hidden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hidden="1">
      <c r="A22" s="85"/>
      <c r="B22" s="43"/>
      <c r="C22" s="44"/>
      <c r="D22" s="44"/>
      <c r="E22" s="44"/>
      <c r="F22" s="44"/>
      <c r="G22" s="44"/>
      <c r="H22" s="44"/>
      <c r="I22" s="44"/>
      <c r="J22" s="45"/>
      <c r="K22" s="43"/>
      <c r="L22" s="44"/>
      <c r="M22" s="44"/>
      <c r="N22" s="45"/>
      <c r="O22" s="43"/>
      <c r="P22" s="44"/>
      <c r="Q22" s="45"/>
      <c r="R22" s="42"/>
      <c r="S22" s="34"/>
      <c r="T22" s="34"/>
      <c r="U22" s="34"/>
      <c r="V22" s="34"/>
      <c r="W22" s="35"/>
    </row>
    <row r="23" spans="1:23" ht="12.75" hidden="1">
      <c r="A23" s="86"/>
      <c r="B23" s="88"/>
      <c r="C23" s="89"/>
      <c r="D23" s="89"/>
      <c r="E23" s="89"/>
      <c r="F23" s="89"/>
      <c r="G23" s="89"/>
      <c r="H23" s="89"/>
      <c r="I23" s="89"/>
      <c r="J23" s="90"/>
      <c r="K23" s="88"/>
      <c r="L23" s="89"/>
      <c r="M23" s="89"/>
      <c r="N23" s="90"/>
      <c r="O23" s="88"/>
      <c r="P23" s="89"/>
      <c r="Q23" s="90"/>
      <c r="R23" s="43"/>
      <c r="S23" s="44"/>
      <c r="T23" s="45"/>
      <c r="U23" s="43"/>
      <c r="V23" s="44"/>
      <c r="W23" s="45"/>
    </row>
    <row r="24" spans="1:23" ht="27.75" customHeight="1" hidden="1">
      <c r="A24" s="87"/>
      <c r="B24" s="46"/>
      <c r="C24" s="47"/>
      <c r="D24" s="47"/>
      <c r="E24" s="47"/>
      <c r="F24" s="47"/>
      <c r="G24" s="47"/>
      <c r="H24" s="47"/>
      <c r="I24" s="47"/>
      <c r="J24" s="48"/>
      <c r="K24" s="46"/>
      <c r="L24" s="47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</row>
    <row r="25" spans="1:23" ht="12.75" hidden="1">
      <c r="A25" s="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3" ht="26.25" customHeight="1" hidden="1">
      <c r="A26" s="80"/>
      <c r="B26" s="83"/>
      <c r="C26" s="11"/>
      <c r="D26" s="11"/>
      <c r="E26" s="11"/>
      <c r="F26" s="11"/>
      <c r="G26" s="11"/>
      <c r="H26" s="11"/>
      <c r="I26" s="11"/>
      <c r="J26" s="1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2.75" hidden="1">
      <c r="A27" s="81"/>
      <c r="B27" s="69"/>
      <c r="C27" s="69"/>
      <c r="D27" s="69"/>
      <c r="E27" s="69"/>
      <c r="F27" s="69"/>
      <c r="G27" s="69"/>
      <c r="H27" s="69"/>
      <c r="I27" s="69"/>
      <c r="J27" s="69"/>
      <c r="K27" s="57"/>
      <c r="L27" s="57"/>
      <c r="M27" s="57"/>
      <c r="N27" s="57"/>
      <c r="O27" s="57"/>
      <c r="P27" s="57"/>
      <c r="Q27" s="57"/>
      <c r="R27" s="73"/>
      <c r="S27" s="73"/>
      <c r="T27" s="73"/>
      <c r="U27" s="73"/>
      <c r="V27" s="73"/>
      <c r="W27" s="73"/>
    </row>
    <row r="28" spans="1:23" ht="12.75" hidden="1">
      <c r="A28" s="81"/>
      <c r="B28" s="69"/>
      <c r="C28" s="69"/>
      <c r="D28" s="69"/>
      <c r="E28" s="69"/>
      <c r="F28" s="69"/>
      <c r="G28" s="69"/>
      <c r="H28" s="69"/>
      <c r="I28" s="69"/>
      <c r="J28" s="69"/>
      <c r="K28" s="57"/>
      <c r="L28" s="57"/>
      <c r="M28" s="57"/>
      <c r="N28" s="57"/>
      <c r="O28" s="57"/>
      <c r="P28" s="57"/>
      <c r="Q28" s="57"/>
      <c r="R28" s="73"/>
      <c r="S28" s="73"/>
      <c r="T28" s="73"/>
      <c r="U28" s="73"/>
      <c r="V28" s="73"/>
      <c r="W28" s="73"/>
    </row>
    <row r="29" spans="1:23" ht="12.75" hidden="1">
      <c r="A29" s="81"/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78"/>
      <c r="M29" s="78"/>
      <c r="N29" s="78"/>
      <c r="O29" s="78"/>
      <c r="P29" s="78"/>
      <c r="Q29" s="78"/>
      <c r="R29" s="79"/>
      <c r="S29" s="79"/>
      <c r="T29" s="79"/>
      <c r="U29" s="79"/>
      <c r="V29" s="79"/>
      <c r="W29" s="79"/>
    </row>
    <row r="30" spans="1:23" ht="12.75" hidden="1">
      <c r="A30" s="81"/>
      <c r="B30" s="69"/>
      <c r="C30" s="69"/>
      <c r="D30" s="69"/>
      <c r="E30" s="69"/>
      <c r="F30" s="69"/>
      <c r="G30" s="69"/>
      <c r="H30" s="69"/>
      <c r="I30" s="69"/>
      <c r="J30" s="69"/>
      <c r="K30" s="57"/>
      <c r="L30" s="57"/>
      <c r="M30" s="57"/>
      <c r="N30" s="57"/>
      <c r="O30" s="57"/>
      <c r="P30" s="57"/>
      <c r="Q30" s="57"/>
      <c r="R30" s="73"/>
      <c r="S30" s="73"/>
      <c r="T30" s="73"/>
      <c r="U30" s="73"/>
      <c r="V30" s="73"/>
      <c r="W30" s="73"/>
    </row>
    <row r="31" spans="1:23" ht="12.75" hidden="1">
      <c r="A31" s="81"/>
      <c r="B31" s="69"/>
      <c r="C31" s="69"/>
      <c r="D31" s="69"/>
      <c r="E31" s="69"/>
      <c r="F31" s="69"/>
      <c r="G31" s="69"/>
      <c r="H31" s="69"/>
      <c r="I31" s="69"/>
      <c r="J31" s="69"/>
      <c r="K31" s="57"/>
      <c r="L31" s="57"/>
      <c r="M31" s="57"/>
      <c r="N31" s="57"/>
      <c r="O31" s="57"/>
      <c r="P31" s="57"/>
      <c r="Q31" s="57"/>
      <c r="R31" s="73"/>
      <c r="S31" s="73"/>
      <c r="T31" s="73"/>
      <c r="U31" s="73"/>
      <c r="V31" s="73"/>
      <c r="W31" s="73"/>
    </row>
    <row r="32" spans="1:23" ht="12.75" hidden="1">
      <c r="A32" s="82"/>
      <c r="B32" s="77"/>
      <c r="C32" s="77"/>
      <c r="D32" s="77"/>
      <c r="E32" s="77"/>
      <c r="F32" s="77"/>
      <c r="G32" s="77"/>
      <c r="H32" s="77"/>
      <c r="I32" s="77"/>
      <c r="J32" s="77"/>
      <c r="K32" s="78"/>
      <c r="L32" s="78"/>
      <c r="M32" s="78"/>
      <c r="N32" s="78"/>
      <c r="O32" s="78"/>
      <c r="P32" s="78"/>
      <c r="Q32" s="78"/>
      <c r="R32" s="79"/>
      <c r="S32" s="79"/>
      <c r="T32" s="79"/>
      <c r="U32" s="79"/>
      <c r="V32" s="79"/>
      <c r="W32" s="79"/>
    </row>
    <row r="33" spans="1:23" ht="12.75" hidden="1">
      <c r="A33" s="4"/>
      <c r="B33" s="74"/>
      <c r="C33" s="74"/>
      <c r="D33" s="74"/>
      <c r="E33" s="74"/>
      <c r="F33" s="74"/>
      <c r="G33" s="74"/>
      <c r="H33" s="74"/>
      <c r="I33" s="74"/>
      <c r="J33" s="74"/>
      <c r="K33" s="76"/>
      <c r="L33" s="75"/>
      <c r="M33" s="75"/>
      <c r="N33" s="75"/>
      <c r="O33" s="75"/>
      <c r="P33" s="75"/>
      <c r="Q33" s="75"/>
      <c r="R33" s="76"/>
      <c r="S33" s="75"/>
      <c r="T33" s="75"/>
      <c r="U33" s="76"/>
      <c r="V33" s="75"/>
      <c r="W33" s="75"/>
    </row>
    <row r="34" spans="1:23" ht="12.75" hidden="1">
      <c r="A34" s="3"/>
      <c r="B34" s="69"/>
      <c r="C34" s="69"/>
      <c r="D34" s="69"/>
      <c r="E34" s="69"/>
      <c r="F34" s="69"/>
      <c r="G34" s="69"/>
      <c r="H34" s="69"/>
      <c r="I34" s="69"/>
      <c r="J34" s="69"/>
      <c r="K34" s="41"/>
      <c r="L34" s="41"/>
      <c r="M34" s="41"/>
      <c r="N34" s="41"/>
      <c r="O34" s="41"/>
      <c r="P34" s="41"/>
      <c r="Q34" s="41"/>
      <c r="R34" s="57"/>
      <c r="S34" s="57"/>
      <c r="T34" s="57"/>
      <c r="U34" s="57"/>
      <c r="V34" s="57"/>
      <c r="W34" s="57"/>
    </row>
    <row r="35" spans="1:23" ht="12.75" hidden="1">
      <c r="A35" s="4"/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75"/>
      <c r="M35" s="75"/>
      <c r="N35" s="75"/>
      <c r="O35" s="75"/>
      <c r="P35" s="75"/>
      <c r="Q35" s="75"/>
      <c r="R35" s="76"/>
      <c r="S35" s="75"/>
      <c r="T35" s="75"/>
      <c r="U35" s="76"/>
      <c r="V35" s="75"/>
      <c r="W35" s="75"/>
    </row>
    <row r="36" spans="1:23" ht="26.25" customHeight="1" hidden="1">
      <c r="A36" s="3"/>
      <c r="B36" s="69"/>
      <c r="C36" s="69"/>
      <c r="D36" s="69"/>
      <c r="E36" s="69"/>
      <c r="F36" s="69"/>
      <c r="G36" s="69"/>
      <c r="H36" s="69"/>
      <c r="I36" s="69"/>
      <c r="J36" s="69"/>
      <c r="K36" s="41"/>
      <c r="L36" s="41"/>
      <c r="M36" s="41"/>
      <c r="N36" s="41"/>
      <c r="O36" s="41"/>
      <c r="P36" s="41"/>
      <c r="Q36" s="41"/>
      <c r="R36" s="57"/>
      <c r="S36" s="57"/>
      <c r="T36" s="57"/>
      <c r="U36" s="57"/>
      <c r="V36" s="57"/>
      <c r="W36" s="57"/>
    </row>
    <row r="37" spans="1:23" ht="12.75" hidden="1">
      <c r="A37" s="3"/>
      <c r="B37" s="69"/>
      <c r="C37" s="69"/>
      <c r="D37" s="69"/>
      <c r="E37" s="69"/>
      <c r="F37" s="69"/>
      <c r="G37" s="69"/>
      <c r="H37" s="69"/>
      <c r="I37" s="69"/>
      <c r="J37" s="69"/>
      <c r="K37" s="41"/>
      <c r="L37" s="41"/>
      <c r="M37" s="41"/>
      <c r="N37" s="41"/>
      <c r="O37" s="41"/>
      <c r="P37" s="41"/>
      <c r="Q37" s="41"/>
      <c r="R37" s="57"/>
      <c r="S37" s="57"/>
      <c r="T37" s="57"/>
      <c r="U37" s="57"/>
      <c r="V37" s="57"/>
      <c r="W37" s="57"/>
    </row>
    <row r="38" spans="1:23" ht="12.75" hidden="1">
      <c r="A38" s="4"/>
      <c r="B38" s="74"/>
      <c r="C38" s="74"/>
      <c r="D38" s="74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5"/>
      <c r="P38" s="75"/>
      <c r="Q38" s="75"/>
      <c r="R38" s="76"/>
      <c r="S38" s="75"/>
      <c r="T38" s="75"/>
      <c r="U38" s="76"/>
      <c r="V38" s="75"/>
      <c r="W38" s="75"/>
    </row>
    <row r="39" ht="12.75" hidden="1"/>
    <row r="40" spans="1:23" ht="12.75" hidden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2.75" hidden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27.75" customHeight="1" hidden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12.75" hidden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12.7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hidden="1">
      <c r="A45" s="85"/>
      <c r="B45" s="43"/>
      <c r="C45" s="44"/>
      <c r="D45" s="44"/>
      <c r="E45" s="44"/>
      <c r="F45" s="44"/>
      <c r="G45" s="44"/>
      <c r="H45" s="44"/>
      <c r="I45" s="44"/>
      <c r="J45" s="45"/>
      <c r="K45" s="43"/>
      <c r="L45" s="44"/>
      <c r="M45" s="44"/>
      <c r="N45" s="45"/>
      <c r="O45" s="43"/>
      <c r="P45" s="44"/>
      <c r="Q45" s="45"/>
      <c r="R45" s="42"/>
      <c r="S45" s="34"/>
      <c r="T45" s="34"/>
      <c r="U45" s="34"/>
      <c r="V45" s="34"/>
      <c r="W45" s="35"/>
    </row>
    <row r="46" spans="1:23" ht="12.75" hidden="1">
      <c r="A46" s="86"/>
      <c r="B46" s="88"/>
      <c r="C46" s="89"/>
      <c r="D46" s="89"/>
      <c r="E46" s="89"/>
      <c r="F46" s="89"/>
      <c r="G46" s="89"/>
      <c r="H46" s="89"/>
      <c r="I46" s="89"/>
      <c r="J46" s="90"/>
      <c r="K46" s="88"/>
      <c r="L46" s="89"/>
      <c r="M46" s="89"/>
      <c r="N46" s="90"/>
      <c r="O46" s="88"/>
      <c r="P46" s="89"/>
      <c r="Q46" s="90"/>
      <c r="R46" s="43"/>
      <c r="S46" s="44"/>
      <c r="T46" s="45"/>
      <c r="U46" s="43"/>
      <c r="V46" s="44"/>
      <c r="W46" s="45"/>
    </row>
    <row r="47" spans="1:23" ht="27.75" customHeight="1" hidden="1">
      <c r="A47" s="87"/>
      <c r="B47" s="46"/>
      <c r="C47" s="47"/>
      <c r="D47" s="47"/>
      <c r="E47" s="47"/>
      <c r="F47" s="47"/>
      <c r="G47" s="47"/>
      <c r="H47" s="47"/>
      <c r="I47" s="47"/>
      <c r="J47" s="48"/>
      <c r="K47" s="46"/>
      <c r="L47" s="47"/>
      <c r="M47" s="47"/>
      <c r="N47" s="48"/>
      <c r="O47" s="46"/>
      <c r="P47" s="47"/>
      <c r="Q47" s="48"/>
      <c r="R47" s="46"/>
      <c r="S47" s="47"/>
      <c r="T47" s="48"/>
      <c r="U47" s="46"/>
      <c r="V47" s="47"/>
      <c r="W47" s="48"/>
    </row>
    <row r="48" spans="1:23" ht="12.75" hidden="1">
      <c r="A48" s="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  <row r="49" spans="1:23" ht="26.25" customHeight="1" hidden="1">
      <c r="A49" s="80"/>
      <c r="B49" s="83"/>
      <c r="C49" s="11"/>
      <c r="D49" s="11"/>
      <c r="E49" s="11"/>
      <c r="F49" s="11"/>
      <c r="G49" s="11"/>
      <c r="H49" s="11"/>
      <c r="I49" s="11"/>
      <c r="J49" s="12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12.75" hidden="1">
      <c r="A50" s="81"/>
      <c r="B50" s="69"/>
      <c r="C50" s="69"/>
      <c r="D50" s="69"/>
      <c r="E50" s="69"/>
      <c r="F50" s="69"/>
      <c r="G50" s="69"/>
      <c r="H50" s="69"/>
      <c r="I50" s="69"/>
      <c r="J50" s="69"/>
      <c r="K50" s="57"/>
      <c r="L50" s="57"/>
      <c r="M50" s="57"/>
      <c r="N50" s="57"/>
      <c r="O50" s="57"/>
      <c r="P50" s="57"/>
      <c r="Q50" s="57"/>
      <c r="R50" s="73"/>
      <c r="S50" s="73"/>
      <c r="T50" s="73"/>
      <c r="U50" s="73"/>
      <c r="V50" s="73"/>
      <c r="W50" s="73"/>
    </row>
    <row r="51" spans="1:23" ht="12.75" hidden="1">
      <c r="A51" s="81"/>
      <c r="B51" s="69"/>
      <c r="C51" s="69"/>
      <c r="D51" s="69"/>
      <c r="E51" s="69"/>
      <c r="F51" s="69"/>
      <c r="G51" s="69"/>
      <c r="H51" s="69"/>
      <c r="I51" s="69"/>
      <c r="J51" s="69"/>
      <c r="K51" s="57"/>
      <c r="L51" s="57"/>
      <c r="M51" s="57"/>
      <c r="N51" s="57"/>
      <c r="O51" s="57"/>
      <c r="P51" s="57"/>
      <c r="Q51" s="57"/>
      <c r="R51" s="73"/>
      <c r="S51" s="73"/>
      <c r="T51" s="73"/>
      <c r="U51" s="73"/>
      <c r="V51" s="73"/>
      <c r="W51" s="73"/>
    </row>
    <row r="52" spans="1:23" ht="12.75" hidden="1">
      <c r="A52" s="81"/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9"/>
      <c r="S52" s="79"/>
      <c r="T52" s="79"/>
      <c r="U52" s="79"/>
      <c r="V52" s="79"/>
      <c r="W52" s="79"/>
    </row>
    <row r="53" spans="1:23" ht="12.75" hidden="1">
      <c r="A53" s="81"/>
      <c r="B53" s="69"/>
      <c r="C53" s="69"/>
      <c r="D53" s="69"/>
      <c r="E53" s="69"/>
      <c r="F53" s="69"/>
      <c r="G53" s="69"/>
      <c r="H53" s="69"/>
      <c r="I53" s="69"/>
      <c r="J53" s="69"/>
      <c r="K53" s="57"/>
      <c r="L53" s="57"/>
      <c r="M53" s="57"/>
      <c r="N53" s="57"/>
      <c r="O53" s="57"/>
      <c r="P53" s="57"/>
      <c r="Q53" s="57"/>
      <c r="R53" s="73"/>
      <c r="S53" s="73"/>
      <c r="T53" s="73"/>
      <c r="U53" s="73"/>
      <c r="V53" s="73"/>
      <c r="W53" s="73"/>
    </row>
    <row r="54" spans="1:23" ht="12.75" hidden="1">
      <c r="A54" s="81"/>
      <c r="B54" s="69"/>
      <c r="C54" s="69"/>
      <c r="D54" s="69"/>
      <c r="E54" s="69"/>
      <c r="F54" s="69"/>
      <c r="G54" s="69"/>
      <c r="H54" s="69"/>
      <c r="I54" s="69"/>
      <c r="J54" s="69"/>
      <c r="K54" s="57"/>
      <c r="L54" s="57"/>
      <c r="M54" s="57"/>
      <c r="N54" s="57"/>
      <c r="O54" s="57"/>
      <c r="P54" s="57"/>
      <c r="Q54" s="57"/>
      <c r="R54" s="73"/>
      <c r="S54" s="73"/>
      <c r="T54" s="73"/>
      <c r="U54" s="73"/>
      <c r="V54" s="73"/>
      <c r="W54" s="73"/>
    </row>
    <row r="55" spans="1:23" ht="12.75" hidden="1">
      <c r="A55" s="82"/>
      <c r="B55" s="77"/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9"/>
      <c r="S55" s="79"/>
      <c r="T55" s="79"/>
      <c r="U55" s="79"/>
      <c r="V55" s="79"/>
      <c r="W55" s="79"/>
    </row>
    <row r="56" spans="1:23" ht="12.75" hidden="1">
      <c r="A56" s="4"/>
      <c r="B56" s="74"/>
      <c r="C56" s="74"/>
      <c r="D56" s="74"/>
      <c r="E56" s="74"/>
      <c r="F56" s="74"/>
      <c r="G56" s="74"/>
      <c r="H56" s="74"/>
      <c r="I56" s="74"/>
      <c r="J56" s="74"/>
      <c r="K56" s="76"/>
      <c r="L56" s="75"/>
      <c r="M56" s="75"/>
      <c r="N56" s="75"/>
      <c r="O56" s="75"/>
      <c r="P56" s="75"/>
      <c r="Q56" s="75"/>
      <c r="R56" s="76"/>
      <c r="S56" s="75"/>
      <c r="T56" s="75"/>
      <c r="U56" s="76"/>
      <c r="V56" s="75"/>
      <c r="W56" s="75"/>
    </row>
    <row r="57" spans="1:23" ht="12.75" hidden="1">
      <c r="A57" s="3"/>
      <c r="B57" s="69"/>
      <c r="C57" s="69"/>
      <c r="D57" s="69"/>
      <c r="E57" s="69"/>
      <c r="F57" s="69"/>
      <c r="G57" s="69"/>
      <c r="H57" s="69"/>
      <c r="I57" s="69"/>
      <c r="J57" s="69"/>
      <c r="K57" s="41"/>
      <c r="L57" s="41"/>
      <c r="M57" s="41"/>
      <c r="N57" s="41"/>
      <c r="O57" s="41"/>
      <c r="P57" s="41"/>
      <c r="Q57" s="41"/>
      <c r="R57" s="57"/>
      <c r="S57" s="57"/>
      <c r="T57" s="57"/>
      <c r="U57" s="57"/>
      <c r="V57" s="57"/>
      <c r="W57" s="57"/>
    </row>
    <row r="58" spans="1:23" ht="12.75" hidden="1">
      <c r="A58" s="4"/>
      <c r="B58" s="74"/>
      <c r="C58" s="74"/>
      <c r="D58" s="74"/>
      <c r="E58" s="74"/>
      <c r="F58" s="74"/>
      <c r="G58" s="74"/>
      <c r="H58" s="74"/>
      <c r="I58" s="74"/>
      <c r="J58" s="74"/>
      <c r="K58" s="75"/>
      <c r="L58" s="75"/>
      <c r="M58" s="75"/>
      <c r="N58" s="75"/>
      <c r="O58" s="75"/>
      <c r="P58" s="75"/>
      <c r="Q58" s="75"/>
      <c r="R58" s="76"/>
      <c r="S58" s="75"/>
      <c r="T58" s="75"/>
      <c r="U58" s="76"/>
      <c r="V58" s="75"/>
      <c r="W58" s="75"/>
    </row>
    <row r="59" spans="1:23" ht="25.5" customHeight="1" hidden="1">
      <c r="A59" s="3"/>
      <c r="B59" s="69"/>
      <c r="C59" s="69"/>
      <c r="D59" s="69"/>
      <c r="E59" s="69"/>
      <c r="F59" s="69"/>
      <c r="G59" s="69"/>
      <c r="H59" s="69"/>
      <c r="I59" s="69"/>
      <c r="J59" s="69"/>
      <c r="K59" s="41"/>
      <c r="L59" s="41"/>
      <c r="M59" s="41"/>
      <c r="N59" s="41"/>
      <c r="O59" s="41"/>
      <c r="P59" s="41"/>
      <c r="Q59" s="41"/>
      <c r="R59" s="57"/>
      <c r="S59" s="57"/>
      <c r="T59" s="57"/>
      <c r="U59" s="57"/>
      <c r="V59" s="57"/>
      <c r="W59" s="57"/>
    </row>
    <row r="60" spans="1:23" ht="12.75" hidden="1">
      <c r="A60" s="3"/>
      <c r="B60" s="69"/>
      <c r="C60" s="69"/>
      <c r="D60" s="69"/>
      <c r="E60" s="69"/>
      <c r="F60" s="69"/>
      <c r="G60" s="69"/>
      <c r="H60" s="69"/>
      <c r="I60" s="69"/>
      <c r="J60" s="69"/>
      <c r="K60" s="41"/>
      <c r="L60" s="41"/>
      <c r="M60" s="41"/>
      <c r="N60" s="41"/>
      <c r="O60" s="41"/>
      <c r="P60" s="41"/>
      <c r="Q60" s="41"/>
      <c r="R60" s="57"/>
      <c r="S60" s="57"/>
      <c r="T60" s="57"/>
      <c r="U60" s="57"/>
      <c r="V60" s="57"/>
      <c r="W60" s="57"/>
    </row>
    <row r="61" spans="1:23" ht="12.75" hidden="1">
      <c r="A61" s="4"/>
      <c r="B61" s="74"/>
      <c r="C61" s="74"/>
      <c r="D61" s="74"/>
      <c r="E61" s="74"/>
      <c r="F61" s="74"/>
      <c r="G61" s="74"/>
      <c r="H61" s="74"/>
      <c r="I61" s="74"/>
      <c r="J61" s="74"/>
      <c r="K61" s="75"/>
      <c r="L61" s="75"/>
      <c r="M61" s="75"/>
      <c r="N61" s="75"/>
      <c r="O61" s="75"/>
      <c r="P61" s="75"/>
      <c r="Q61" s="75"/>
      <c r="R61" s="76"/>
      <c r="S61" s="75"/>
      <c r="T61" s="75"/>
      <c r="U61" s="76"/>
      <c r="V61" s="75"/>
      <c r="W61" s="75"/>
    </row>
    <row r="62" ht="12.75" hidden="1"/>
    <row r="63" spans="1:23" ht="12.75" hidden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ht="12.75" hidden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12.75" hidden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12.75" hidden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hidden="1">
      <c r="A68" s="85"/>
      <c r="B68" s="43"/>
      <c r="C68" s="44"/>
      <c r="D68" s="44"/>
      <c r="E68" s="44"/>
      <c r="F68" s="44"/>
      <c r="G68" s="44"/>
      <c r="H68" s="44"/>
      <c r="I68" s="44"/>
      <c r="J68" s="45"/>
      <c r="K68" s="43"/>
      <c r="L68" s="44"/>
      <c r="M68" s="44"/>
      <c r="N68" s="45"/>
      <c r="O68" s="43"/>
      <c r="P68" s="44"/>
      <c r="Q68" s="45"/>
      <c r="R68" s="42"/>
      <c r="S68" s="34"/>
      <c r="T68" s="34"/>
      <c r="U68" s="34"/>
      <c r="V68" s="34"/>
      <c r="W68" s="35"/>
    </row>
    <row r="69" spans="1:23" ht="12.75" hidden="1">
      <c r="A69" s="86"/>
      <c r="B69" s="88"/>
      <c r="C69" s="89"/>
      <c r="D69" s="89"/>
      <c r="E69" s="89"/>
      <c r="F69" s="89"/>
      <c r="G69" s="89"/>
      <c r="H69" s="89"/>
      <c r="I69" s="89"/>
      <c r="J69" s="90"/>
      <c r="K69" s="88"/>
      <c r="L69" s="89"/>
      <c r="M69" s="89"/>
      <c r="N69" s="90"/>
      <c r="O69" s="88"/>
      <c r="P69" s="89"/>
      <c r="Q69" s="90"/>
      <c r="R69" s="43"/>
      <c r="S69" s="44"/>
      <c r="T69" s="45"/>
      <c r="U69" s="43"/>
      <c r="V69" s="44"/>
      <c r="W69" s="45"/>
    </row>
    <row r="70" spans="1:23" ht="27" customHeight="1" hidden="1">
      <c r="A70" s="87"/>
      <c r="B70" s="46"/>
      <c r="C70" s="47"/>
      <c r="D70" s="47"/>
      <c r="E70" s="47"/>
      <c r="F70" s="47"/>
      <c r="G70" s="47"/>
      <c r="H70" s="47"/>
      <c r="I70" s="47"/>
      <c r="J70" s="48"/>
      <c r="K70" s="46"/>
      <c r="L70" s="47"/>
      <c r="M70" s="47"/>
      <c r="N70" s="48"/>
      <c r="O70" s="46"/>
      <c r="P70" s="47"/>
      <c r="Q70" s="48"/>
      <c r="R70" s="46"/>
      <c r="S70" s="47"/>
      <c r="T70" s="48"/>
      <c r="U70" s="46"/>
      <c r="V70" s="47"/>
      <c r="W70" s="48"/>
    </row>
    <row r="71" spans="1:23" ht="12.75" hidden="1">
      <c r="A71" s="5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3" ht="25.5" customHeight="1" hidden="1">
      <c r="A72" s="80"/>
      <c r="B72" s="83"/>
      <c r="C72" s="11"/>
      <c r="D72" s="11"/>
      <c r="E72" s="11"/>
      <c r="F72" s="11"/>
      <c r="G72" s="11"/>
      <c r="H72" s="11"/>
      <c r="I72" s="11"/>
      <c r="J72" s="12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:23" ht="12.75" hidden="1">
      <c r="A73" s="81"/>
      <c r="B73" s="69"/>
      <c r="C73" s="69"/>
      <c r="D73" s="69"/>
      <c r="E73" s="69"/>
      <c r="F73" s="69"/>
      <c r="G73" s="69"/>
      <c r="H73" s="69"/>
      <c r="I73" s="69"/>
      <c r="J73" s="69"/>
      <c r="K73" s="57"/>
      <c r="L73" s="57"/>
      <c r="M73" s="57"/>
      <c r="N73" s="57"/>
      <c r="O73" s="57"/>
      <c r="P73" s="57"/>
      <c r="Q73" s="57"/>
      <c r="R73" s="73"/>
      <c r="S73" s="73"/>
      <c r="T73" s="73"/>
      <c r="U73" s="73"/>
      <c r="V73" s="73"/>
      <c r="W73" s="73"/>
    </row>
    <row r="74" spans="1:23" ht="12.75" hidden="1">
      <c r="A74" s="81"/>
      <c r="B74" s="69"/>
      <c r="C74" s="69"/>
      <c r="D74" s="69"/>
      <c r="E74" s="69"/>
      <c r="F74" s="69"/>
      <c r="G74" s="69"/>
      <c r="H74" s="69"/>
      <c r="I74" s="69"/>
      <c r="J74" s="69"/>
      <c r="K74" s="57"/>
      <c r="L74" s="57"/>
      <c r="M74" s="57"/>
      <c r="N74" s="57"/>
      <c r="O74" s="57"/>
      <c r="P74" s="57"/>
      <c r="Q74" s="57"/>
      <c r="R74" s="73"/>
      <c r="S74" s="73"/>
      <c r="T74" s="73"/>
      <c r="U74" s="73"/>
      <c r="V74" s="73"/>
      <c r="W74" s="73"/>
    </row>
    <row r="75" spans="1:23" ht="12.75" hidden="1">
      <c r="A75" s="81"/>
      <c r="B75" s="69"/>
      <c r="C75" s="69"/>
      <c r="D75" s="69"/>
      <c r="E75" s="69"/>
      <c r="F75" s="69"/>
      <c r="G75" s="69"/>
      <c r="H75" s="69"/>
      <c r="I75" s="69"/>
      <c r="J75" s="69"/>
      <c r="K75" s="57"/>
      <c r="L75" s="57"/>
      <c r="M75" s="57"/>
      <c r="N75" s="57"/>
      <c r="O75" s="57"/>
      <c r="P75" s="57"/>
      <c r="Q75" s="57"/>
      <c r="R75" s="73"/>
      <c r="S75" s="73"/>
      <c r="T75" s="73"/>
      <c r="U75" s="73"/>
      <c r="V75" s="73"/>
      <c r="W75" s="73"/>
    </row>
    <row r="76" spans="1:23" ht="12.75" customHeight="1" hidden="1">
      <c r="A76" s="81"/>
      <c r="B76" s="69"/>
      <c r="C76" s="69"/>
      <c r="D76" s="69"/>
      <c r="E76" s="69"/>
      <c r="F76" s="69"/>
      <c r="G76" s="69"/>
      <c r="H76" s="69"/>
      <c r="I76" s="69"/>
      <c r="J76" s="69"/>
      <c r="K76" s="57"/>
      <c r="L76" s="57"/>
      <c r="M76" s="57"/>
      <c r="N76" s="57"/>
      <c r="O76" s="57"/>
      <c r="P76" s="57"/>
      <c r="Q76" s="57"/>
      <c r="R76" s="73"/>
      <c r="S76" s="73"/>
      <c r="T76" s="73"/>
      <c r="U76" s="73"/>
      <c r="V76" s="73"/>
      <c r="W76" s="73"/>
    </row>
    <row r="77" spans="1:23" ht="12.75" hidden="1">
      <c r="A77" s="81"/>
      <c r="B77" s="69"/>
      <c r="C77" s="69"/>
      <c r="D77" s="69"/>
      <c r="E77" s="69"/>
      <c r="F77" s="69"/>
      <c r="G77" s="69"/>
      <c r="H77" s="69"/>
      <c r="I77" s="69"/>
      <c r="J77" s="69"/>
      <c r="K77" s="57"/>
      <c r="L77" s="57"/>
      <c r="M77" s="57"/>
      <c r="N77" s="57"/>
      <c r="O77" s="57"/>
      <c r="P77" s="57"/>
      <c r="Q77" s="57"/>
      <c r="R77" s="73"/>
      <c r="S77" s="73"/>
      <c r="T77" s="73"/>
      <c r="U77" s="73"/>
      <c r="V77" s="73"/>
      <c r="W77" s="73"/>
    </row>
    <row r="78" spans="1:23" ht="12.75" hidden="1">
      <c r="A78" s="81"/>
      <c r="B78" s="69"/>
      <c r="C78" s="69"/>
      <c r="D78" s="69"/>
      <c r="E78" s="69"/>
      <c r="F78" s="69"/>
      <c r="G78" s="69"/>
      <c r="H78" s="69"/>
      <c r="I78" s="69"/>
      <c r="J78" s="69"/>
      <c r="K78" s="57"/>
      <c r="L78" s="57"/>
      <c r="M78" s="57"/>
      <c r="N78" s="57"/>
      <c r="O78" s="57"/>
      <c r="P78" s="57"/>
      <c r="Q78" s="57"/>
      <c r="R78" s="73"/>
      <c r="S78" s="73"/>
      <c r="T78" s="73"/>
      <c r="U78" s="73"/>
      <c r="V78" s="73"/>
      <c r="W78" s="73"/>
    </row>
    <row r="79" spans="1:23" ht="12.75" hidden="1">
      <c r="A79" s="81"/>
      <c r="B79" s="77"/>
      <c r="C79" s="77"/>
      <c r="D79" s="77"/>
      <c r="E79" s="77"/>
      <c r="F79" s="77"/>
      <c r="G79" s="77"/>
      <c r="H79" s="77"/>
      <c r="I79" s="77"/>
      <c r="J79" s="77"/>
      <c r="K79" s="78"/>
      <c r="L79" s="78"/>
      <c r="M79" s="78"/>
      <c r="N79" s="78"/>
      <c r="O79" s="78"/>
      <c r="P79" s="78"/>
      <c r="Q79" s="78"/>
      <c r="R79" s="79"/>
      <c r="S79" s="79"/>
      <c r="T79" s="79"/>
      <c r="U79" s="79"/>
      <c r="V79" s="79"/>
      <c r="W79" s="79"/>
    </row>
    <row r="80" spans="1:23" ht="12.75" hidden="1">
      <c r="A80" s="81"/>
      <c r="B80" s="69"/>
      <c r="C80" s="69"/>
      <c r="D80" s="69"/>
      <c r="E80" s="69"/>
      <c r="F80" s="69"/>
      <c r="G80" s="69"/>
      <c r="H80" s="69"/>
      <c r="I80" s="69"/>
      <c r="J80" s="69"/>
      <c r="K80" s="57"/>
      <c r="L80" s="57"/>
      <c r="M80" s="57"/>
      <c r="N80" s="57"/>
      <c r="O80" s="57"/>
      <c r="P80" s="57"/>
      <c r="Q80" s="57"/>
      <c r="R80" s="73"/>
      <c r="S80" s="73"/>
      <c r="T80" s="73"/>
      <c r="U80" s="73"/>
      <c r="V80" s="73"/>
      <c r="W80" s="73"/>
    </row>
    <row r="81" spans="1:23" ht="12.75" hidden="1">
      <c r="A81" s="81"/>
      <c r="B81" s="69"/>
      <c r="C81" s="69"/>
      <c r="D81" s="69"/>
      <c r="E81" s="69"/>
      <c r="F81" s="69"/>
      <c r="G81" s="69"/>
      <c r="H81" s="69"/>
      <c r="I81" s="69"/>
      <c r="J81" s="69"/>
      <c r="K81" s="57"/>
      <c r="L81" s="57"/>
      <c r="M81" s="57"/>
      <c r="N81" s="57"/>
      <c r="O81" s="57"/>
      <c r="P81" s="57"/>
      <c r="Q81" s="57"/>
      <c r="R81" s="73"/>
      <c r="S81" s="73"/>
      <c r="T81" s="73"/>
      <c r="U81" s="73"/>
      <c r="V81" s="73"/>
      <c r="W81" s="73"/>
    </row>
    <row r="82" spans="1:23" ht="12.75" hidden="1">
      <c r="A82" s="82"/>
      <c r="B82" s="77"/>
      <c r="C82" s="77"/>
      <c r="D82" s="77"/>
      <c r="E82" s="77"/>
      <c r="F82" s="77"/>
      <c r="G82" s="77"/>
      <c r="H82" s="77"/>
      <c r="I82" s="77"/>
      <c r="J82" s="77"/>
      <c r="K82" s="78"/>
      <c r="L82" s="78"/>
      <c r="M82" s="78"/>
      <c r="N82" s="78"/>
      <c r="O82" s="78"/>
      <c r="P82" s="78"/>
      <c r="Q82" s="78"/>
      <c r="R82" s="79"/>
      <c r="S82" s="79"/>
      <c r="T82" s="79"/>
      <c r="U82" s="79"/>
      <c r="V82" s="79"/>
      <c r="W82" s="79"/>
    </row>
    <row r="83" spans="1:23" ht="12.75" hidden="1">
      <c r="A83" s="4"/>
      <c r="B83" s="74"/>
      <c r="C83" s="74"/>
      <c r="D83" s="74"/>
      <c r="E83" s="74"/>
      <c r="F83" s="74"/>
      <c r="G83" s="74"/>
      <c r="H83" s="74"/>
      <c r="I83" s="74"/>
      <c r="J83" s="74"/>
      <c r="K83" s="76"/>
      <c r="L83" s="75"/>
      <c r="M83" s="75"/>
      <c r="N83" s="75"/>
      <c r="O83" s="75"/>
      <c r="P83" s="75"/>
      <c r="Q83" s="75"/>
      <c r="R83" s="76"/>
      <c r="S83" s="75"/>
      <c r="T83" s="75"/>
      <c r="U83" s="76"/>
      <c r="V83" s="75"/>
      <c r="W83" s="75"/>
    </row>
    <row r="84" spans="1:23" ht="12.75" hidden="1">
      <c r="A84" s="3"/>
      <c r="B84" s="69"/>
      <c r="C84" s="69"/>
      <c r="D84" s="69"/>
      <c r="E84" s="69"/>
      <c r="F84" s="69"/>
      <c r="G84" s="69"/>
      <c r="H84" s="69"/>
      <c r="I84" s="69"/>
      <c r="J84" s="69"/>
      <c r="K84" s="41"/>
      <c r="L84" s="41"/>
      <c r="M84" s="41"/>
      <c r="N84" s="41"/>
      <c r="O84" s="41"/>
      <c r="P84" s="41"/>
      <c r="Q84" s="41"/>
      <c r="R84" s="57"/>
      <c r="S84" s="57"/>
      <c r="T84" s="57"/>
      <c r="U84" s="57"/>
      <c r="V84" s="57"/>
      <c r="W84" s="57"/>
    </row>
    <row r="85" spans="1:23" ht="12.75" hidden="1">
      <c r="A85" s="4"/>
      <c r="B85" s="74"/>
      <c r="C85" s="74"/>
      <c r="D85" s="74"/>
      <c r="E85" s="74"/>
      <c r="F85" s="74"/>
      <c r="G85" s="74"/>
      <c r="H85" s="74"/>
      <c r="I85" s="74"/>
      <c r="J85" s="74"/>
      <c r="K85" s="75"/>
      <c r="L85" s="75"/>
      <c r="M85" s="75"/>
      <c r="N85" s="75"/>
      <c r="O85" s="75"/>
      <c r="P85" s="75"/>
      <c r="Q85" s="75"/>
      <c r="R85" s="76"/>
      <c r="S85" s="75"/>
      <c r="T85" s="75"/>
      <c r="U85" s="76"/>
      <c r="V85" s="75"/>
      <c r="W85" s="75"/>
    </row>
    <row r="86" spans="1:23" ht="23.25" customHeight="1" hidden="1">
      <c r="A86" s="3"/>
      <c r="B86" s="69"/>
      <c r="C86" s="69"/>
      <c r="D86" s="69"/>
      <c r="E86" s="69"/>
      <c r="F86" s="69"/>
      <c r="G86" s="69"/>
      <c r="H86" s="69"/>
      <c r="I86" s="69"/>
      <c r="J86" s="69"/>
      <c r="K86" s="41"/>
      <c r="L86" s="41"/>
      <c r="M86" s="41"/>
      <c r="N86" s="41"/>
      <c r="O86" s="41"/>
      <c r="P86" s="41"/>
      <c r="Q86" s="41"/>
      <c r="R86" s="57"/>
      <c r="S86" s="57"/>
      <c r="T86" s="57"/>
      <c r="U86" s="57"/>
      <c r="V86" s="57"/>
      <c r="W86" s="57"/>
    </row>
    <row r="87" spans="1:23" ht="12.75" hidden="1">
      <c r="A87" s="4"/>
      <c r="B87" s="74"/>
      <c r="C87" s="74"/>
      <c r="D87" s="74"/>
      <c r="E87" s="74"/>
      <c r="F87" s="74"/>
      <c r="G87" s="74"/>
      <c r="H87" s="74"/>
      <c r="I87" s="74"/>
      <c r="J87" s="74"/>
      <c r="K87" s="75"/>
      <c r="L87" s="75"/>
      <c r="M87" s="75"/>
      <c r="N87" s="75"/>
      <c r="O87" s="75"/>
      <c r="P87" s="75"/>
      <c r="Q87" s="75"/>
      <c r="R87" s="76"/>
      <c r="S87" s="75"/>
      <c r="T87" s="75"/>
      <c r="U87" s="76"/>
      <c r="V87" s="75"/>
      <c r="W87" s="75"/>
    </row>
    <row r="88" ht="12.75" hidden="1"/>
    <row r="89" spans="1:23" ht="12.75" hidden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12.75" hidden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12.75" hidden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12.75" hidden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hidden="1">
      <c r="A94" s="85"/>
      <c r="B94" s="43"/>
      <c r="C94" s="44"/>
      <c r="D94" s="44"/>
      <c r="E94" s="44"/>
      <c r="F94" s="44"/>
      <c r="G94" s="44"/>
      <c r="H94" s="44"/>
      <c r="I94" s="44"/>
      <c r="J94" s="45"/>
      <c r="K94" s="43"/>
      <c r="L94" s="44"/>
      <c r="M94" s="44"/>
      <c r="N94" s="45"/>
      <c r="O94" s="43"/>
      <c r="P94" s="44"/>
      <c r="Q94" s="45"/>
      <c r="R94" s="42"/>
      <c r="S94" s="34"/>
      <c r="T94" s="34"/>
      <c r="U94" s="34"/>
      <c r="V94" s="34"/>
      <c r="W94" s="35"/>
    </row>
    <row r="95" spans="1:23" ht="12.75" hidden="1">
      <c r="A95" s="86"/>
      <c r="B95" s="88"/>
      <c r="C95" s="89"/>
      <c r="D95" s="89"/>
      <c r="E95" s="89"/>
      <c r="F95" s="89"/>
      <c r="G95" s="89"/>
      <c r="H95" s="89"/>
      <c r="I95" s="89"/>
      <c r="J95" s="90"/>
      <c r="K95" s="88"/>
      <c r="L95" s="89"/>
      <c r="M95" s="89"/>
      <c r="N95" s="90"/>
      <c r="O95" s="88"/>
      <c r="P95" s="89"/>
      <c r="Q95" s="90"/>
      <c r="R95" s="43"/>
      <c r="S95" s="44"/>
      <c r="T95" s="45"/>
      <c r="U95" s="43"/>
      <c r="V95" s="44"/>
      <c r="W95" s="45"/>
    </row>
    <row r="96" spans="1:23" ht="12.75" hidden="1">
      <c r="A96" s="87"/>
      <c r="B96" s="46"/>
      <c r="C96" s="47"/>
      <c r="D96" s="47"/>
      <c r="E96" s="47"/>
      <c r="F96" s="47"/>
      <c r="G96" s="47"/>
      <c r="H96" s="47"/>
      <c r="I96" s="47"/>
      <c r="J96" s="48"/>
      <c r="K96" s="46"/>
      <c r="L96" s="47"/>
      <c r="M96" s="47"/>
      <c r="N96" s="48"/>
      <c r="O96" s="46"/>
      <c r="P96" s="47"/>
      <c r="Q96" s="48"/>
      <c r="R96" s="46"/>
      <c r="S96" s="47"/>
      <c r="T96" s="48"/>
      <c r="U96" s="46"/>
      <c r="V96" s="47"/>
      <c r="W96" s="48"/>
    </row>
    <row r="97" spans="1:23" ht="12.75" hidden="1">
      <c r="A97" s="5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</row>
    <row r="98" spans="1:23" ht="24.75" customHeight="1" hidden="1">
      <c r="A98" s="80"/>
      <c r="B98" s="83"/>
      <c r="C98" s="11"/>
      <c r="D98" s="11"/>
      <c r="E98" s="11"/>
      <c r="F98" s="11"/>
      <c r="G98" s="11"/>
      <c r="H98" s="11"/>
      <c r="I98" s="11"/>
      <c r="J98" s="12"/>
      <c r="K98" s="97"/>
      <c r="L98" s="97"/>
      <c r="M98" s="97"/>
      <c r="N98" s="97"/>
      <c r="O98" s="73"/>
      <c r="P98" s="73"/>
      <c r="Q98" s="73"/>
      <c r="R98" s="73"/>
      <c r="S98" s="73"/>
      <c r="T98" s="73"/>
      <c r="U98" s="73"/>
      <c r="V98" s="73"/>
      <c r="W98" s="73"/>
    </row>
    <row r="99" spans="1:23" ht="12.75" hidden="1">
      <c r="A99" s="81"/>
      <c r="B99" s="69"/>
      <c r="C99" s="69"/>
      <c r="D99" s="69"/>
      <c r="E99" s="69"/>
      <c r="F99" s="69"/>
      <c r="G99" s="69"/>
      <c r="H99" s="69"/>
      <c r="I99" s="69"/>
      <c r="J99" s="69"/>
      <c r="K99" s="97"/>
      <c r="L99" s="97"/>
      <c r="M99" s="97"/>
      <c r="N99" s="97"/>
      <c r="O99" s="57"/>
      <c r="P99" s="57"/>
      <c r="Q99" s="57"/>
      <c r="R99" s="73"/>
      <c r="S99" s="73"/>
      <c r="T99" s="73"/>
      <c r="U99" s="73"/>
      <c r="V99" s="73"/>
      <c r="W99" s="73"/>
    </row>
    <row r="100" spans="1:23" ht="12.75" hidden="1">
      <c r="A100" s="82"/>
      <c r="B100" s="69"/>
      <c r="C100" s="69"/>
      <c r="D100" s="69"/>
      <c r="E100" s="69"/>
      <c r="F100" s="69"/>
      <c r="G100" s="69"/>
      <c r="H100" s="69"/>
      <c r="I100" s="69"/>
      <c r="J100" s="69"/>
      <c r="K100" s="41"/>
      <c r="L100" s="41"/>
      <c r="M100" s="41"/>
      <c r="N100" s="41"/>
      <c r="O100" s="57"/>
      <c r="P100" s="57"/>
      <c r="Q100" s="57"/>
      <c r="R100" s="73"/>
      <c r="S100" s="73"/>
      <c r="T100" s="73"/>
      <c r="U100" s="73"/>
      <c r="V100" s="73"/>
      <c r="W100" s="73"/>
    </row>
    <row r="101" spans="1:23" ht="12.75" hidden="1">
      <c r="A101" s="4"/>
      <c r="B101" s="74"/>
      <c r="C101" s="74"/>
      <c r="D101" s="74"/>
      <c r="E101" s="74"/>
      <c r="F101" s="74"/>
      <c r="G101" s="74"/>
      <c r="H101" s="74"/>
      <c r="I101" s="74"/>
      <c r="J101" s="74"/>
      <c r="K101" s="75"/>
      <c r="L101" s="75"/>
      <c r="M101" s="75"/>
      <c r="N101" s="75"/>
      <c r="O101" s="75"/>
      <c r="P101" s="75"/>
      <c r="Q101" s="75"/>
      <c r="R101" s="76"/>
      <c r="S101" s="75"/>
      <c r="T101" s="75"/>
      <c r="U101" s="76"/>
      <c r="V101" s="75"/>
      <c r="W101" s="75"/>
    </row>
    <row r="102" spans="1:23" ht="12.75" hidden="1">
      <c r="A102" s="3"/>
      <c r="B102" s="69"/>
      <c r="C102" s="69"/>
      <c r="D102" s="69"/>
      <c r="E102" s="69"/>
      <c r="F102" s="69"/>
      <c r="G102" s="69"/>
      <c r="H102" s="69"/>
      <c r="I102" s="69"/>
      <c r="J102" s="69"/>
      <c r="K102" s="41"/>
      <c r="L102" s="41"/>
      <c r="M102" s="41"/>
      <c r="N102" s="41"/>
      <c r="O102" s="41"/>
      <c r="P102" s="41"/>
      <c r="Q102" s="41"/>
      <c r="R102" s="57"/>
      <c r="S102" s="57"/>
      <c r="T102" s="57"/>
      <c r="U102" s="57"/>
      <c r="V102" s="57"/>
      <c r="W102" s="57"/>
    </row>
    <row r="103" spans="1:23" ht="12.75" hidden="1">
      <c r="A103" s="4"/>
      <c r="B103" s="74"/>
      <c r="C103" s="74"/>
      <c r="D103" s="74"/>
      <c r="E103" s="74"/>
      <c r="F103" s="74"/>
      <c r="G103" s="74"/>
      <c r="H103" s="74"/>
      <c r="I103" s="74"/>
      <c r="J103" s="74"/>
      <c r="K103" s="75"/>
      <c r="L103" s="75"/>
      <c r="M103" s="75"/>
      <c r="N103" s="75"/>
      <c r="O103" s="75"/>
      <c r="P103" s="75"/>
      <c r="Q103" s="75"/>
      <c r="R103" s="76"/>
      <c r="S103" s="75"/>
      <c r="T103" s="75"/>
      <c r="U103" s="76"/>
      <c r="V103" s="75"/>
      <c r="W103" s="75"/>
    </row>
    <row r="104" spans="1:23" ht="23.25" customHeight="1" hidden="1">
      <c r="A104" s="3"/>
      <c r="B104" s="69"/>
      <c r="C104" s="69"/>
      <c r="D104" s="69"/>
      <c r="E104" s="69"/>
      <c r="F104" s="69"/>
      <c r="G104" s="69"/>
      <c r="H104" s="69"/>
      <c r="I104" s="69"/>
      <c r="J104" s="69"/>
      <c r="K104" s="41"/>
      <c r="L104" s="41"/>
      <c r="M104" s="41"/>
      <c r="N104" s="41"/>
      <c r="O104" s="41"/>
      <c r="P104" s="41"/>
      <c r="Q104" s="41"/>
      <c r="R104" s="57"/>
      <c r="S104" s="57"/>
      <c r="T104" s="57"/>
      <c r="U104" s="57"/>
      <c r="V104" s="57"/>
      <c r="W104" s="57"/>
    </row>
    <row r="105" spans="1:23" ht="12.75" hidden="1">
      <c r="A105" s="4"/>
      <c r="B105" s="74"/>
      <c r="C105" s="74"/>
      <c r="D105" s="74"/>
      <c r="E105" s="74"/>
      <c r="F105" s="74"/>
      <c r="G105" s="74"/>
      <c r="H105" s="74"/>
      <c r="I105" s="74"/>
      <c r="J105" s="74"/>
      <c r="K105" s="75"/>
      <c r="L105" s="75"/>
      <c r="M105" s="75"/>
      <c r="N105" s="75"/>
      <c r="O105" s="75"/>
      <c r="P105" s="75"/>
      <c r="Q105" s="75"/>
      <c r="R105" s="76"/>
      <c r="S105" s="75"/>
      <c r="T105" s="75"/>
      <c r="U105" s="76"/>
      <c r="V105" s="75"/>
      <c r="W105" s="75"/>
    </row>
    <row r="106" ht="12.75" hidden="1"/>
    <row r="107" spans="1:23" ht="12.75" hidden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2.75" hidden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2.75" hidden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2.75" hidden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hidden="1">
      <c r="A112" s="85"/>
      <c r="B112" s="43"/>
      <c r="C112" s="44"/>
      <c r="D112" s="44"/>
      <c r="E112" s="44"/>
      <c r="F112" s="44"/>
      <c r="G112" s="44"/>
      <c r="H112" s="44"/>
      <c r="I112" s="44"/>
      <c r="J112" s="45"/>
      <c r="K112" s="43"/>
      <c r="L112" s="44"/>
      <c r="M112" s="44"/>
      <c r="N112" s="45"/>
      <c r="O112" s="43"/>
      <c r="P112" s="44"/>
      <c r="Q112" s="45"/>
      <c r="R112" s="42"/>
      <c r="S112" s="34"/>
      <c r="T112" s="34"/>
      <c r="U112" s="34"/>
      <c r="V112" s="34"/>
      <c r="W112" s="35"/>
    </row>
    <row r="113" spans="1:23" ht="12.75" hidden="1">
      <c r="A113" s="86"/>
      <c r="B113" s="88"/>
      <c r="C113" s="89"/>
      <c r="D113" s="89"/>
      <c r="E113" s="89"/>
      <c r="F113" s="89"/>
      <c r="G113" s="89"/>
      <c r="H113" s="89"/>
      <c r="I113" s="89"/>
      <c r="J113" s="90"/>
      <c r="K113" s="88"/>
      <c r="L113" s="89"/>
      <c r="M113" s="89"/>
      <c r="N113" s="90"/>
      <c r="O113" s="88"/>
      <c r="P113" s="89"/>
      <c r="Q113" s="90"/>
      <c r="R113" s="43"/>
      <c r="S113" s="44"/>
      <c r="T113" s="45"/>
      <c r="U113" s="43"/>
      <c r="V113" s="44"/>
      <c r="W113" s="45"/>
    </row>
    <row r="114" spans="1:23" ht="12.75" hidden="1">
      <c r="A114" s="87"/>
      <c r="B114" s="46"/>
      <c r="C114" s="47"/>
      <c r="D114" s="47"/>
      <c r="E114" s="47"/>
      <c r="F114" s="47"/>
      <c r="G114" s="47"/>
      <c r="H114" s="47"/>
      <c r="I114" s="47"/>
      <c r="J114" s="48"/>
      <c r="K114" s="46"/>
      <c r="L114" s="47"/>
      <c r="M114" s="47"/>
      <c r="N114" s="48"/>
      <c r="O114" s="46"/>
      <c r="P114" s="47"/>
      <c r="Q114" s="48"/>
      <c r="R114" s="46"/>
      <c r="S114" s="47"/>
      <c r="T114" s="48"/>
      <c r="U114" s="46"/>
      <c r="V114" s="47"/>
      <c r="W114" s="48"/>
    </row>
    <row r="115" spans="1:23" ht="12.75" hidden="1">
      <c r="A115" s="5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</row>
    <row r="116" spans="1:23" ht="25.5" customHeight="1" hidden="1">
      <c r="A116" s="80"/>
      <c r="B116" s="83"/>
      <c r="C116" s="11"/>
      <c r="D116" s="11"/>
      <c r="E116" s="11"/>
      <c r="F116" s="11"/>
      <c r="G116" s="11"/>
      <c r="H116" s="11"/>
      <c r="I116" s="11"/>
      <c r="J116" s="12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</row>
    <row r="117" spans="1:23" ht="12.75" hidden="1">
      <c r="A117" s="81"/>
      <c r="B117" s="69"/>
      <c r="C117" s="69"/>
      <c r="D117" s="69"/>
      <c r="E117" s="69"/>
      <c r="F117" s="69"/>
      <c r="G117" s="69"/>
      <c r="H117" s="69"/>
      <c r="I117" s="69"/>
      <c r="J117" s="69"/>
      <c r="K117" s="57"/>
      <c r="L117" s="57"/>
      <c r="M117" s="57"/>
      <c r="N117" s="57"/>
      <c r="O117" s="57"/>
      <c r="P117" s="57"/>
      <c r="Q117" s="57"/>
      <c r="R117" s="73"/>
      <c r="S117" s="73"/>
      <c r="T117" s="73"/>
      <c r="U117" s="73"/>
      <c r="V117" s="73"/>
      <c r="W117" s="73"/>
    </row>
    <row r="118" spans="1:23" ht="12.75" customHeight="1" hidden="1">
      <c r="A118" s="81"/>
      <c r="B118" s="69"/>
      <c r="C118" s="69"/>
      <c r="D118" s="69"/>
      <c r="E118" s="69"/>
      <c r="F118" s="69"/>
      <c r="G118" s="69"/>
      <c r="H118" s="69"/>
      <c r="I118" s="69"/>
      <c r="J118" s="69"/>
      <c r="K118" s="57"/>
      <c r="L118" s="57"/>
      <c r="M118" s="57"/>
      <c r="N118" s="57"/>
      <c r="O118" s="57"/>
      <c r="P118" s="57"/>
      <c r="Q118" s="57"/>
      <c r="R118" s="73"/>
      <c r="S118" s="73"/>
      <c r="T118" s="73"/>
      <c r="U118" s="73"/>
      <c r="V118" s="73"/>
      <c r="W118" s="73"/>
    </row>
    <row r="119" spans="1:23" ht="12.75" hidden="1">
      <c r="A119" s="81"/>
      <c r="B119" s="77"/>
      <c r="C119" s="77"/>
      <c r="D119" s="77"/>
      <c r="E119" s="77"/>
      <c r="F119" s="77"/>
      <c r="G119" s="77"/>
      <c r="H119" s="77"/>
      <c r="I119" s="77"/>
      <c r="J119" s="77"/>
      <c r="K119" s="78"/>
      <c r="L119" s="78"/>
      <c r="M119" s="78"/>
      <c r="N119" s="78"/>
      <c r="O119" s="78"/>
      <c r="P119" s="78"/>
      <c r="Q119" s="78"/>
      <c r="R119" s="79"/>
      <c r="S119" s="79"/>
      <c r="T119" s="79"/>
      <c r="U119" s="79"/>
      <c r="V119" s="79"/>
      <c r="W119" s="79"/>
    </row>
    <row r="120" spans="1:23" ht="12.75" hidden="1">
      <c r="A120" s="81"/>
      <c r="B120" s="69"/>
      <c r="C120" s="69"/>
      <c r="D120" s="69"/>
      <c r="E120" s="69"/>
      <c r="F120" s="69"/>
      <c r="G120" s="69"/>
      <c r="H120" s="69"/>
      <c r="I120" s="69"/>
      <c r="J120" s="69"/>
      <c r="K120" s="57"/>
      <c r="L120" s="57"/>
      <c r="M120" s="57"/>
      <c r="N120" s="57"/>
      <c r="O120" s="57"/>
      <c r="P120" s="57"/>
      <c r="Q120" s="57"/>
      <c r="R120" s="73"/>
      <c r="S120" s="73"/>
      <c r="T120" s="73"/>
      <c r="U120" s="73"/>
      <c r="V120" s="73"/>
      <c r="W120" s="73"/>
    </row>
    <row r="121" spans="1:23" ht="12.75" hidden="1">
      <c r="A121" s="81"/>
      <c r="B121" s="69"/>
      <c r="C121" s="69"/>
      <c r="D121" s="69"/>
      <c r="E121" s="69"/>
      <c r="F121" s="69"/>
      <c r="G121" s="69"/>
      <c r="H121" s="69"/>
      <c r="I121" s="69"/>
      <c r="J121" s="69"/>
      <c r="K121" s="57"/>
      <c r="L121" s="57"/>
      <c r="M121" s="57"/>
      <c r="N121" s="57"/>
      <c r="O121" s="57"/>
      <c r="P121" s="57"/>
      <c r="Q121" s="57"/>
      <c r="R121" s="73"/>
      <c r="S121" s="73"/>
      <c r="T121" s="73"/>
      <c r="U121" s="73"/>
      <c r="V121" s="73"/>
      <c r="W121" s="73"/>
    </row>
    <row r="122" spans="1:23" ht="12.75" hidden="1">
      <c r="A122" s="82"/>
      <c r="B122" s="77"/>
      <c r="C122" s="77"/>
      <c r="D122" s="77"/>
      <c r="E122" s="77"/>
      <c r="F122" s="77"/>
      <c r="G122" s="77"/>
      <c r="H122" s="77"/>
      <c r="I122" s="77"/>
      <c r="J122" s="77"/>
      <c r="K122" s="78"/>
      <c r="L122" s="78"/>
      <c r="M122" s="78"/>
      <c r="N122" s="78"/>
      <c r="O122" s="78"/>
      <c r="P122" s="78"/>
      <c r="Q122" s="78"/>
      <c r="R122" s="79"/>
      <c r="S122" s="79"/>
      <c r="T122" s="79"/>
      <c r="U122" s="79"/>
      <c r="V122" s="79"/>
      <c r="W122" s="79"/>
    </row>
    <row r="123" spans="1:23" ht="12.75" hidden="1">
      <c r="A123" s="4"/>
      <c r="B123" s="74"/>
      <c r="C123" s="74"/>
      <c r="D123" s="74"/>
      <c r="E123" s="74"/>
      <c r="F123" s="74"/>
      <c r="G123" s="74"/>
      <c r="H123" s="74"/>
      <c r="I123" s="74"/>
      <c r="J123" s="74"/>
      <c r="K123" s="98"/>
      <c r="L123" s="98"/>
      <c r="M123" s="98"/>
      <c r="N123" s="98"/>
      <c r="O123" s="75"/>
      <c r="P123" s="75"/>
      <c r="Q123" s="75"/>
      <c r="R123" s="76"/>
      <c r="S123" s="75"/>
      <c r="T123" s="75"/>
      <c r="U123" s="76"/>
      <c r="V123" s="75"/>
      <c r="W123" s="75"/>
    </row>
    <row r="124" spans="1:23" ht="12.75" hidden="1">
      <c r="A124" s="3"/>
      <c r="B124" s="69"/>
      <c r="C124" s="69"/>
      <c r="D124" s="69"/>
      <c r="E124" s="69"/>
      <c r="F124" s="69"/>
      <c r="G124" s="69"/>
      <c r="H124" s="69"/>
      <c r="I124" s="69"/>
      <c r="J124" s="69"/>
      <c r="K124" s="41"/>
      <c r="L124" s="41"/>
      <c r="M124" s="41"/>
      <c r="N124" s="41"/>
      <c r="O124" s="41"/>
      <c r="P124" s="41"/>
      <c r="Q124" s="41"/>
      <c r="R124" s="57"/>
      <c r="S124" s="57"/>
      <c r="T124" s="57"/>
      <c r="U124" s="57"/>
      <c r="V124" s="57"/>
      <c r="W124" s="57"/>
    </row>
    <row r="125" spans="1:23" ht="12.75" hidden="1">
      <c r="A125" s="4"/>
      <c r="B125" s="74"/>
      <c r="C125" s="74"/>
      <c r="D125" s="74"/>
      <c r="E125" s="74"/>
      <c r="F125" s="74"/>
      <c r="G125" s="74"/>
      <c r="H125" s="74"/>
      <c r="I125" s="74"/>
      <c r="J125" s="74"/>
      <c r="K125" s="75"/>
      <c r="L125" s="75"/>
      <c r="M125" s="75"/>
      <c r="N125" s="75"/>
      <c r="O125" s="75"/>
      <c r="P125" s="75"/>
      <c r="Q125" s="75"/>
      <c r="R125" s="76"/>
      <c r="S125" s="75"/>
      <c r="T125" s="75"/>
      <c r="U125" s="76"/>
      <c r="V125" s="75"/>
      <c r="W125" s="75"/>
    </row>
    <row r="126" spans="1:23" ht="26.25" customHeight="1" hidden="1">
      <c r="A126" s="3"/>
      <c r="B126" s="69"/>
      <c r="C126" s="69"/>
      <c r="D126" s="69"/>
      <c r="E126" s="69"/>
      <c r="F126" s="69"/>
      <c r="G126" s="69"/>
      <c r="H126" s="69"/>
      <c r="I126" s="69"/>
      <c r="J126" s="69"/>
      <c r="K126" s="41"/>
      <c r="L126" s="41"/>
      <c r="M126" s="41"/>
      <c r="N126" s="41"/>
      <c r="O126" s="41"/>
      <c r="P126" s="41"/>
      <c r="Q126" s="41"/>
      <c r="R126" s="57"/>
      <c r="S126" s="57"/>
      <c r="T126" s="57"/>
      <c r="U126" s="57"/>
      <c r="V126" s="57"/>
      <c r="W126" s="57"/>
    </row>
    <row r="127" spans="1:23" ht="12.75" hidden="1">
      <c r="A127" s="3"/>
      <c r="B127" s="69"/>
      <c r="C127" s="69"/>
      <c r="D127" s="69"/>
      <c r="E127" s="69"/>
      <c r="F127" s="69"/>
      <c r="G127" s="69"/>
      <c r="H127" s="69"/>
      <c r="I127" s="69"/>
      <c r="J127" s="69"/>
      <c r="K127" s="41"/>
      <c r="L127" s="41"/>
      <c r="M127" s="41"/>
      <c r="N127" s="41"/>
      <c r="O127" s="41"/>
      <c r="P127" s="41"/>
      <c r="Q127" s="41"/>
      <c r="R127" s="57"/>
      <c r="S127" s="57"/>
      <c r="T127" s="57"/>
      <c r="U127" s="57"/>
      <c r="V127" s="57"/>
      <c r="W127" s="57"/>
    </row>
    <row r="128" spans="1:23" ht="12.75" hidden="1">
      <c r="A128" s="4"/>
      <c r="B128" s="74"/>
      <c r="C128" s="74"/>
      <c r="D128" s="74"/>
      <c r="E128" s="74"/>
      <c r="F128" s="74"/>
      <c r="G128" s="74"/>
      <c r="H128" s="74"/>
      <c r="I128" s="74"/>
      <c r="J128" s="74"/>
      <c r="K128" s="75"/>
      <c r="L128" s="75"/>
      <c r="M128" s="75"/>
      <c r="N128" s="75"/>
      <c r="O128" s="75"/>
      <c r="P128" s="75"/>
      <c r="Q128" s="75"/>
      <c r="R128" s="76"/>
      <c r="S128" s="75"/>
      <c r="T128" s="75"/>
      <c r="U128" s="76"/>
      <c r="V128" s="75"/>
      <c r="W128" s="75"/>
    </row>
    <row r="129" ht="12.75" hidden="1"/>
    <row r="130" spans="1:23" ht="12.75">
      <c r="A130" s="37" t="s">
        <v>28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12.75">
      <c r="A131" s="37" t="s">
        <v>29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ht="12.75">
      <c r="A132" s="37" t="s">
        <v>167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:23" ht="12.75" customHeight="1">
      <c r="A133" s="37" t="s">
        <v>164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85" t="s">
        <v>30</v>
      </c>
      <c r="B135" s="43" t="s">
        <v>36</v>
      </c>
      <c r="C135" s="44"/>
      <c r="D135" s="44"/>
      <c r="E135" s="44"/>
      <c r="F135" s="44"/>
      <c r="G135" s="44"/>
      <c r="H135" s="44"/>
      <c r="I135" s="44"/>
      <c r="J135" s="45"/>
      <c r="K135" s="43" t="s">
        <v>35</v>
      </c>
      <c r="L135" s="44"/>
      <c r="M135" s="44"/>
      <c r="N135" s="45"/>
      <c r="O135" s="43" t="s">
        <v>34</v>
      </c>
      <c r="P135" s="44"/>
      <c r="Q135" s="45"/>
      <c r="R135" s="42" t="s">
        <v>33</v>
      </c>
      <c r="S135" s="34"/>
      <c r="T135" s="34"/>
      <c r="U135" s="34"/>
      <c r="V135" s="34"/>
      <c r="W135" s="35"/>
    </row>
    <row r="136" spans="1:23" ht="12.75">
      <c r="A136" s="86"/>
      <c r="B136" s="88"/>
      <c r="C136" s="89"/>
      <c r="D136" s="89"/>
      <c r="E136" s="89"/>
      <c r="F136" s="89"/>
      <c r="G136" s="89"/>
      <c r="H136" s="89"/>
      <c r="I136" s="89"/>
      <c r="J136" s="90"/>
      <c r="K136" s="88"/>
      <c r="L136" s="89"/>
      <c r="M136" s="89"/>
      <c r="N136" s="90"/>
      <c r="O136" s="88"/>
      <c r="P136" s="89"/>
      <c r="Q136" s="90"/>
      <c r="R136" s="43" t="s">
        <v>31</v>
      </c>
      <c r="S136" s="44"/>
      <c r="T136" s="45"/>
      <c r="U136" s="43" t="s">
        <v>32</v>
      </c>
      <c r="V136" s="44"/>
      <c r="W136" s="45"/>
    </row>
    <row r="137" spans="1:23" ht="12.75">
      <c r="A137" s="87"/>
      <c r="B137" s="46"/>
      <c r="C137" s="47"/>
      <c r="D137" s="47"/>
      <c r="E137" s="47"/>
      <c r="F137" s="47"/>
      <c r="G137" s="47"/>
      <c r="H137" s="47"/>
      <c r="I137" s="47"/>
      <c r="J137" s="48"/>
      <c r="K137" s="46"/>
      <c r="L137" s="47"/>
      <c r="M137" s="47"/>
      <c r="N137" s="48"/>
      <c r="O137" s="46"/>
      <c r="P137" s="47"/>
      <c r="Q137" s="48"/>
      <c r="R137" s="46"/>
      <c r="S137" s="47"/>
      <c r="T137" s="48"/>
      <c r="U137" s="46"/>
      <c r="V137" s="47"/>
      <c r="W137" s="48"/>
    </row>
    <row r="138" spans="1:23" ht="12.75">
      <c r="A138" s="5">
        <v>1</v>
      </c>
      <c r="B138" s="84">
        <v>2</v>
      </c>
      <c r="C138" s="84"/>
      <c r="D138" s="84"/>
      <c r="E138" s="84"/>
      <c r="F138" s="84"/>
      <c r="G138" s="84"/>
      <c r="H138" s="84"/>
      <c r="I138" s="84"/>
      <c r="J138" s="84"/>
      <c r="K138" s="84">
        <v>3</v>
      </c>
      <c r="L138" s="84"/>
      <c r="M138" s="84"/>
      <c r="N138" s="84"/>
      <c r="O138" s="84">
        <v>4</v>
      </c>
      <c r="P138" s="84"/>
      <c r="Q138" s="84"/>
      <c r="R138" s="84">
        <v>5</v>
      </c>
      <c r="S138" s="84"/>
      <c r="T138" s="84"/>
      <c r="U138" s="84">
        <v>6</v>
      </c>
      <c r="V138" s="84"/>
      <c r="W138" s="84"/>
    </row>
    <row r="139" spans="1:23" ht="24.75" customHeight="1">
      <c r="A139" s="80">
        <v>1</v>
      </c>
      <c r="B139" s="83" t="s">
        <v>143</v>
      </c>
      <c r="C139" s="11"/>
      <c r="D139" s="11"/>
      <c r="E139" s="11"/>
      <c r="F139" s="11"/>
      <c r="G139" s="11"/>
      <c r="H139" s="11"/>
      <c r="I139" s="11"/>
      <c r="J139" s="12"/>
      <c r="K139" s="97">
        <v>16.8</v>
      </c>
      <c r="L139" s="97"/>
      <c r="M139" s="97"/>
      <c r="N139" s="97"/>
      <c r="O139" s="73">
        <f>29.35*6.65</f>
        <v>195.1775</v>
      </c>
      <c r="P139" s="73"/>
      <c r="Q139" s="73"/>
      <c r="R139" s="73">
        <f>K139*O139</f>
        <v>3278.9820000000004</v>
      </c>
      <c r="S139" s="73"/>
      <c r="T139" s="73"/>
      <c r="U139" s="73">
        <f>R139*$S$6</f>
        <v>3770.8293000000003</v>
      </c>
      <c r="V139" s="73"/>
      <c r="W139" s="73"/>
    </row>
    <row r="140" spans="1:23" ht="12.75">
      <c r="A140" s="81"/>
      <c r="B140" s="69" t="s">
        <v>165</v>
      </c>
      <c r="C140" s="69"/>
      <c r="D140" s="69"/>
      <c r="E140" s="69"/>
      <c r="F140" s="69"/>
      <c r="G140" s="69"/>
      <c r="H140" s="69"/>
      <c r="I140" s="69"/>
      <c r="J140" s="69"/>
      <c r="K140" s="97">
        <v>16.8</v>
      </c>
      <c r="L140" s="97"/>
      <c r="M140" s="97"/>
      <c r="N140" s="97"/>
      <c r="O140" s="57">
        <f>20.23*6.65</f>
        <v>134.5295</v>
      </c>
      <c r="P140" s="57"/>
      <c r="Q140" s="57"/>
      <c r="R140" s="73">
        <f>K140*O140</f>
        <v>2260.0956</v>
      </c>
      <c r="S140" s="73"/>
      <c r="T140" s="73"/>
      <c r="U140" s="73">
        <f>R140*$S$6</f>
        <v>2599.10994</v>
      </c>
      <c r="V140" s="73"/>
      <c r="W140" s="73"/>
    </row>
    <row r="141" spans="1:23" ht="12.75">
      <c r="A141" s="81"/>
      <c r="B141" s="69" t="s">
        <v>168</v>
      </c>
      <c r="C141" s="69"/>
      <c r="D141" s="69"/>
      <c r="E141" s="69"/>
      <c r="F141" s="69"/>
      <c r="G141" s="69"/>
      <c r="H141" s="69"/>
      <c r="I141" s="69"/>
      <c r="J141" s="69"/>
      <c r="K141" s="41">
        <v>16.8</v>
      </c>
      <c r="L141" s="41"/>
      <c r="M141" s="41"/>
      <c r="N141" s="41"/>
      <c r="O141" s="57">
        <f>22.91*6.65</f>
        <v>152.35150000000002</v>
      </c>
      <c r="P141" s="57"/>
      <c r="Q141" s="57"/>
      <c r="R141" s="73">
        <f>K141*O141</f>
        <v>2559.5052000000005</v>
      </c>
      <c r="S141" s="73"/>
      <c r="T141" s="73"/>
      <c r="U141" s="73">
        <f>R141*$S$6</f>
        <v>2943.4309800000005</v>
      </c>
      <c r="V141" s="73"/>
      <c r="W141" s="73"/>
    </row>
    <row r="142" spans="1:23" ht="12.75">
      <c r="A142" s="82"/>
      <c r="B142" s="69" t="s">
        <v>169</v>
      </c>
      <c r="C142" s="69"/>
      <c r="D142" s="69"/>
      <c r="E142" s="69"/>
      <c r="F142" s="69"/>
      <c r="G142" s="69"/>
      <c r="H142" s="69"/>
      <c r="I142" s="69"/>
      <c r="J142" s="69"/>
      <c r="K142" s="41">
        <v>0.5</v>
      </c>
      <c r="L142" s="41"/>
      <c r="M142" s="41"/>
      <c r="N142" s="41"/>
      <c r="O142" s="57">
        <f>22.91*6.65</f>
        <v>152.35150000000002</v>
      </c>
      <c r="P142" s="57"/>
      <c r="Q142" s="57"/>
      <c r="R142" s="73">
        <f>K142*O142</f>
        <v>76.17575000000001</v>
      </c>
      <c r="S142" s="73"/>
      <c r="T142" s="73"/>
      <c r="U142" s="73">
        <f>R142*$S$6</f>
        <v>87.6021125</v>
      </c>
      <c r="V142" s="73"/>
      <c r="W142" s="73"/>
    </row>
    <row r="143" spans="1:23" ht="12.75">
      <c r="A143" s="4"/>
      <c r="B143" s="74" t="s">
        <v>37</v>
      </c>
      <c r="C143" s="74"/>
      <c r="D143" s="74"/>
      <c r="E143" s="74"/>
      <c r="F143" s="74"/>
      <c r="G143" s="74"/>
      <c r="H143" s="74"/>
      <c r="I143" s="74"/>
      <c r="J143" s="74"/>
      <c r="K143" s="75">
        <f>SUM(K139:N142)</f>
        <v>50.900000000000006</v>
      </c>
      <c r="L143" s="75"/>
      <c r="M143" s="75"/>
      <c r="N143" s="75"/>
      <c r="O143" s="75" t="s">
        <v>41</v>
      </c>
      <c r="P143" s="75"/>
      <c r="Q143" s="75"/>
      <c r="R143" s="76">
        <f>SUM(R139:T142)</f>
        <v>8174.758550000001</v>
      </c>
      <c r="S143" s="75"/>
      <c r="T143" s="75"/>
      <c r="U143" s="76">
        <f>SUM(U139:W142)</f>
        <v>9400.972332500001</v>
      </c>
      <c r="V143" s="75"/>
      <c r="W143" s="75"/>
    </row>
    <row r="144" spans="1:23" ht="12.75">
      <c r="A144" s="3">
        <v>2</v>
      </c>
      <c r="B144" s="69" t="s">
        <v>20</v>
      </c>
      <c r="C144" s="69"/>
      <c r="D144" s="69"/>
      <c r="E144" s="69"/>
      <c r="F144" s="69"/>
      <c r="G144" s="69"/>
      <c r="H144" s="69"/>
      <c r="I144" s="69"/>
      <c r="J144" s="69"/>
      <c r="K144" s="41" t="s">
        <v>41</v>
      </c>
      <c r="L144" s="41"/>
      <c r="M144" s="41"/>
      <c r="N144" s="41"/>
      <c r="O144" s="41" t="s">
        <v>41</v>
      </c>
      <c r="P144" s="41"/>
      <c r="Q144" s="41"/>
      <c r="R144" s="57">
        <f>R143*$S$7</f>
        <v>645.8059254500001</v>
      </c>
      <c r="S144" s="57"/>
      <c r="T144" s="57"/>
      <c r="U144" s="57">
        <f>U143*$S$7</f>
        <v>742.6768142675002</v>
      </c>
      <c r="V144" s="57"/>
      <c r="W144" s="57"/>
    </row>
    <row r="145" spans="1:23" ht="12.75">
      <c r="A145" s="4"/>
      <c r="B145" s="74" t="s">
        <v>38</v>
      </c>
      <c r="C145" s="74"/>
      <c r="D145" s="74"/>
      <c r="E145" s="74"/>
      <c r="F145" s="74"/>
      <c r="G145" s="74"/>
      <c r="H145" s="74"/>
      <c r="I145" s="74"/>
      <c r="J145" s="74"/>
      <c r="K145" s="75" t="s">
        <v>41</v>
      </c>
      <c r="L145" s="75"/>
      <c r="M145" s="75"/>
      <c r="N145" s="75"/>
      <c r="O145" s="75" t="s">
        <v>41</v>
      </c>
      <c r="P145" s="75"/>
      <c r="Q145" s="75"/>
      <c r="R145" s="76">
        <f>R143+R144</f>
        <v>8820.56447545</v>
      </c>
      <c r="S145" s="75"/>
      <c r="T145" s="75"/>
      <c r="U145" s="76">
        <f>U143+U144</f>
        <v>10143.649146767502</v>
      </c>
      <c r="V145" s="75"/>
      <c r="W145" s="75"/>
    </row>
    <row r="146" spans="1:23" ht="24.75" customHeight="1">
      <c r="A146" s="3">
        <v>3</v>
      </c>
      <c r="B146" s="69" t="s">
        <v>39</v>
      </c>
      <c r="C146" s="69"/>
      <c r="D146" s="69"/>
      <c r="E146" s="69"/>
      <c r="F146" s="69"/>
      <c r="G146" s="69"/>
      <c r="H146" s="69"/>
      <c r="I146" s="69"/>
      <c r="J146" s="69"/>
      <c r="K146" s="41" t="s">
        <v>41</v>
      </c>
      <c r="L146" s="41"/>
      <c r="M146" s="41"/>
      <c r="N146" s="41"/>
      <c r="O146" s="41" t="s">
        <v>41</v>
      </c>
      <c r="P146" s="41"/>
      <c r="Q146" s="41"/>
      <c r="R146" s="57">
        <f>R145*$S$8</f>
        <v>3263.6088559165005</v>
      </c>
      <c r="S146" s="57"/>
      <c r="T146" s="57"/>
      <c r="U146" s="57">
        <f>U145*$S$8</f>
        <v>3753.150184303976</v>
      </c>
      <c r="V146" s="57"/>
      <c r="W146" s="57"/>
    </row>
    <row r="147" spans="1:23" ht="12.75">
      <c r="A147" s="4"/>
      <c r="B147" s="74" t="s">
        <v>40</v>
      </c>
      <c r="C147" s="74"/>
      <c r="D147" s="74"/>
      <c r="E147" s="74"/>
      <c r="F147" s="74"/>
      <c r="G147" s="74"/>
      <c r="H147" s="74"/>
      <c r="I147" s="74"/>
      <c r="J147" s="74"/>
      <c r="K147" s="75"/>
      <c r="L147" s="75"/>
      <c r="M147" s="75"/>
      <c r="N147" s="75"/>
      <c r="O147" s="75"/>
      <c r="P147" s="75"/>
      <c r="Q147" s="75"/>
      <c r="R147" s="76">
        <f>R145+R146</f>
        <v>12084.1733313665</v>
      </c>
      <c r="S147" s="75"/>
      <c r="T147" s="75"/>
      <c r="U147" s="76">
        <f>U145+U146</f>
        <v>13896.799331071477</v>
      </c>
      <c r="V147" s="75"/>
      <c r="W147" s="75"/>
    </row>
    <row r="148" ht="12.75" hidden="1"/>
    <row r="149" spans="1:23" ht="12.75" hidden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:23" ht="12.75" hidden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:23" ht="25.5" customHeight="1" hidden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:23" ht="12.75" hidden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23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hidden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40.5" customHeight="1" hidden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2.75" hidden="1">
      <c r="A156" s="6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</row>
    <row r="157" spans="1:23" ht="12.75" hidden="1">
      <c r="A157" s="3"/>
      <c r="B157" s="69"/>
      <c r="C157" s="69"/>
      <c r="D157" s="69"/>
      <c r="E157" s="69"/>
      <c r="F157" s="69"/>
      <c r="G157" s="69"/>
      <c r="H157" s="69"/>
      <c r="I157" s="69"/>
      <c r="J157" s="69"/>
      <c r="K157" s="41"/>
      <c r="L157" s="41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3" ht="12.75" hidden="1">
      <c r="A158" s="3"/>
      <c r="B158" s="69"/>
      <c r="C158" s="69"/>
      <c r="D158" s="69"/>
      <c r="E158" s="69"/>
      <c r="F158" s="69"/>
      <c r="G158" s="69"/>
      <c r="H158" s="69"/>
      <c r="I158" s="69"/>
      <c r="J158" s="69"/>
      <c r="K158" s="41"/>
      <c r="L158" s="41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1:23" ht="12.75" hidden="1">
      <c r="A159" s="3"/>
      <c r="B159" s="69"/>
      <c r="C159" s="69"/>
      <c r="D159" s="69"/>
      <c r="E159" s="69"/>
      <c r="F159" s="69"/>
      <c r="G159" s="69"/>
      <c r="H159" s="69"/>
      <c r="I159" s="69"/>
      <c r="J159" s="69"/>
      <c r="K159" s="41"/>
      <c r="L159" s="41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</row>
    <row r="160" spans="1:23" ht="24.75" customHeight="1" hidden="1">
      <c r="A160" s="3"/>
      <c r="B160" s="69"/>
      <c r="C160" s="69"/>
      <c r="D160" s="69"/>
      <c r="E160" s="69"/>
      <c r="F160" s="69"/>
      <c r="G160" s="69"/>
      <c r="H160" s="69"/>
      <c r="I160" s="69"/>
      <c r="J160" s="69"/>
      <c r="K160" s="62"/>
      <c r="L160" s="62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 ht="12.75" hidden="1">
      <c r="A161" s="3"/>
      <c r="B161" s="69"/>
      <c r="C161" s="69"/>
      <c r="D161" s="69"/>
      <c r="E161" s="69"/>
      <c r="F161" s="69"/>
      <c r="G161" s="69"/>
      <c r="H161" s="69"/>
      <c r="I161" s="69"/>
      <c r="J161" s="69"/>
      <c r="K161" s="41"/>
      <c r="L161" s="41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 ht="26.25" customHeight="1" hidden="1">
      <c r="A162" s="3"/>
      <c r="B162" s="69"/>
      <c r="C162" s="69"/>
      <c r="D162" s="69"/>
      <c r="E162" s="69"/>
      <c r="F162" s="69"/>
      <c r="G162" s="69"/>
      <c r="H162" s="69"/>
      <c r="I162" s="69"/>
      <c r="J162" s="69"/>
      <c r="K162" s="41"/>
      <c r="L162" s="41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 ht="12.75" customHeight="1" hidden="1">
      <c r="A163" s="3"/>
      <c r="B163" s="69"/>
      <c r="C163" s="69"/>
      <c r="D163" s="69"/>
      <c r="E163" s="69"/>
      <c r="F163" s="69"/>
      <c r="G163" s="69"/>
      <c r="H163" s="69"/>
      <c r="I163" s="69"/>
      <c r="J163" s="69"/>
      <c r="K163" s="41"/>
      <c r="L163" s="41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 ht="12.75" hidden="1">
      <c r="A164" s="3"/>
      <c r="B164" s="69"/>
      <c r="C164" s="69"/>
      <c r="D164" s="69"/>
      <c r="E164" s="69"/>
      <c r="F164" s="69"/>
      <c r="G164" s="69"/>
      <c r="H164" s="69"/>
      <c r="I164" s="69"/>
      <c r="J164" s="69"/>
      <c r="K164" s="41"/>
      <c r="L164" s="41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 ht="12.75" hidden="1">
      <c r="A165" s="3"/>
      <c r="B165" s="69"/>
      <c r="C165" s="69"/>
      <c r="D165" s="69"/>
      <c r="E165" s="69"/>
      <c r="F165" s="69"/>
      <c r="G165" s="69"/>
      <c r="H165" s="69"/>
      <c r="I165" s="69"/>
      <c r="J165" s="69"/>
      <c r="K165" s="41"/>
      <c r="L165" s="41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 ht="12.75" hidden="1">
      <c r="A166" s="3"/>
      <c r="B166" s="69"/>
      <c r="C166" s="69"/>
      <c r="D166" s="69"/>
      <c r="E166" s="69"/>
      <c r="F166" s="69"/>
      <c r="G166" s="69"/>
      <c r="H166" s="69"/>
      <c r="I166" s="69"/>
      <c r="J166" s="69"/>
      <c r="K166" s="41"/>
      <c r="L166" s="41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 ht="12.75" customHeight="1" hidden="1">
      <c r="A167" s="3"/>
      <c r="B167" s="69"/>
      <c r="C167" s="69"/>
      <c r="D167" s="69"/>
      <c r="E167" s="69"/>
      <c r="F167" s="69"/>
      <c r="G167" s="69"/>
      <c r="H167" s="69"/>
      <c r="I167" s="69"/>
      <c r="J167" s="69"/>
      <c r="K167" s="41"/>
      <c r="L167" s="41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</row>
    <row r="168" spans="1:23" ht="12.75" hidden="1">
      <c r="A168" s="3"/>
      <c r="B168" s="69"/>
      <c r="C168" s="69"/>
      <c r="D168" s="69"/>
      <c r="E168" s="69"/>
      <c r="F168" s="69"/>
      <c r="G168" s="69"/>
      <c r="H168" s="69"/>
      <c r="I168" s="69"/>
      <c r="J168" s="69"/>
      <c r="K168" s="41"/>
      <c r="L168" s="41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</row>
    <row r="169" spans="1:23" ht="12.75" hidden="1">
      <c r="A169" s="3"/>
      <c r="B169" s="69"/>
      <c r="C169" s="69"/>
      <c r="D169" s="69"/>
      <c r="E169" s="69"/>
      <c r="F169" s="69"/>
      <c r="G169" s="69"/>
      <c r="H169" s="69"/>
      <c r="I169" s="69"/>
      <c r="J169" s="69"/>
      <c r="K169" s="41"/>
      <c r="L169" s="41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3" ht="12.75" customHeight="1" hidden="1">
      <c r="A170" s="3"/>
      <c r="B170" s="69"/>
      <c r="C170" s="69"/>
      <c r="D170" s="69"/>
      <c r="E170" s="69"/>
      <c r="F170" s="69"/>
      <c r="G170" s="69"/>
      <c r="H170" s="69"/>
      <c r="I170" s="69"/>
      <c r="J170" s="69"/>
      <c r="K170" s="41"/>
      <c r="L170" s="41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</row>
    <row r="171" spans="1:23" ht="12.75" customHeight="1" hidden="1">
      <c r="A171" s="3"/>
      <c r="B171" s="69"/>
      <c r="C171" s="69"/>
      <c r="D171" s="69"/>
      <c r="E171" s="69"/>
      <c r="F171" s="69"/>
      <c r="G171" s="69"/>
      <c r="H171" s="69"/>
      <c r="I171" s="69"/>
      <c r="J171" s="69"/>
      <c r="K171" s="41"/>
      <c r="L171" s="41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  <row r="172" spans="1:23" ht="12.75" customHeight="1" hidden="1">
      <c r="A172" s="3"/>
      <c r="B172" s="69"/>
      <c r="C172" s="69"/>
      <c r="D172" s="69"/>
      <c r="E172" s="69"/>
      <c r="F172" s="69"/>
      <c r="G172" s="69"/>
      <c r="H172" s="69"/>
      <c r="I172" s="69"/>
      <c r="J172" s="69"/>
      <c r="K172" s="41"/>
      <c r="L172" s="41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</row>
    <row r="173" spans="1:23" ht="12.75" hidden="1">
      <c r="A173" s="3"/>
      <c r="B173" s="69"/>
      <c r="C173" s="69"/>
      <c r="D173" s="69"/>
      <c r="E173" s="69"/>
      <c r="F173" s="69"/>
      <c r="G173" s="69"/>
      <c r="H173" s="69"/>
      <c r="I173" s="69"/>
      <c r="J173" s="69"/>
      <c r="K173" s="41"/>
      <c r="L173" s="41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1:23" ht="41.25" customHeight="1" hidden="1">
      <c r="A174" s="3"/>
      <c r="B174" s="69"/>
      <c r="C174" s="69"/>
      <c r="D174" s="69"/>
      <c r="E174" s="69"/>
      <c r="F174" s="69"/>
      <c r="G174" s="69"/>
      <c r="H174" s="69"/>
      <c r="I174" s="69"/>
      <c r="J174" s="69"/>
      <c r="K174" s="41"/>
      <c r="L174" s="41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25.5" customHeight="1" hidden="1">
      <c r="A175" s="3"/>
      <c r="B175" s="69"/>
      <c r="C175" s="69"/>
      <c r="D175" s="69"/>
      <c r="E175" s="69"/>
      <c r="F175" s="69"/>
      <c r="G175" s="69"/>
      <c r="H175" s="69"/>
      <c r="I175" s="69"/>
      <c r="J175" s="69"/>
      <c r="K175" s="41"/>
      <c r="L175" s="41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</row>
    <row r="176" spans="1:23" ht="12.75" customHeight="1" hidden="1">
      <c r="A176" s="3"/>
      <c r="B176" s="69"/>
      <c r="C176" s="69"/>
      <c r="D176" s="69"/>
      <c r="E176" s="69"/>
      <c r="F176" s="69"/>
      <c r="G176" s="69"/>
      <c r="H176" s="69"/>
      <c r="I176" s="69"/>
      <c r="J176" s="69"/>
      <c r="K176" s="41"/>
      <c r="L176" s="41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2.75" customHeight="1" hidden="1">
      <c r="A177" s="3"/>
      <c r="B177" s="69"/>
      <c r="C177" s="69"/>
      <c r="D177" s="69"/>
      <c r="E177" s="69"/>
      <c r="F177" s="69"/>
      <c r="G177" s="69"/>
      <c r="H177" s="69"/>
      <c r="I177" s="69"/>
      <c r="J177" s="69"/>
      <c r="K177" s="72"/>
      <c r="L177" s="72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 ht="12.75" hidden="1">
      <c r="A178" s="3"/>
      <c r="B178" s="69"/>
      <c r="C178" s="69"/>
      <c r="D178" s="69"/>
      <c r="E178" s="69"/>
      <c r="F178" s="69"/>
      <c r="G178" s="69"/>
      <c r="H178" s="69"/>
      <c r="I178" s="69"/>
      <c r="J178" s="69"/>
      <c r="K178" s="41"/>
      <c r="L178" s="41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 ht="12.75" hidden="1">
      <c r="A179" s="3"/>
      <c r="B179" s="69"/>
      <c r="C179" s="69"/>
      <c r="D179" s="69"/>
      <c r="E179" s="69"/>
      <c r="F179" s="69"/>
      <c r="G179" s="69"/>
      <c r="H179" s="69"/>
      <c r="I179" s="69"/>
      <c r="J179" s="69"/>
      <c r="K179" s="41"/>
      <c r="L179" s="41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 ht="12.75" hidden="1">
      <c r="A180" s="3"/>
      <c r="B180" s="69"/>
      <c r="C180" s="69"/>
      <c r="D180" s="69"/>
      <c r="E180" s="69"/>
      <c r="F180" s="69"/>
      <c r="G180" s="69"/>
      <c r="H180" s="69"/>
      <c r="I180" s="69"/>
      <c r="J180" s="69"/>
      <c r="K180" s="41"/>
      <c r="L180" s="41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</row>
    <row r="181" spans="1:23" ht="12.75" hidden="1">
      <c r="A181" s="3"/>
      <c r="B181" s="69"/>
      <c r="C181" s="69"/>
      <c r="D181" s="69"/>
      <c r="E181" s="69"/>
      <c r="F181" s="69"/>
      <c r="G181" s="69"/>
      <c r="H181" s="69"/>
      <c r="I181" s="69"/>
      <c r="J181" s="69"/>
      <c r="K181" s="41"/>
      <c r="L181" s="41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</row>
    <row r="182" spans="1:23" ht="12.75" hidden="1">
      <c r="A182" s="3"/>
      <c r="B182" s="69"/>
      <c r="C182" s="69"/>
      <c r="D182" s="69"/>
      <c r="E182" s="69"/>
      <c r="F182" s="69"/>
      <c r="G182" s="69"/>
      <c r="H182" s="69"/>
      <c r="I182" s="69"/>
      <c r="J182" s="69"/>
      <c r="K182" s="41"/>
      <c r="L182" s="41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2.75" hidden="1">
      <c r="A183" s="3"/>
      <c r="B183" s="69"/>
      <c r="C183" s="69"/>
      <c r="D183" s="69"/>
      <c r="E183" s="69"/>
      <c r="F183" s="69"/>
      <c r="G183" s="69"/>
      <c r="H183" s="69"/>
      <c r="I183" s="69"/>
      <c r="J183" s="69"/>
      <c r="K183" s="41"/>
      <c r="L183" s="41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</row>
    <row r="184" spans="1:23" ht="25.5" customHeight="1" hidden="1">
      <c r="A184" s="3"/>
      <c r="B184" s="69"/>
      <c r="C184" s="69"/>
      <c r="D184" s="69"/>
      <c r="E184" s="69"/>
      <c r="F184" s="69"/>
      <c r="G184" s="69"/>
      <c r="H184" s="69"/>
      <c r="I184" s="69"/>
      <c r="J184" s="69"/>
      <c r="K184" s="41"/>
      <c r="L184" s="41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27" customHeight="1" hidden="1">
      <c r="A185" s="3"/>
      <c r="B185" s="69"/>
      <c r="C185" s="69"/>
      <c r="D185" s="69"/>
      <c r="E185" s="69"/>
      <c r="F185" s="69"/>
      <c r="G185" s="69"/>
      <c r="H185" s="69"/>
      <c r="I185" s="69"/>
      <c r="J185" s="69"/>
      <c r="K185" s="62"/>
      <c r="L185" s="62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</row>
    <row r="186" spans="1:23" ht="12.75" customHeight="1" hidden="1">
      <c r="A186" s="3"/>
      <c r="B186" s="69"/>
      <c r="C186" s="69"/>
      <c r="D186" s="69"/>
      <c r="E186" s="69"/>
      <c r="F186" s="69"/>
      <c r="G186" s="69"/>
      <c r="H186" s="69"/>
      <c r="I186" s="69"/>
      <c r="J186" s="69"/>
      <c r="K186" s="41"/>
      <c r="L186" s="41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</row>
    <row r="187" spans="1:23" ht="12.75" hidden="1">
      <c r="A187" s="3"/>
      <c r="B187" s="69"/>
      <c r="C187" s="69"/>
      <c r="D187" s="69"/>
      <c r="E187" s="69"/>
      <c r="F187" s="69"/>
      <c r="G187" s="69"/>
      <c r="H187" s="69"/>
      <c r="I187" s="69"/>
      <c r="J187" s="69"/>
      <c r="K187" s="41"/>
      <c r="L187" s="41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</row>
    <row r="188" spans="1:23" ht="12.75" hidden="1">
      <c r="A188" s="3"/>
      <c r="B188" s="69"/>
      <c r="C188" s="69"/>
      <c r="D188" s="69"/>
      <c r="E188" s="69"/>
      <c r="F188" s="69"/>
      <c r="G188" s="69"/>
      <c r="H188" s="69"/>
      <c r="I188" s="69"/>
      <c r="J188" s="69"/>
      <c r="K188" s="41"/>
      <c r="L188" s="41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</row>
    <row r="189" spans="1:23" ht="12.75" hidden="1">
      <c r="A189" s="3"/>
      <c r="B189" s="69"/>
      <c r="C189" s="69"/>
      <c r="D189" s="69"/>
      <c r="E189" s="69"/>
      <c r="F189" s="69"/>
      <c r="G189" s="69"/>
      <c r="H189" s="69"/>
      <c r="I189" s="69"/>
      <c r="J189" s="69"/>
      <c r="K189" s="41"/>
      <c r="L189" s="41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</row>
    <row r="190" spans="1:23" ht="26.25" customHeight="1" hidden="1">
      <c r="A190" s="3"/>
      <c r="B190" s="69"/>
      <c r="C190" s="69"/>
      <c r="D190" s="69"/>
      <c r="E190" s="69"/>
      <c r="F190" s="69"/>
      <c r="G190" s="69"/>
      <c r="H190" s="69"/>
      <c r="I190" s="69"/>
      <c r="J190" s="69"/>
      <c r="K190" s="41"/>
      <c r="L190" s="41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1:23" ht="22.5" customHeight="1" hidden="1">
      <c r="A191" s="3"/>
      <c r="B191" s="69"/>
      <c r="C191" s="69"/>
      <c r="D191" s="69"/>
      <c r="E191" s="69"/>
      <c r="F191" s="69"/>
      <c r="G191" s="69"/>
      <c r="H191" s="69"/>
      <c r="I191" s="69"/>
      <c r="J191" s="69"/>
      <c r="K191" s="62"/>
      <c r="L191" s="62"/>
      <c r="M191" s="70"/>
      <c r="N191" s="70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12.75" hidden="1">
      <c r="A192" s="3"/>
      <c r="B192" s="69"/>
      <c r="C192" s="69"/>
      <c r="D192" s="69"/>
      <c r="E192" s="69"/>
      <c r="F192" s="69"/>
      <c r="G192" s="69"/>
      <c r="H192" s="69"/>
      <c r="I192" s="69"/>
      <c r="J192" s="69"/>
      <c r="K192" s="41"/>
      <c r="L192" s="41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:23" ht="12.75" hidden="1">
      <c r="A193" s="3"/>
      <c r="B193" s="69"/>
      <c r="C193" s="69"/>
      <c r="D193" s="69"/>
      <c r="E193" s="69"/>
      <c r="F193" s="69"/>
      <c r="G193" s="69"/>
      <c r="H193" s="69"/>
      <c r="I193" s="69"/>
      <c r="J193" s="69"/>
      <c r="K193" s="41"/>
      <c r="L193" s="41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:23" ht="12.75" hidden="1">
      <c r="A194" s="3"/>
      <c r="B194" s="69"/>
      <c r="C194" s="69"/>
      <c r="D194" s="69"/>
      <c r="E194" s="69"/>
      <c r="F194" s="69"/>
      <c r="G194" s="69"/>
      <c r="H194" s="69"/>
      <c r="I194" s="69"/>
      <c r="J194" s="69"/>
      <c r="K194" s="41"/>
      <c r="L194" s="41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:23" ht="12.75" hidden="1">
      <c r="A195" s="3"/>
      <c r="B195" s="69"/>
      <c r="C195" s="69"/>
      <c r="D195" s="69"/>
      <c r="E195" s="69"/>
      <c r="F195" s="69"/>
      <c r="G195" s="69"/>
      <c r="H195" s="69"/>
      <c r="I195" s="69"/>
      <c r="J195" s="69"/>
      <c r="K195" s="41"/>
      <c r="L195" s="41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:23" ht="12.75" hidden="1">
      <c r="A196" s="3"/>
      <c r="B196" s="69"/>
      <c r="C196" s="69"/>
      <c r="D196" s="69"/>
      <c r="E196" s="69"/>
      <c r="F196" s="69"/>
      <c r="G196" s="69"/>
      <c r="H196" s="69"/>
      <c r="I196" s="69"/>
      <c r="J196" s="69"/>
      <c r="K196" s="41"/>
      <c r="L196" s="41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:23" ht="12.75" hidden="1">
      <c r="A197" s="3"/>
      <c r="B197" s="69"/>
      <c r="C197" s="69"/>
      <c r="D197" s="69"/>
      <c r="E197" s="69"/>
      <c r="F197" s="69"/>
      <c r="G197" s="69"/>
      <c r="H197" s="69"/>
      <c r="I197" s="69"/>
      <c r="J197" s="69"/>
      <c r="K197" s="41"/>
      <c r="L197" s="41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 ht="12.75" hidden="1">
      <c r="A198" s="3"/>
      <c r="B198" s="69"/>
      <c r="C198" s="69"/>
      <c r="D198" s="69"/>
      <c r="E198" s="69"/>
      <c r="F198" s="69"/>
      <c r="G198" s="69"/>
      <c r="H198" s="69"/>
      <c r="I198" s="69"/>
      <c r="J198" s="69"/>
      <c r="K198" s="41"/>
      <c r="L198" s="41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:23" ht="12.75" hidden="1">
      <c r="A199" s="3"/>
      <c r="B199" s="69"/>
      <c r="C199" s="69"/>
      <c r="D199" s="69"/>
      <c r="E199" s="69"/>
      <c r="F199" s="69"/>
      <c r="G199" s="69"/>
      <c r="H199" s="69"/>
      <c r="I199" s="69"/>
      <c r="J199" s="69"/>
      <c r="K199" s="41"/>
      <c r="L199" s="41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1:23" ht="12.75" hidden="1">
      <c r="A200" s="3"/>
      <c r="B200" s="69"/>
      <c r="C200" s="69"/>
      <c r="D200" s="69"/>
      <c r="E200" s="69"/>
      <c r="F200" s="69"/>
      <c r="G200" s="69"/>
      <c r="H200" s="69"/>
      <c r="I200" s="69"/>
      <c r="J200" s="69"/>
      <c r="K200" s="41"/>
      <c r="L200" s="41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1:23" ht="12.75" hidden="1">
      <c r="A201" s="7"/>
      <c r="B201" s="71"/>
      <c r="C201" s="71"/>
      <c r="D201" s="71"/>
      <c r="E201" s="71"/>
      <c r="F201" s="71"/>
      <c r="G201" s="71"/>
      <c r="H201" s="71"/>
      <c r="I201" s="71"/>
      <c r="J201" s="71"/>
      <c r="K201" s="51"/>
      <c r="L201" s="51"/>
      <c r="M201" s="51"/>
      <c r="N201" s="51"/>
      <c r="O201" s="51"/>
      <c r="P201" s="51"/>
      <c r="Q201" s="51"/>
      <c r="R201" s="52"/>
      <c r="S201" s="52"/>
      <c r="T201" s="52"/>
      <c r="U201" s="52"/>
      <c r="V201" s="52"/>
      <c r="W201" s="52"/>
    </row>
    <row r="202" ht="12.75" hidden="1"/>
    <row r="203" spans="1:23" ht="12.75" hidden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12.75" hidden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27" customHeight="1" hidden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ht="12.75" hidden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ht="12.7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hidden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1:23" ht="39" customHeight="1" hidden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1:23" ht="12.75" hidden="1">
      <c r="A210" s="6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:23" ht="12.75" hidden="1">
      <c r="A211" s="3"/>
      <c r="B211" s="69"/>
      <c r="C211" s="69"/>
      <c r="D211" s="69"/>
      <c r="E211" s="69"/>
      <c r="F211" s="69"/>
      <c r="G211" s="69"/>
      <c r="H211" s="69"/>
      <c r="I211" s="69"/>
      <c r="J211" s="69"/>
      <c r="K211" s="41"/>
      <c r="L211" s="41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 ht="12.75" hidden="1">
      <c r="A212" s="3"/>
      <c r="B212" s="69"/>
      <c r="C212" s="69"/>
      <c r="D212" s="69"/>
      <c r="E212" s="69"/>
      <c r="F212" s="69"/>
      <c r="G212" s="69"/>
      <c r="H212" s="69"/>
      <c r="I212" s="69"/>
      <c r="J212" s="69"/>
      <c r="K212" s="41"/>
      <c r="L212" s="41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:23" ht="12.75" hidden="1">
      <c r="A213" s="3"/>
      <c r="B213" s="69"/>
      <c r="C213" s="69"/>
      <c r="D213" s="69"/>
      <c r="E213" s="69"/>
      <c r="F213" s="69"/>
      <c r="G213" s="69"/>
      <c r="H213" s="69"/>
      <c r="I213" s="69"/>
      <c r="J213" s="69"/>
      <c r="K213" s="41"/>
      <c r="L213" s="41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:23" ht="25.5" customHeight="1" hidden="1">
      <c r="A214" s="3"/>
      <c r="B214" s="69"/>
      <c r="C214" s="69"/>
      <c r="D214" s="69"/>
      <c r="E214" s="69"/>
      <c r="F214" s="69"/>
      <c r="G214" s="69"/>
      <c r="H214" s="69"/>
      <c r="I214" s="69"/>
      <c r="J214" s="69"/>
      <c r="K214" s="62"/>
      <c r="L214" s="62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 ht="12.75" hidden="1">
      <c r="A215" s="3"/>
      <c r="B215" s="69"/>
      <c r="C215" s="69"/>
      <c r="D215" s="69"/>
      <c r="E215" s="69"/>
      <c r="F215" s="69"/>
      <c r="G215" s="69"/>
      <c r="H215" s="69"/>
      <c r="I215" s="69"/>
      <c r="J215" s="69"/>
      <c r="K215" s="41"/>
      <c r="L215" s="41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 ht="27.75" customHeight="1" hidden="1">
      <c r="A216" s="3"/>
      <c r="B216" s="69"/>
      <c r="C216" s="69"/>
      <c r="D216" s="69"/>
      <c r="E216" s="69"/>
      <c r="F216" s="69"/>
      <c r="G216" s="69"/>
      <c r="H216" s="69"/>
      <c r="I216" s="69"/>
      <c r="J216" s="69"/>
      <c r="K216" s="41"/>
      <c r="L216" s="41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 ht="12.75" hidden="1">
      <c r="A217" s="3"/>
      <c r="B217" s="69"/>
      <c r="C217" s="69"/>
      <c r="D217" s="69"/>
      <c r="E217" s="69"/>
      <c r="F217" s="69"/>
      <c r="G217" s="69"/>
      <c r="H217" s="69"/>
      <c r="I217" s="69"/>
      <c r="J217" s="69"/>
      <c r="K217" s="41"/>
      <c r="L217" s="41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:23" ht="12.75" hidden="1">
      <c r="A218" s="3"/>
      <c r="B218" s="69"/>
      <c r="C218" s="69"/>
      <c r="D218" s="69"/>
      <c r="E218" s="69"/>
      <c r="F218" s="69"/>
      <c r="G218" s="69"/>
      <c r="H218" s="69"/>
      <c r="I218" s="69"/>
      <c r="J218" s="69"/>
      <c r="K218" s="41"/>
      <c r="L218" s="41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:23" ht="12.75" hidden="1">
      <c r="A219" s="3"/>
      <c r="B219" s="69"/>
      <c r="C219" s="69"/>
      <c r="D219" s="69"/>
      <c r="E219" s="69"/>
      <c r="F219" s="69"/>
      <c r="G219" s="69"/>
      <c r="H219" s="69"/>
      <c r="I219" s="69"/>
      <c r="J219" s="69"/>
      <c r="K219" s="41"/>
      <c r="L219" s="41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:23" ht="12.75" hidden="1">
      <c r="A220" s="3"/>
      <c r="B220" s="69"/>
      <c r="C220" s="69"/>
      <c r="D220" s="69"/>
      <c r="E220" s="69"/>
      <c r="F220" s="69"/>
      <c r="G220" s="69"/>
      <c r="H220" s="69"/>
      <c r="I220" s="69"/>
      <c r="J220" s="69"/>
      <c r="K220" s="41"/>
      <c r="L220" s="41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:23" ht="12.75" hidden="1">
      <c r="A221" s="3"/>
      <c r="B221" s="69"/>
      <c r="C221" s="69"/>
      <c r="D221" s="69"/>
      <c r="E221" s="69"/>
      <c r="F221" s="69"/>
      <c r="G221" s="69"/>
      <c r="H221" s="69"/>
      <c r="I221" s="69"/>
      <c r="J221" s="69"/>
      <c r="K221" s="41"/>
      <c r="L221" s="41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</row>
    <row r="222" spans="1:23" ht="12.75" hidden="1">
      <c r="A222" s="3"/>
      <c r="B222" s="69"/>
      <c r="C222" s="69"/>
      <c r="D222" s="69"/>
      <c r="E222" s="69"/>
      <c r="F222" s="69"/>
      <c r="G222" s="69"/>
      <c r="H222" s="69"/>
      <c r="I222" s="69"/>
      <c r="J222" s="69"/>
      <c r="K222" s="41"/>
      <c r="L222" s="41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</row>
    <row r="223" spans="1:23" ht="12.75" hidden="1">
      <c r="A223" s="3"/>
      <c r="B223" s="69"/>
      <c r="C223" s="69"/>
      <c r="D223" s="69"/>
      <c r="E223" s="69"/>
      <c r="F223" s="69"/>
      <c r="G223" s="69"/>
      <c r="H223" s="69"/>
      <c r="I223" s="69"/>
      <c r="J223" s="69"/>
      <c r="K223" s="41"/>
      <c r="L223" s="41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</row>
    <row r="224" spans="1:23" ht="12.75" hidden="1">
      <c r="A224" s="3"/>
      <c r="B224" s="69"/>
      <c r="C224" s="69"/>
      <c r="D224" s="69"/>
      <c r="E224" s="69"/>
      <c r="F224" s="69"/>
      <c r="G224" s="69"/>
      <c r="H224" s="69"/>
      <c r="I224" s="69"/>
      <c r="J224" s="69"/>
      <c r="K224" s="41"/>
      <c r="L224" s="41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</row>
    <row r="225" spans="1:23" ht="12.75" hidden="1">
      <c r="A225" s="3"/>
      <c r="B225" s="69"/>
      <c r="C225" s="69"/>
      <c r="D225" s="69"/>
      <c r="E225" s="69"/>
      <c r="F225" s="69"/>
      <c r="G225" s="69"/>
      <c r="H225" s="69"/>
      <c r="I225" s="69"/>
      <c r="J225" s="69"/>
      <c r="K225" s="41"/>
      <c r="L225" s="41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</row>
    <row r="226" spans="1:23" ht="12.75" hidden="1">
      <c r="A226" s="3"/>
      <c r="B226" s="69"/>
      <c r="C226" s="69"/>
      <c r="D226" s="69"/>
      <c r="E226" s="69"/>
      <c r="F226" s="69"/>
      <c r="G226" s="69"/>
      <c r="H226" s="69"/>
      <c r="I226" s="69"/>
      <c r="J226" s="69"/>
      <c r="K226" s="41"/>
      <c r="L226" s="41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</row>
    <row r="227" spans="1:23" ht="12.75" hidden="1">
      <c r="A227" s="3"/>
      <c r="B227" s="69"/>
      <c r="C227" s="69"/>
      <c r="D227" s="69"/>
      <c r="E227" s="69"/>
      <c r="F227" s="69"/>
      <c r="G227" s="69"/>
      <c r="H227" s="69"/>
      <c r="I227" s="69"/>
      <c r="J227" s="69"/>
      <c r="K227" s="41"/>
      <c r="L227" s="41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</row>
    <row r="228" spans="1:23" ht="39" customHeight="1" hidden="1">
      <c r="A228" s="3"/>
      <c r="B228" s="69"/>
      <c r="C228" s="69"/>
      <c r="D228" s="69"/>
      <c r="E228" s="69"/>
      <c r="F228" s="69"/>
      <c r="G228" s="69"/>
      <c r="H228" s="69"/>
      <c r="I228" s="69"/>
      <c r="J228" s="69"/>
      <c r="K228" s="41"/>
      <c r="L228" s="41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</row>
    <row r="229" spans="1:23" ht="25.5" customHeight="1" hidden="1">
      <c r="A229" s="3"/>
      <c r="B229" s="69"/>
      <c r="C229" s="69"/>
      <c r="D229" s="69"/>
      <c r="E229" s="69"/>
      <c r="F229" s="69"/>
      <c r="G229" s="69"/>
      <c r="H229" s="69"/>
      <c r="I229" s="69"/>
      <c r="J229" s="69"/>
      <c r="K229" s="41"/>
      <c r="L229" s="41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1:23" ht="12.75" hidden="1">
      <c r="A230" s="3"/>
      <c r="B230" s="69"/>
      <c r="C230" s="69"/>
      <c r="D230" s="69"/>
      <c r="E230" s="69"/>
      <c r="F230" s="69"/>
      <c r="G230" s="69"/>
      <c r="H230" s="69"/>
      <c r="I230" s="69"/>
      <c r="J230" s="69"/>
      <c r="K230" s="41"/>
      <c r="L230" s="41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</row>
    <row r="231" spans="1:23" ht="12.75" hidden="1">
      <c r="A231" s="3"/>
      <c r="B231" s="69"/>
      <c r="C231" s="69"/>
      <c r="D231" s="69"/>
      <c r="E231" s="69"/>
      <c r="F231" s="69"/>
      <c r="G231" s="69"/>
      <c r="H231" s="69"/>
      <c r="I231" s="69"/>
      <c r="J231" s="69"/>
      <c r="K231" s="72"/>
      <c r="L231" s="72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</row>
    <row r="232" spans="1:23" ht="12.75" hidden="1">
      <c r="A232" s="3"/>
      <c r="B232" s="69"/>
      <c r="C232" s="69"/>
      <c r="D232" s="69"/>
      <c r="E232" s="69"/>
      <c r="F232" s="69"/>
      <c r="G232" s="69"/>
      <c r="H232" s="69"/>
      <c r="I232" s="69"/>
      <c r="J232" s="69"/>
      <c r="K232" s="41"/>
      <c r="L232" s="41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</row>
    <row r="233" spans="1:23" ht="12.75" hidden="1">
      <c r="A233" s="3"/>
      <c r="B233" s="69"/>
      <c r="C233" s="69"/>
      <c r="D233" s="69"/>
      <c r="E233" s="69"/>
      <c r="F233" s="69"/>
      <c r="G233" s="69"/>
      <c r="H233" s="69"/>
      <c r="I233" s="69"/>
      <c r="J233" s="69"/>
      <c r="K233" s="41"/>
      <c r="L233" s="41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</row>
    <row r="234" spans="1:23" ht="12.75" hidden="1">
      <c r="A234" s="3"/>
      <c r="B234" s="69"/>
      <c r="C234" s="69"/>
      <c r="D234" s="69"/>
      <c r="E234" s="69"/>
      <c r="F234" s="69"/>
      <c r="G234" s="69"/>
      <c r="H234" s="69"/>
      <c r="I234" s="69"/>
      <c r="J234" s="69"/>
      <c r="K234" s="41"/>
      <c r="L234" s="41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</row>
    <row r="235" spans="1:23" ht="12.75" hidden="1">
      <c r="A235" s="3"/>
      <c r="B235" s="69"/>
      <c r="C235" s="69"/>
      <c r="D235" s="69"/>
      <c r="E235" s="69"/>
      <c r="F235" s="69"/>
      <c r="G235" s="69"/>
      <c r="H235" s="69"/>
      <c r="I235" s="69"/>
      <c r="J235" s="69"/>
      <c r="K235" s="41"/>
      <c r="L235" s="41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</row>
    <row r="236" spans="1:23" ht="12.75" hidden="1">
      <c r="A236" s="3"/>
      <c r="B236" s="69"/>
      <c r="C236" s="69"/>
      <c r="D236" s="69"/>
      <c r="E236" s="69"/>
      <c r="F236" s="69"/>
      <c r="G236" s="69"/>
      <c r="H236" s="69"/>
      <c r="I236" s="69"/>
      <c r="J236" s="69"/>
      <c r="K236" s="41"/>
      <c r="L236" s="41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</row>
    <row r="237" spans="1:23" ht="12.75" hidden="1">
      <c r="A237" s="3"/>
      <c r="B237" s="69"/>
      <c r="C237" s="69"/>
      <c r="D237" s="69"/>
      <c r="E237" s="69"/>
      <c r="F237" s="69"/>
      <c r="G237" s="69"/>
      <c r="H237" s="69"/>
      <c r="I237" s="69"/>
      <c r="J237" s="69"/>
      <c r="K237" s="41"/>
      <c r="L237" s="41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 ht="12.75" hidden="1">
      <c r="A238" s="3"/>
      <c r="B238" s="69"/>
      <c r="C238" s="69"/>
      <c r="D238" s="69"/>
      <c r="E238" s="69"/>
      <c r="F238" s="69"/>
      <c r="G238" s="69"/>
      <c r="H238" s="69"/>
      <c r="I238" s="69"/>
      <c r="J238" s="69"/>
      <c r="K238" s="41"/>
      <c r="L238" s="41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 ht="25.5" customHeight="1" hidden="1">
      <c r="A239" s="3"/>
      <c r="B239" s="69"/>
      <c r="C239" s="69"/>
      <c r="D239" s="69"/>
      <c r="E239" s="69"/>
      <c r="F239" s="69"/>
      <c r="G239" s="69"/>
      <c r="H239" s="69"/>
      <c r="I239" s="69"/>
      <c r="J239" s="69"/>
      <c r="K239" s="41"/>
      <c r="L239" s="41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 ht="25.5" customHeight="1" hidden="1">
      <c r="A240" s="3"/>
      <c r="B240" s="69"/>
      <c r="C240" s="69"/>
      <c r="D240" s="69"/>
      <c r="E240" s="69"/>
      <c r="F240" s="69"/>
      <c r="G240" s="69"/>
      <c r="H240" s="69"/>
      <c r="I240" s="69"/>
      <c r="J240" s="69"/>
      <c r="K240" s="62"/>
      <c r="L240" s="62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</row>
    <row r="241" spans="1:23" ht="12.75" hidden="1">
      <c r="A241" s="3"/>
      <c r="B241" s="69"/>
      <c r="C241" s="69"/>
      <c r="D241" s="69"/>
      <c r="E241" s="69"/>
      <c r="F241" s="69"/>
      <c r="G241" s="69"/>
      <c r="H241" s="69"/>
      <c r="I241" s="69"/>
      <c r="J241" s="69"/>
      <c r="K241" s="41"/>
      <c r="L241" s="41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</row>
    <row r="242" spans="1:23" ht="12.75" hidden="1">
      <c r="A242" s="3"/>
      <c r="B242" s="69"/>
      <c r="C242" s="69"/>
      <c r="D242" s="69"/>
      <c r="E242" s="69"/>
      <c r="F242" s="69"/>
      <c r="G242" s="69"/>
      <c r="H242" s="69"/>
      <c r="I242" s="69"/>
      <c r="J242" s="69"/>
      <c r="K242" s="41"/>
      <c r="L242" s="41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</row>
    <row r="243" spans="1:23" ht="12.75" hidden="1">
      <c r="A243" s="3"/>
      <c r="B243" s="69"/>
      <c r="C243" s="69"/>
      <c r="D243" s="69"/>
      <c r="E243" s="69"/>
      <c r="F243" s="69"/>
      <c r="G243" s="69"/>
      <c r="H243" s="69"/>
      <c r="I243" s="69"/>
      <c r="J243" s="69"/>
      <c r="K243" s="41"/>
      <c r="L243" s="41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</row>
    <row r="244" spans="1:23" ht="12.75" hidden="1">
      <c r="A244" s="3"/>
      <c r="B244" s="69"/>
      <c r="C244" s="69"/>
      <c r="D244" s="69"/>
      <c r="E244" s="69"/>
      <c r="F244" s="69"/>
      <c r="G244" s="69"/>
      <c r="H244" s="69"/>
      <c r="I244" s="69"/>
      <c r="J244" s="69"/>
      <c r="K244" s="41"/>
      <c r="L244" s="41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</row>
    <row r="245" spans="1:23" ht="12.75" hidden="1">
      <c r="A245" s="3"/>
      <c r="B245" s="69"/>
      <c r="C245" s="69"/>
      <c r="D245" s="69"/>
      <c r="E245" s="69"/>
      <c r="F245" s="69"/>
      <c r="G245" s="69"/>
      <c r="H245" s="69"/>
      <c r="I245" s="69"/>
      <c r="J245" s="69"/>
      <c r="K245" s="41"/>
      <c r="L245" s="41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</row>
    <row r="246" spans="1:23" ht="12.75" hidden="1">
      <c r="A246" s="3"/>
      <c r="B246" s="69"/>
      <c r="C246" s="69"/>
      <c r="D246" s="69"/>
      <c r="E246" s="69"/>
      <c r="F246" s="69"/>
      <c r="G246" s="69"/>
      <c r="H246" s="69"/>
      <c r="I246" s="69"/>
      <c r="J246" s="69"/>
      <c r="K246" s="62"/>
      <c r="L246" s="62"/>
      <c r="M246" s="70"/>
      <c r="N246" s="70"/>
      <c r="O246" s="57"/>
      <c r="P246" s="57"/>
      <c r="Q246" s="57"/>
      <c r="R246" s="57"/>
      <c r="S246" s="57"/>
      <c r="T246" s="57"/>
      <c r="U246" s="57"/>
      <c r="V246" s="57"/>
      <c r="W246" s="57"/>
    </row>
    <row r="247" spans="1:23" ht="12.75" hidden="1">
      <c r="A247" s="3"/>
      <c r="B247" s="69"/>
      <c r="C247" s="69"/>
      <c r="D247" s="69"/>
      <c r="E247" s="69"/>
      <c r="F247" s="69"/>
      <c r="G247" s="69"/>
      <c r="H247" s="69"/>
      <c r="I247" s="69"/>
      <c r="J247" s="69"/>
      <c r="K247" s="41"/>
      <c r="L247" s="41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</row>
    <row r="248" spans="1:23" ht="12.75" hidden="1">
      <c r="A248" s="3"/>
      <c r="B248" s="69"/>
      <c r="C248" s="69"/>
      <c r="D248" s="69"/>
      <c r="E248" s="69"/>
      <c r="F248" s="69"/>
      <c r="G248" s="69"/>
      <c r="H248" s="69"/>
      <c r="I248" s="69"/>
      <c r="J248" s="69"/>
      <c r="K248" s="41"/>
      <c r="L248" s="41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</row>
    <row r="249" spans="1:23" ht="12.75" hidden="1">
      <c r="A249" s="3"/>
      <c r="B249" s="69"/>
      <c r="C249" s="69"/>
      <c r="D249" s="69"/>
      <c r="E249" s="69"/>
      <c r="F249" s="69"/>
      <c r="G249" s="69"/>
      <c r="H249" s="69"/>
      <c r="I249" s="69"/>
      <c r="J249" s="69"/>
      <c r="K249" s="41"/>
      <c r="L249" s="41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</row>
    <row r="250" spans="1:23" ht="12.75" hidden="1">
      <c r="A250" s="3"/>
      <c r="B250" s="69"/>
      <c r="C250" s="69"/>
      <c r="D250" s="69"/>
      <c r="E250" s="69"/>
      <c r="F250" s="69"/>
      <c r="G250" s="69"/>
      <c r="H250" s="69"/>
      <c r="I250" s="69"/>
      <c r="J250" s="69"/>
      <c r="K250" s="41"/>
      <c r="L250" s="41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</row>
    <row r="251" spans="1:23" ht="12.75" hidden="1">
      <c r="A251" s="3"/>
      <c r="B251" s="69"/>
      <c r="C251" s="69"/>
      <c r="D251" s="69"/>
      <c r="E251" s="69"/>
      <c r="F251" s="69"/>
      <c r="G251" s="69"/>
      <c r="H251" s="69"/>
      <c r="I251" s="69"/>
      <c r="J251" s="69"/>
      <c r="K251" s="41"/>
      <c r="L251" s="41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</row>
    <row r="252" spans="1:23" ht="12.75" hidden="1">
      <c r="A252" s="3"/>
      <c r="B252" s="69"/>
      <c r="C252" s="69"/>
      <c r="D252" s="69"/>
      <c r="E252" s="69"/>
      <c r="F252" s="69"/>
      <c r="G252" s="69"/>
      <c r="H252" s="69"/>
      <c r="I252" s="69"/>
      <c r="J252" s="69"/>
      <c r="K252" s="41"/>
      <c r="L252" s="41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</row>
    <row r="253" spans="1:23" ht="12.75" hidden="1">
      <c r="A253" s="3"/>
      <c r="B253" s="69"/>
      <c r="C253" s="69"/>
      <c r="D253" s="69"/>
      <c r="E253" s="69"/>
      <c r="F253" s="69"/>
      <c r="G253" s="69"/>
      <c r="H253" s="69"/>
      <c r="I253" s="69"/>
      <c r="J253" s="69"/>
      <c r="K253" s="41"/>
      <c r="L253" s="41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</row>
    <row r="254" spans="1:23" ht="12.75" hidden="1">
      <c r="A254" s="3"/>
      <c r="B254" s="69"/>
      <c r="C254" s="69"/>
      <c r="D254" s="69"/>
      <c r="E254" s="69"/>
      <c r="F254" s="69"/>
      <c r="G254" s="69"/>
      <c r="H254" s="69"/>
      <c r="I254" s="69"/>
      <c r="J254" s="69"/>
      <c r="K254" s="41"/>
      <c r="L254" s="41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</row>
    <row r="255" spans="1:23" ht="12.75" hidden="1">
      <c r="A255" s="3"/>
      <c r="B255" s="69"/>
      <c r="C255" s="69"/>
      <c r="D255" s="69"/>
      <c r="E255" s="69"/>
      <c r="F255" s="69"/>
      <c r="G255" s="69"/>
      <c r="H255" s="69"/>
      <c r="I255" s="69"/>
      <c r="J255" s="69"/>
      <c r="K255" s="41"/>
      <c r="L255" s="41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</row>
    <row r="256" spans="1:23" ht="12.75" hidden="1">
      <c r="A256" s="7"/>
      <c r="B256" s="71"/>
      <c r="C256" s="71"/>
      <c r="D256" s="71"/>
      <c r="E256" s="71"/>
      <c r="F256" s="71"/>
      <c r="G256" s="71"/>
      <c r="H256" s="71"/>
      <c r="I256" s="71"/>
      <c r="J256" s="71"/>
      <c r="K256" s="51"/>
      <c r="L256" s="51"/>
      <c r="M256" s="51"/>
      <c r="N256" s="51"/>
      <c r="O256" s="51"/>
      <c r="P256" s="51"/>
      <c r="Q256" s="51"/>
      <c r="R256" s="52"/>
      <c r="S256" s="52"/>
      <c r="T256" s="52"/>
      <c r="U256" s="52"/>
      <c r="V256" s="52"/>
      <c r="W256" s="52"/>
    </row>
    <row r="257" ht="12.75" hidden="1"/>
    <row r="258" ht="12.75" hidden="1"/>
    <row r="259" spans="1:23" ht="12.75" hidden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1:23" ht="12.75" hidden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1:23" ht="12.75" customHeight="1" hidden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ht="12.75" hidden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1:23" ht="12.75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hidden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ht="37.5" customHeight="1" hidden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ht="12.75" hidden="1">
      <c r="A266" s="6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:23" ht="12.75" hidden="1">
      <c r="A267" s="3"/>
      <c r="B267" s="69"/>
      <c r="C267" s="69"/>
      <c r="D267" s="69"/>
      <c r="E267" s="69"/>
      <c r="F267" s="69"/>
      <c r="G267" s="69"/>
      <c r="H267" s="69"/>
      <c r="I267" s="69"/>
      <c r="J267" s="69"/>
      <c r="K267" s="41"/>
      <c r="L267" s="41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 ht="12.75" hidden="1">
      <c r="A268" s="3"/>
      <c r="B268" s="69"/>
      <c r="C268" s="69"/>
      <c r="D268" s="69"/>
      <c r="E268" s="69"/>
      <c r="F268" s="69"/>
      <c r="G268" s="69"/>
      <c r="H268" s="69"/>
      <c r="I268" s="69"/>
      <c r="J268" s="69"/>
      <c r="K268" s="41"/>
      <c r="L268" s="41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</row>
    <row r="269" spans="1:23" ht="12.75" hidden="1">
      <c r="A269" s="3"/>
      <c r="B269" s="69"/>
      <c r="C269" s="69"/>
      <c r="D269" s="69"/>
      <c r="E269" s="69"/>
      <c r="F269" s="69"/>
      <c r="G269" s="69"/>
      <c r="H269" s="69"/>
      <c r="I269" s="69"/>
      <c r="J269" s="69"/>
      <c r="K269" s="41"/>
      <c r="L269" s="41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</row>
    <row r="270" spans="1:23" ht="26.25" customHeight="1" hidden="1">
      <c r="A270" s="3"/>
      <c r="B270" s="69"/>
      <c r="C270" s="69"/>
      <c r="D270" s="69"/>
      <c r="E270" s="69"/>
      <c r="F270" s="69"/>
      <c r="G270" s="69"/>
      <c r="H270" s="69"/>
      <c r="I270" s="69"/>
      <c r="J270" s="69"/>
      <c r="K270" s="62"/>
      <c r="L270" s="62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</row>
    <row r="271" spans="1:23" ht="25.5" customHeight="1" hidden="1">
      <c r="A271" s="3"/>
      <c r="B271" s="69"/>
      <c r="C271" s="69"/>
      <c r="D271" s="69"/>
      <c r="E271" s="69"/>
      <c r="F271" s="69"/>
      <c r="G271" s="69"/>
      <c r="H271" s="69"/>
      <c r="I271" s="69"/>
      <c r="J271" s="69"/>
      <c r="K271" s="41"/>
      <c r="L271" s="41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</row>
    <row r="272" spans="1:23" ht="12.75" hidden="1">
      <c r="A272" s="3"/>
      <c r="B272" s="69"/>
      <c r="C272" s="69"/>
      <c r="D272" s="69"/>
      <c r="E272" s="69"/>
      <c r="F272" s="69"/>
      <c r="G272" s="69"/>
      <c r="H272" s="69"/>
      <c r="I272" s="69"/>
      <c r="J272" s="69"/>
      <c r="K272" s="41"/>
      <c r="L272" s="41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</row>
    <row r="273" spans="1:23" ht="12.75" hidden="1">
      <c r="A273" s="3"/>
      <c r="B273" s="69"/>
      <c r="C273" s="69"/>
      <c r="D273" s="69"/>
      <c r="E273" s="69"/>
      <c r="F273" s="69"/>
      <c r="G273" s="69"/>
      <c r="H273" s="69"/>
      <c r="I273" s="69"/>
      <c r="J273" s="69"/>
      <c r="K273" s="41"/>
      <c r="L273" s="41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</row>
    <row r="274" spans="1:23" ht="12.75" hidden="1">
      <c r="A274" s="3"/>
      <c r="B274" s="69"/>
      <c r="C274" s="69"/>
      <c r="D274" s="69"/>
      <c r="E274" s="69"/>
      <c r="F274" s="69"/>
      <c r="G274" s="69"/>
      <c r="H274" s="69"/>
      <c r="I274" s="69"/>
      <c r="J274" s="69"/>
      <c r="K274" s="41"/>
      <c r="L274" s="41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</row>
    <row r="275" spans="1:23" ht="12.75" hidden="1">
      <c r="A275" s="3"/>
      <c r="B275" s="69"/>
      <c r="C275" s="69"/>
      <c r="D275" s="69"/>
      <c r="E275" s="69"/>
      <c r="F275" s="69"/>
      <c r="G275" s="69"/>
      <c r="H275" s="69"/>
      <c r="I275" s="69"/>
      <c r="J275" s="69"/>
      <c r="K275" s="41"/>
      <c r="L275" s="41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</row>
    <row r="276" spans="1:23" ht="12.75" hidden="1">
      <c r="A276" s="3"/>
      <c r="B276" s="69"/>
      <c r="C276" s="69"/>
      <c r="D276" s="69"/>
      <c r="E276" s="69"/>
      <c r="F276" s="69"/>
      <c r="G276" s="69"/>
      <c r="H276" s="69"/>
      <c r="I276" s="69"/>
      <c r="J276" s="69"/>
      <c r="K276" s="41"/>
      <c r="L276" s="41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</row>
    <row r="277" spans="1:23" ht="12.75" hidden="1">
      <c r="A277" s="3"/>
      <c r="B277" s="69"/>
      <c r="C277" s="69"/>
      <c r="D277" s="69"/>
      <c r="E277" s="69"/>
      <c r="F277" s="69"/>
      <c r="G277" s="69"/>
      <c r="H277" s="69"/>
      <c r="I277" s="69"/>
      <c r="J277" s="69"/>
      <c r="K277" s="41"/>
      <c r="L277" s="41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</row>
    <row r="278" spans="1:23" ht="12.75" hidden="1">
      <c r="A278" s="3"/>
      <c r="B278" s="69"/>
      <c r="C278" s="69"/>
      <c r="D278" s="69"/>
      <c r="E278" s="69"/>
      <c r="F278" s="69"/>
      <c r="G278" s="69"/>
      <c r="H278" s="69"/>
      <c r="I278" s="69"/>
      <c r="J278" s="69"/>
      <c r="K278" s="41"/>
      <c r="L278" s="41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</row>
    <row r="279" spans="1:23" ht="12.75" hidden="1">
      <c r="A279" s="3"/>
      <c r="B279" s="69"/>
      <c r="C279" s="69"/>
      <c r="D279" s="69"/>
      <c r="E279" s="69"/>
      <c r="F279" s="69"/>
      <c r="G279" s="69"/>
      <c r="H279" s="69"/>
      <c r="I279" s="69"/>
      <c r="J279" s="69"/>
      <c r="K279" s="41"/>
      <c r="L279" s="41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</row>
    <row r="280" spans="1:23" ht="12.75" hidden="1">
      <c r="A280" s="3"/>
      <c r="B280" s="69"/>
      <c r="C280" s="69"/>
      <c r="D280" s="69"/>
      <c r="E280" s="69"/>
      <c r="F280" s="69"/>
      <c r="G280" s="69"/>
      <c r="H280" s="69"/>
      <c r="I280" s="69"/>
      <c r="J280" s="69"/>
      <c r="K280" s="41"/>
      <c r="L280" s="41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</row>
    <row r="281" spans="1:23" ht="12.75" hidden="1">
      <c r="A281" s="3"/>
      <c r="B281" s="69"/>
      <c r="C281" s="69"/>
      <c r="D281" s="69"/>
      <c r="E281" s="69"/>
      <c r="F281" s="69"/>
      <c r="G281" s="69"/>
      <c r="H281" s="69"/>
      <c r="I281" s="69"/>
      <c r="J281" s="69"/>
      <c r="K281" s="41"/>
      <c r="L281" s="41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 ht="12.75" hidden="1">
      <c r="A282" s="3"/>
      <c r="B282" s="69"/>
      <c r="C282" s="69"/>
      <c r="D282" s="69"/>
      <c r="E282" s="69"/>
      <c r="F282" s="69"/>
      <c r="G282" s="69"/>
      <c r="H282" s="69"/>
      <c r="I282" s="69"/>
      <c r="J282" s="69"/>
      <c r="K282" s="41"/>
      <c r="L282" s="41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</row>
    <row r="283" spans="1:23" ht="12.75" hidden="1">
      <c r="A283" s="3"/>
      <c r="B283" s="69"/>
      <c r="C283" s="69"/>
      <c r="D283" s="69"/>
      <c r="E283" s="69"/>
      <c r="F283" s="69"/>
      <c r="G283" s="69"/>
      <c r="H283" s="69"/>
      <c r="I283" s="69"/>
      <c r="J283" s="69"/>
      <c r="K283" s="41"/>
      <c r="L283" s="41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</row>
    <row r="284" spans="1:23" ht="40.5" customHeight="1" hidden="1">
      <c r="A284" s="3"/>
      <c r="B284" s="69"/>
      <c r="C284" s="69"/>
      <c r="D284" s="69"/>
      <c r="E284" s="69"/>
      <c r="F284" s="69"/>
      <c r="G284" s="69"/>
      <c r="H284" s="69"/>
      <c r="I284" s="69"/>
      <c r="J284" s="69"/>
      <c r="K284" s="41"/>
      <c r="L284" s="41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</row>
    <row r="285" spans="1:23" ht="12.75" hidden="1">
      <c r="A285" s="3"/>
      <c r="B285" s="69"/>
      <c r="C285" s="69"/>
      <c r="D285" s="69"/>
      <c r="E285" s="69"/>
      <c r="F285" s="69"/>
      <c r="G285" s="69"/>
      <c r="H285" s="69"/>
      <c r="I285" s="69"/>
      <c r="J285" s="69"/>
      <c r="K285" s="41"/>
      <c r="L285" s="41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</row>
    <row r="286" spans="1:23" ht="12.75" hidden="1">
      <c r="A286" s="3"/>
      <c r="B286" s="69"/>
      <c r="C286" s="69"/>
      <c r="D286" s="69"/>
      <c r="E286" s="69"/>
      <c r="F286" s="69"/>
      <c r="G286" s="69"/>
      <c r="H286" s="69"/>
      <c r="I286" s="69"/>
      <c r="J286" s="69"/>
      <c r="K286" s="41"/>
      <c r="L286" s="41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</row>
    <row r="287" spans="1:23" ht="12.75" hidden="1">
      <c r="A287" s="3"/>
      <c r="B287" s="69"/>
      <c r="C287" s="69"/>
      <c r="D287" s="69"/>
      <c r="E287" s="69"/>
      <c r="F287" s="69"/>
      <c r="G287" s="69"/>
      <c r="H287" s="69"/>
      <c r="I287" s="69"/>
      <c r="J287" s="69"/>
      <c r="K287" s="72"/>
      <c r="L287" s="72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</row>
    <row r="288" spans="1:23" ht="12.75" hidden="1">
      <c r="A288" s="3"/>
      <c r="B288" s="69"/>
      <c r="C288" s="69"/>
      <c r="D288" s="69"/>
      <c r="E288" s="69"/>
      <c r="F288" s="69"/>
      <c r="G288" s="69"/>
      <c r="H288" s="69"/>
      <c r="I288" s="69"/>
      <c r="J288" s="69"/>
      <c r="K288" s="41"/>
      <c r="L288" s="41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</row>
    <row r="289" spans="1:23" ht="12.75" hidden="1">
      <c r="A289" s="3"/>
      <c r="B289" s="69"/>
      <c r="C289" s="69"/>
      <c r="D289" s="69"/>
      <c r="E289" s="69"/>
      <c r="F289" s="69"/>
      <c r="G289" s="69"/>
      <c r="H289" s="69"/>
      <c r="I289" s="69"/>
      <c r="J289" s="69"/>
      <c r="K289" s="41"/>
      <c r="L289" s="41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</row>
    <row r="290" spans="1:23" ht="12.75" hidden="1">
      <c r="A290" s="3"/>
      <c r="B290" s="69"/>
      <c r="C290" s="69"/>
      <c r="D290" s="69"/>
      <c r="E290" s="69"/>
      <c r="F290" s="69"/>
      <c r="G290" s="69"/>
      <c r="H290" s="69"/>
      <c r="I290" s="69"/>
      <c r="J290" s="69"/>
      <c r="K290" s="41"/>
      <c r="L290" s="41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</row>
    <row r="291" spans="1:23" ht="12.75" hidden="1">
      <c r="A291" s="3"/>
      <c r="B291" s="69"/>
      <c r="C291" s="69"/>
      <c r="D291" s="69"/>
      <c r="E291" s="69"/>
      <c r="F291" s="69"/>
      <c r="G291" s="69"/>
      <c r="H291" s="69"/>
      <c r="I291" s="69"/>
      <c r="J291" s="69"/>
      <c r="K291" s="41"/>
      <c r="L291" s="41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</row>
    <row r="292" spans="1:23" ht="12.75" hidden="1">
      <c r="A292" s="3"/>
      <c r="B292" s="69"/>
      <c r="C292" s="69"/>
      <c r="D292" s="69"/>
      <c r="E292" s="69"/>
      <c r="F292" s="69"/>
      <c r="G292" s="69"/>
      <c r="H292" s="69"/>
      <c r="I292" s="69"/>
      <c r="J292" s="69"/>
      <c r="K292" s="41"/>
      <c r="L292" s="41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</row>
    <row r="293" spans="1:23" ht="12.75" hidden="1">
      <c r="A293" s="3"/>
      <c r="B293" s="69"/>
      <c r="C293" s="69"/>
      <c r="D293" s="69"/>
      <c r="E293" s="69"/>
      <c r="F293" s="69"/>
      <c r="G293" s="69"/>
      <c r="H293" s="69"/>
      <c r="I293" s="69"/>
      <c r="J293" s="69"/>
      <c r="K293" s="41"/>
      <c r="L293" s="41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</row>
    <row r="294" spans="1:23" ht="12.75" hidden="1">
      <c r="A294" s="3"/>
      <c r="B294" s="69"/>
      <c r="C294" s="69"/>
      <c r="D294" s="69"/>
      <c r="E294" s="69"/>
      <c r="F294" s="69"/>
      <c r="G294" s="69"/>
      <c r="H294" s="69"/>
      <c r="I294" s="69"/>
      <c r="J294" s="69"/>
      <c r="K294" s="41"/>
      <c r="L294" s="41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</row>
    <row r="295" spans="1:23" ht="39" customHeight="1" hidden="1">
      <c r="A295" s="3"/>
      <c r="B295" s="69"/>
      <c r="C295" s="69"/>
      <c r="D295" s="69"/>
      <c r="E295" s="69"/>
      <c r="F295" s="69"/>
      <c r="G295" s="69"/>
      <c r="H295" s="69"/>
      <c r="I295" s="69"/>
      <c r="J295" s="69"/>
      <c r="K295" s="41"/>
      <c r="L295" s="41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</row>
    <row r="296" spans="1:23" ht="30" customHeight="1" hidden="1">
      <c r="A296" s="3"/>
      <c r="B296" s="69"/>
      <c r="C296" s="69"/>
      <c r="D296" s="69"/>
      <c r="E296" s="69"/>
      <c r="F296" s="69"/>
      <c r="G296" s="69"/>
      <c r="H296" s="69"/>
      <c r="I296" s="69"/>
      <c r="J296" s="69"/>
      <c r="K296" s="41"/>
      <c r="L296" s="41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</row>
    <row r="297" spans="1:23" ht="12.75" hidden="1">
      <c r="A297" s="3"/>
      <c r="B297" s="69"/>
      <c r="C297" s="69"/>
      <c r="D297" s="69"/>
      <c r="E297" s="69"/>
      <c r="F297" s="69"/>
      <c r="G297" s="69"/>
      <c r="H297" s="69"/>
      <c r="I297" s="69"/>
      <c r="J297" s="69"/>
      <c r="K297" s="41"/>
      <c r="L297" s="41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</row>
    <row r="298" spans="1:23" ht="12.75" hidden="1">
      <c r="A298" s="3"/>
      <c r="B298" s="69"/>
      <c r="C298" s="69"/>
      <c r="D298" s="69"/>
      <c r="E298" s="69"/>
      <c r="F298" s="69"/>
      <c r="G298" s="69"/>
      <c r="H298" s="69"/>
      <c r="I298" s="69"/>
      <c r="J298" s="69"/>
      <c r="K298" s="41"/>
      <c r="L298" s="41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</row>
    <row r="299" spans="1:23" ht="26.25" customHeight="1" hidden="1">
      <c r="A299" s="3"/>
      <c r="B299" s="69"/>
      <c r="C299" s="69"/>
      <c r="D299" s="69"/>
      <c r="E299" s="69"/>
      <c r="F299" s="69"/>
      <c r="G299" s="69"/>
      <c r="H299" s="69"/>
      <c r="I299" s="69"/>
      <c r="J299" s="69"/>
      <c r="K299" s="41"/>
      <c r="L299" s="41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</row>
    <row r="300" spans="1:23" ht="25.5" customHeight="1" hidden="1">
      <c r="A300" s="3"/>
      <c r="B300" s="69"/>
      <c r="C300" s="69"/>
      <c r="D300" s="69"/>
      <c r="E300" s="69"/>
      <c r="F300" s="69"/>
      <c r="G300" s="69"/>
      <c r="H300" s="69"/>
      <c r="I300" s="69"/>
      <c r="J300" s="69"/>
      <c r="K300" s="41"/>
      <c r="L300" s="41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</row>
    <row r="301" spans="1:23" ht="12.75" hidden="1">
      <c r="A301" s="3"/>
      <c r="B301" s="69"/>
      <c r="C301" s="69"/>
      <c r="D301" s="69"/>
      <c r="E301" s="69"/>
      <c r="F301" s="69"/>
      <c r="G301" s="69"/>
      <c r="H301" s="69"/>
      <c r="I301" s="69"/>
      <c r="J301" s="69"/>
      <c r="K301" s="41"/>
      <c r="L301" s="41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</row>
    <row r="302" spans="1:23" ht="12.75" hidden="1">
      <c r="A302" s="3"/>
      <c r="B302" s="69"/>
      <c r="C302" s="69"/>
      <c r="D302" s="69"/>
      <c r="E302" s="69"/>
      <c r="F302" s="69"/>
      <c r="G302" s="69"/>
      <c r="H302" s="69"/>
      <c r="I302" s="69"/>
      <c r="J302" s="69"/>
      <c r="K302" s="62"/>
      <c r="L302" s="62"/>
      <c r="M302" s="70"/>
      <c r="N302" s="70"/>
      <c r="O302" s="57"/>
      <c r="P302" s="57"/>
      <c r="Q302" s="57"/>
      <c r="R302" s="57"/>
      <c r="S302" s="57"/>
      <c r="T302" s="57"/>
      <c r="U302" s="57"/>
      <c r="V302" s="57"/>
      <c r="W302" s="57"/>
    </row>
    <row r="303" spans="1:23" ht="12.75" hidden="1">
      <c r="A303" s="3"/>
      <c r="B303" s="69"/>
      <c r="C303" s="69"/>
      <c r="D303" s="69"/>
      <c r="E303" s="69"/>
      <c r="F303" s="69"/>
      <c r="G303" s="69"/>
      <c r="H303" s="69"/>
      <c r="I303" s="69"/>
      <c r="J303" s="69"/>
      <c r="K303" s="41"/>
      <c r="L303" s="41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</row>
    <row r="304" spans="1:23" ht="12.75" hidden="1">
      <c r="A304" s="3"/>
      <c r="B304" s="69"/>
      <c r="C304" s="69"/>
      <c r="D304" s="69"/>
      <c r="E304" s="69"/>
      <c r="F304" s="69"/>
      <c r="G304" s="69"/>
      <c r="H304" s="69"/>
      <c r="I304" s="69"/>
      <c r="J304" s="69"/>
      <c r="K304" s="41"/>
      <c r="L304" s="41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</row>
    <row r="305" spans="1:23" ht="12.75" hidden="1">
      <c r="A305" s="3"/>
      <c r="B305" s="69"/>
      <c r="C305" s="69"/>
      <c r="D305" s="69"/>
      <c r="E305" s="69"/>
      <c r="F305" s="69"/>
      <c r="G305" s="69"/>
      <c r="H305" s="69"/>
      <c r="I305" s="69"/>
      <c r="J305" s="69"/>
      <c r="K305" s="41"/>
      <c r="L305" s="41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</row>
    <row r="306" spans="1:23" ht="12.75" hidden="1">
      <c r="A306" s="3"/>
      <c r="B306" s="69"/>
      <c r="C306" s="69"/>
      <c r="D306" s="69"/>
      <c r="E306" s="69"/>
      <c r="F306" s="69"/>
      <c r="G306" s="69"/>
      <c r="H306" s="69"/>
      <c r="I306" s="69"/>
      <c r="J306" s="69"/>
      <c r="K306" s="41"/>
      <c r="L306" s="41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</row>
    <row r="307" spans="1:23" ht="12.75" hidden="1">
      <c r="A307" s="3"/>
      <c r="B307" s="69"/>
      <c r="C307" s="69"/>
      <c r="D307" s="69"/>
      <c r="E307" s="69"/>
      <c r="F307" s="69"/>
      <c r="G307" s="69"/>
      <c r="H307" s="69"/>
      <c r="I307" s="69"/>
      <c r="J307" s="69"/>
      <c r="K307" s="41"/>
      <c r="L307" s="41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 ht="12.75" hidden="1">
      <c r="A308" s="3"/>
      <c r="B308" s="69"/>
      <c r="C308" s="69"/>
      <c r="D308" s="69"/>
      <c r="E308" s="69"/>
      <c r="F308" s="69"/>
      <c r="G308" s="69"/>
      <c r="H308" s="69"/>
      <c r="I308" s="69"/>
      <c r="J308" s="69"/>
      <c r="K308" s="41"/>
      <c r="L308" s="41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</row>
    <row r="309" spans="1:23" ht="12.75" hidden="1">
      <c r="A309" s="3"/>
      <c r="B309" s="69"/>
      <c r="C309" s="69"/>
      <c r="D309" s="69"/>
      <c r="E309" s="69"/>
      <c r="F309" s="69"/>
      <c r="G309" s="69"/>
      <c r="H309" s="69"/>
      <c r="I309" s="69"/>
      <c r="J309" s="69"/>
      <c r="K309" s="41"/>
      <c r="L309" s="41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</row>
    <row r="310" spans="1:23" ht="12.75" hidden="1">
      <c r="A310" s="3"/>
      <c r="B310" s="69"/>
      <c r="C310" s="69"/>
      <c r="D310" s="69"/>
      <c r="E310" s="69"/>
      <c r="F310" s="69"/>
      <c r="G310" s="69"/>
      <c r="H310" s="69"/>
      <c r="I310" s="69"/>
      <c r="J310" s="69"/>
      <c r="K310" s="41"/>
      <c r="L310" s="41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</row>
    <row r="311" spans="1:23" ht="12.75" hidden="1">
      <c r="A311" s="3"/>
      <c r="B311" s="69"/>
      <c r="C311" s="69"/>
      <c r="D311" s="69"/>
      <c r="E311" s="69"/>
      <c r="F311" s="69"/>
      <c r="G311" s="69"/>
      <c r="H311" s="69"/>
      <c r="I311" s="69"/>
      <c r="J311" s="69"/>
      <c r="K311" s="41"/>
      <c r="L311" s="41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</row>
    <row r="312" spans="1:23" ht="12.75" hidden="1">
      <c r="A312" s="7"/>
      <c r="B312" s="71"/>
      <c r="C312" s="71"/>
      <c r="D312" s="71"/>
      <c r="E312" s="71"/>
      <c r="F312" s="71"/>
      <c r="G312" s="71"/>
      <c r="H312" s="71"/>
      <c r="I312" s="71"/>
      <c r="J312" s="71"/>
      <c r="K312" s="51"/>
      <c r="L312" s="51"/>
      <c r="M312" s="51"/>
      <c r="N312" s="51"/>
      <c r="O312" s="51"/>
      <c r="P312" s="51"/>
      <c r="Q312" s="51"/>
      <c r="R312" s="52"/>
      <c r="S312" s="52"/>
      <c r="T312" s="52"/>
      <c r="U312" s="52"/>
      <c r="V312" s="52"/>
      <c r="W312" s="52"/>
    </row>
    <row r="313" ht="12.75" hidden="1"/>
    <row r="314" spans="1:23" ht="12.75" hidden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1:23" ht="12.75" hidden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ht="12.75" customHeight="1" hidden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ht="12.75" hidden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3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hidden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</row>
    <row r="320" spans="1:23" ht="40.5" customHeight="1" hidden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</row>
    <row r="321" spans="1:23" ht="12.75" hidden="1">
      <c r="A321" s="6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</row>
    <row r="322" spans="1:23" ht="12.75" hidden="1">
      <c r="A322" s="3"/>
      <c r="B322" s="69"/>
      <c r="C322" s="69"/>
      <c r="D322" s="69"/>
      <c r="E322" s="69"/>
      <c r="F322" s="69"/>
      <c r="G322" s="69"/>
      <c r="H322" s="69"/>
      <c r="I322" s="69"/>
      <c r="J322" s="69"/>
      <c r="K322" s="41"/>
      <c r="L322" s="41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</row>
    <row r="323" spans="1:23" ht="12.75" hidden="1">
      <c r="A323" s="3"/>
      <c r="B323" s="69"/>
      <c r="C323" s="69"/>
      <c r="D323" s="69"/>
      <c r="E323" s="69"/>
      <c r="F323" s="69"/>
      <c r="G323" s="69"/>
      <c r="H323" s="69"/>
      <c r="I323" s="69"/>
      <c r="J323" s="69"/>
      <c r="K323" s="41"/>
      <c r="L323" s="41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 ht="12.75" hidden="1">
      <c r="A324" s="3"/>
      <c r="B324" s="69"/>
      <c r="C324" s="69"/>
      <c r="D324" s="69"/>
      <c r="E324" s="69"/>
      <c r="F324" s="69"/>
      <c r="G324" s="69"/>
      <c r="H324" s="69"/>
      <c r="I324" s="69"/>
      <c r="J324" s="69"/>
      <c r="K324" s="41"/>
      <c r="L324" s="41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 ht="12.75" hidden="1">
      <c r="A325" s="3"/>
      <c r="B325" s="69"/>
      <c r="C325" s="69"/>
      <c r="D325" s="69"/>
      <c r="E325" s="69"/>
      <c r="F325" s="69"/>
      <c r="G325" s="69"/>
      <c r="H325" s="69"/>
      <c r="I325" s="69"/>
      <c r="J325" s="69"/>
      <c r="K325" s="72"/>
      <c r="L325" s="72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</row>
    <row r="326" spans="1:23" ht="12.75" hidden="1">
      <c r="A326" s="3"/>
      <c r="B326" s="69"/>
      <c r="C326" s="69"/>
      <c r="D326" s="69"/>
      <c r="E326" s="69"/>
      <c r="F326" s="69"/>
      <c r="G326" s="69"/>
      <c r="H326" s="69"/>
      <c r="I326" s="69"/>
      <c r="J326" s="69"/>
      <c r="K326" s="41"/>
      <c r="L326" s="41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</row>
    <row r="327" spans="1:23" ht="12.75" hidden="1">
      <c r="A327" s="3"/>
      <c r="B327" s="69"/>
      <c r="C327" s="69"/>
      <c r="D327" s="69"/>
      <c r="E327" s="69"/>
      <c r="F327" s="69"/>
      <c r="G327" s="69"/>
      <c r="H327" s="69"/>
      <c r="I327" s="69"/>
      <c r="J327" s="69"/>
      <c r="K327" s="41"/>
      <c r="L327" s="41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</row>
    <row r="328" spans="1:23" ht="12.75" hidden="1">
      <c r="A328" s="3"/>
      <c r="B328" s="69"/>
      <c r="C328" s="69"/>
      <c r="D328" s="69"/>
      <c r="E328" s="69"/>
      <c r="F328" s="69"/>
      <c r="G328" s="69"/>
      <c r="H328" s="69"/>
      <c r="I328" s="69"/>
      <c r="J328" s="69"/>
      <c r="K328" s="41"/>
      <c r="L328" s="41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</row>
    <row r="329" spans="1:23" ht="12.75" hidden="1">
      <c r="A329" s="3"/>
      <c r="B329" s="69"/>
      <c r="C329" s="69"/>
      <c r="D329" s="69"/>
      <c r="E329" s="69"/>
      <c r="F329" s="69"/>
      <c r="G329" s="69"/>
      <c r="H329" s="69"/>
      <c r="I329" s="69"/>
      <c r="J329" s="69"/>
      <c r="K329" s="41"/>
      <c r="L329" s="41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</row>
    <row r="330" spans="1:23" ht="12.75" hidden="1">
      <c r="A330" s="3"/>
      <c r="B330" s="69"/>
      <c r="C330" s="69"/>
      <c r="D330" s="69"/>
      <c r="E330" s="69"/>
      <c r="F330" s="69"/>
      <c r="G330" s="69"/>
      <c r="H330" s="69"/>
      <c r="I330" s="69"/>
      <c r="J330" s="69"/>
      <c r="K330" s="41"/>
      <c r="L330" s="41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</row>
    <row r="331" spans="1:23" s="10" customFormat="1" ht="12.75" hidden="1">
      <c r="A331" s="7"/>
      <c r="B331" s="71"/>
      <c r="C331" s="71"/>
      <c r="D331" s="71"/>
      <c r="E331" s="71"/>
      <c r="F331" s="71"/>
      <c r="G331" s="71"/>
      <c r="H331" s="71"/>
      <c r="I331" s="71"/>
      <c r="J331" s="71"/>
      <c r="K331" s="51"/>
      <c r="L331" s="51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</row>
    <row r="332" spans="1:23" ht="12.75" hidden="1">
      <c r="A332" s="3"/>
      <c r="B332" s="69"/>
      <c r="C332" s="69"/>
      <c r="D332" s="69"/>
      <c r="E332" s="69"/>
      <c r="F332" s="69"/>
      <c r="G332" s="69"/>
      <c r="H332" s="69"/>
      <c r="I332" s="69"/>
      <c r="J332" s="69"/>
      <c r="K332" s="41"/>
      <c r="L332" s="41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</row>
    <row r="333" spans="1:23" ht="12.75" hidden="1">
      <c r="A333" s="2"/>
      <c r="B333" s="99"/>
      <c r="C333" s="99"/>
      <c r="D333" s="99"/>
      <c r="E333" s="99"/>
      <c r="F333" s="99"/>
      <c r="G333" s="99"/>
      <c r="H333" s="99"/>
      <c r="I333" s="99"/>
      <c r="J333" s="99"/>
      <c r="K333" s="89"/>
      <c r="L333" s="89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</row>
    <row r="334" spans="1:23" ht="12.75" hidden="1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2"/>
      <c r="L334" s="2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12.75" hidden="1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2"/>
      <c r="L335" s="2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12.75" hidden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ht="12.75" hidden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ht="12.75" customHeight="1" hidden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1:23" ht="12.75" hidden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</row>
    <row r="340" spans="1:23" ht="12.7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hidden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ht="39.75" customHeight="1" hidden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1:23" ht="12.75" hidden="1">
      <c r="A343" s="6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</row>
    <row r="344" spans="1:23" ht="12.75" hidden="1">
      <c r="A344" s="3"/>
      <c r="B344" s="69"/>
      <c r="C344" s="69"/>
      <c r="D344" s="69"/>
      <c r="E344" s="69"/>
      <c r="F344" s="69"/>
      <c r="G344" s="69"/>
      <c r="H344" s="69"/>
      <c r="I344" s="69"/>
      <c r="J344" s="69"/>
      <c r="K344" s="41"/>
      <c r="L344" s="41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</row>
    <row r="345" spans="1:23" ht="24" customHeight="1" hidden="1">
      <c r="A345" s="3"/>
      <c r="B345" s="69"/>
      <c r="C345" s="69"/>
      <c r="D345" s="69"/>
      <c r="E345" s="69"/>
      <c r="F345" s="69"/>
      <c r="G345" s="69"/>
      <c r="H345" s="69"/>
      <c r="I345" s="69"/>
      <c r="J345" s="69"/>
      <c r="K345" s="41"/>
      <c r="L345" s="41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</row>
    <row r="346" spans="1:23" ht="12.75" hidden="1">
      <c r="A346" s="3"/>
      <c r="B346" s="69"/>
      <c r="C346" s="69"/>
      <c r="D346" s="69"/>
      <c r="E346" s="69"/>
      <c r="F346" s="69"/>
      <c r="G346" s="69"/>
      <c r="H346" s="69"/>
      <c r="I346" s="69"/>
      <c r="J346" s="69"/>
      <c r="K346" s="41"/>
      <c r="L346" s="41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</row>
    <row r="347" spans="1:23" ht="25.5" customHeight="1" hidden="1">
      <c r="A347" s="3"/>
      <c r="B347" s="69"/>
      <c r="C347" s="69"/>
      <c r="D347" s="69"/>
      <c r="E347" s="69"/>
      <c r="F347" s="69"/>
      <c r="G347" s="69"/>
      <c r="H347" s="69"/>
      <c r="I347" s="69"/>
      <c r="J347" s="69"/>
      <c r="K347" s="41"/>
      <c r="L347" s="41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</row>
    <row r="348" spans="1:23" ht="36.75" customHeight="1" hidden="1">
      <c r="A348" s="3"/>
      <c r="B348" s="69"/>
      <c r="C348" s="69"/>
      <c r="D348" s="69"/>
      <c r="E348" s="69"/>
      <c r="F348" s="69"/>
      <c r="G348" s="69"/>
      <c r="H348" s="69"/>
      <c r="I348" s="69"/>
      <c r="J348" s="69"/>
      <c r="K348" s="41"/>
      <c r="L348" s="41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</row>
    <row r="349" spans="1:23" ht="12.75" hidden="1">
      <c r="A349" s="3"/>
      <c r="B349" s="69"/>
      <c r="C349" s="69"/>
      <c r="D349" s="69"/>
      <c r="E349" s="69"/>
      <c r="F349" s="69"/>
      <c r="G349" s="69"/>
      <c r="H349" s="69"/>
      <c r="I349" s="69"/>
      <c r="J349" s="69"/>
      <c r="K349" s="41"/>
      <c r="L349" s="41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</row>
    <row r="350" spans="1:23" ht="12.75" hidden="1">
      <c r="A350" s="3"/>
      <c r="B350" s="69"/>
      <c r="C350" s="69"/>
      <c r="D350" s="69"/>
      <c r="E350" s="69"/>
      <c r="F350" s="69"/>
      <c r="G350" s="69"/>
      <c r="H350" s="69"/>
      <c r="I350" s="69"/>
      <c r="J350" s="69"/>
      <c r="K350" s="41"/>
      <c r="L350" s="41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</row>
    <row r="351" spans="1:23" ht="12.75" hidden="1">
      <c r="A351" s="3"/>
      <c r="B351" s="69"/>
      <c r="C351" s="69"/>
      <c r="D351" s="69"/>
      <c r="E351" s="69"/>
      <c r="F351" s="69"/>
      <c r="G351" s="69"/>
      <c r="H351" s="69"/>
      <c r="I351" s="69"/>
      <c r="J351" s="69"/>
      <c r="K351" s="41"/>
      <c r="L351" s="41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</row>
    <row r="352" spans="1:23" ht="12.75" hidden="1">
      <c r="A352" s="3"/>
      <c r="B352" s="69"/>
      <c r="C352" s="69"/>
      <c r="D352" s="69"/>
      <c r="E352" s="69"/>
      <c r="F352" s="69"/>
      <c r="G352" s="69"/>
      <c r="H352" s="69"/>
      <c r="I352" s="69"/>
      <c r="J352" s="69"/>
      <c r="K352" s="41"/>
      <c r="L352" s="41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</row>
    <row r="353" spans="1:23" ht="12.75" hidden="1">
      <c r="A353" s="3"/>
      <c r="B353" s="69"/>
      <c r="C353" s="69"/>
      <c r="D353" s="69"/>
      <c r="E353" s="69"/>
      <c r="F353" s="69"/>
      <c r="G353" s="69"/>
      <c r="H353" s="69"/>
      <c r="I353" s="69"/>
      <c r="J353" s="69"/>
      <c r="K353" s="41"/>
      <c r="L353" s="41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</row>
    <row r="354" spans="1:23" ht="12.75" hidden="1">
      <c r="A354" s="3"/>
      <c r="B354" s="69"/>
      <c r="C354" s="69"/>
      <c r="D354" s="69"/>
      <c r="E354" s="69"/>
      <c r="F354" s="69"/>
      <c r="G354" s="69"/>
      <c r="H354" s="69"/>
      <c r="I354" s="69"/>
      <c r="J354" s="69"/>
      <c r="K354" s="41"/>
      <c r="L354" s="41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</row>
    <row r="355" spans="1:23" ht="12.75" hidden="1">
      <c r="A355" s="3"/>
      <c r="B355" s="69"/>
      <c r="C355" s="69"/>
      <c r="D355" s="69"/>
      <c r="E355" s="69"/>
      <c r="F355" s="69"/>
      <c r="G355" s="69"/>
      <c r="H355" s="69"/>
      <c r="I355" s="69"/>
      <c r="J355" s="69"/>
      <c r="K355" s="41"/>
      <c r="L355" s="41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</row>
    <row r="356" spans="1:23" ht="12.75" hidden="1">
      <c r="A356" s="3"/>
      <c r="B356" s="69"/>
      <c r="C356" s="69"/>
      <c r="D356" s="69"/>
      <c r="E356" s="69"/>
      <c r="F356" s="69"/>
      <c r="G356" s="69"/>
      <c r="H356" s="69"/>
      <c r="I356" s="69"/>
      <c r="J356" s="69"/>
      <c r="K356" s="41"/>
      <c r="L356" s="41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</row>
    <row r="357" spans="1:23" ht="12.75" hidden="1">
      <c r="A357" s="3"/>
      <c r="B357" s="69"/>
      <c r="C357" s="69"/>
      <c r="D357" s="69"/>
      <c r="E357" s="69"/>
      <c r="F357" s="69"/>
      <c r="G357" s="69"/>
      <c r="H357" s="69"/>
      <c r="I357" s="69"/>
      <c r="J357" s="69"/>
      <c r="K357" s="41"/>
      <c r="L357" s="41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</row>
    <row r="358" spans="1:23" ht="12.75" hidden="1">
      <c r="A358" s="3"/>
      <c r="B358" s="69"/>
      <c r="C358" s="69"/>
      <c r="D358" s="69"/>
      <c r="E358" s="69"/>
      <c r="F358" s="69"/>
      <c r="G358" s="69"/>
      <c r="H358" s="69"/>
      <c r="I358" s="69"/>
      <c r="J358" s="69"/>
      <c r="K358" s="41"/>
      <c r="L358" s="41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</row>
    <row r="359" spans="1:23" ht="12.75" hidden="1">
      <c r="A359" s="3"/>
      <c r="B359" s="69"/>
      <c r="C359" s="69"/>
      <c r="D359" s="69"/>
      <c r="E359" s="69"/>
      <c r="F359" s="69"/>
      <c r="G359" s="69"/>
      <c r="H359" s="69"/>
      <c r="I359" s="69"/>
      <c r="J359" s="69"/>
      <c r="K359" s="41"/>
      <c r="L359" s="41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</row>
    <row r="360" spans="1:23" ht="12.75" hidden="1">
      <c r="A360" s="3"/>
      <c r="B360" s="69"/>
      <c r="C360" s="69"/>
      <c r="D360" s="69"/>
      <c r="E360" s="69"/>
      <c r="F360" s="69"/>
      <c r="G360" s="69"/>
      <c r="H360" s="69"/>
      <c r="I360" s="69"/>
      <c r="J360" s="69"/>
      <c r="K360" s="41"/>
      <c r="L360" s="41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</row>
    <row r="361" spans="1:23" ht="12.75" hidden="1">
      <c r="A361" s="3"/>
      <c r="B361" s="69"/>
      <c r="C361" s="69"/>
      <c r="D361" s="69"/>
      <c r="E361" s="69"/>
      <c r="F361" s="69"/>
      <c r="G361" s="69"/>
      <c r="H361" s="69"/>
      <c r="I361" s="69"/>
      <c r="J361" s="69"/>
      <c r="K361" s="41"/>
      <c r="L361" s="41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</row>
    <row r="362" spans="1:23" ht="12.75" hidden="1">
      <c r="A362" s="3"/>
      <c r="B362" s="69"/>
      <c r="C362" s="69"/>
      <c r="D362" s="69"/>
      <c r="E362" s="69"/>
      <c r="F362" s="69"/>
      <c r="G362" s="69"/>
      <c r="H362" s="69"/>
      <c r="I362" s="69"/>
      <c r="J362" s="69"/>
      <c r="K362" s="41"/>
      <c r="L362" s="41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</row>
    <row r="363" spans="1:23" ht="12.75" hidden="1">
      <c r="A363" s="3"/>
      <c r="B363" s="69"/>
      <c r="C363" s="69"/>
      <c r="D363" s="69"/>
      <c r="E363" s="69"/>
      <c r="F363" s="69"/>
      <c r="G363" s="69"/>
      <c r="H363" s="69"/>
      <c r="I363" s="69"/>
      <c r="J363" s="69"/>
      <c r="K363" s="41"/>
      <c r="L363" s="41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</row>
    <row r="364" spans="1:23" ht="12.75" hidden="1">
      <c r="A364" s="3"/>
      <c r="B364" s="69"/>
      <c r="C364" s="69"/>
      <c r="D364" s="69"/>
      <c r="E364" s="69"/>
      <c r="F364" s="69"/>
      <c r="G364" s="69"/>
      <c r="H364" s="69"/>
      <c r="I364" s="69"/>
      <c r="J364" s="69"/>
      <c r="K364" s="72"/>
      <c r="L364" s="72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</row>
    <row r="365" spans="1:23" ht="12.75" hidden="1">
      <c r="A365" s="3"/>
      <c r="B365" s="69"/>
      <c r="C365" s="69"/>
      <c r="D365" s="69"/>
      <c r="E365" s="69"/>
      <c r="F365" s="69"/>
      <c r="G365" s="69"/>
      <c r="H365" s="69"/>
      <c r="I365" s="69"/>
      <c r="J365" s="69"/>
      <c r="K365" s="41"/>
      <c r="L365" s="41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</row>
    <row r="366" spans="1:23" ht="12.75" hidden="1">
      <c r="A366" s="3"/>
      <c r="B366" s="69"/>
      <c r="C366" s="69"/>
      <c r="D366" s="69"/>
      <c r="E366" s="69"/>
      <c r="F366" s="69"/>
      <c r="G366" s="69"/>
      <c r="H366" s="69"/>
      <c r="I366" s="69"/>
      <c r="J366" s="69"/>
      <c r="K366" s="41"/>
      <c r="L366" s="41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</row>
    <row r="367" spans="1:23" ht="12.75" hidden="1">
      <c r="A367" s="3"/>
      <c r="B367" s="69"/>
      <c r="C367" s="69"/>
      <c r="D367" s="69"/>
      <c r="E367" s="69"/>
      <c r="F367" s="69"/>
      <c r="G367" s="69"/>
      <c r="H367" s="69"/>
      <c r="I367" s="69"/>
      <c r="J367" s="69"/>
      <c r="K367" s="41"/>
      <c r="L367" s="41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</row>
    <row r="368" spans="1:23" ht="12.75" hidden="1">
      <c r="A368" s="3"/>
      <c r="B368" s="69"/>
      <c r="C368" s="69"/>
      <c r="D368" s="69"/>
      <c r="E368" s="69"/>
      <c r="F368" s="69"/>
      <c r="G368" s="69"/>
      <c r="H368" s="69"/>
      <c r="I368" s="69"/>
      <c r="J368" s="69"/>
      <c r="K368" s="41"/>
      <c r="L368" s="41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</row>
    <row r="369" spans="1:23" ht="12.75" hidden="1">
      <c r="A369" s="3"/>
      <c r="B369" s="69"/>
      <c r="C369" s="69"/>
      <c r="D369" s="69"/>
      <c r="E369" s="69"/>
      <c r="F369" s="69"/>
      <c r="G369" s="69"/>
      <c r="H369" s="69"/>
      <c r="I369" s="69"/>
      <c r="J369" s="69"/>
      <c r="K369" s="41"/>
      <c r="L369" s="41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</row>
    <row r="370" spans="1:23" ht="26.25" customHeight="1" hidden="1">
      <c r="A370" s="3"/>
      <c r="B370" s="69"/>
      <c r="C370" s="69"/>
      <c r="D370" s="69"/>
      <c r="E370" s="69"/>
      <c r="F370" s="69"/>
      <c r="G370" s="69"/>
      <c r="H370" s="69"/>
      <c r="I370" s="69"/>
      <c r="J370" s="69"/>
      <c r="K370" s="41"/>
      <c r="L370" s="41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</row>
    <row r="371" spans="1:23" ht="12.75" hidden="1">
      <c r="A371" s="3"/>
      <c r="B371" s="69"/>
      <c r="C371" s="69"/>
      <c r="D371" s="69"/>
      <c r="E371" s="69"/>
      <c r="F371" s="69"/>
      <c r="G371" s="69"/>
      <c r="H371" s="69"/>
      <c r="I371" s="69"/>
      <c r="J371" s="69"/>
      <c r="K371" s="41"/>
      <c r="L371" s="41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</row>
    <row r="372" spans="1:23" ht="27.75" customHeight="1" hidden="1">
      <c r="A372" s="3"/>
      <c r="B372" s="69"/>
      <c r="C372" s="69"/>
      <c r="D372" s="69"/>
      <c r="E372" s="69"/>
      <c r="F372" s="69"/>
      <c r="G372" s="69"/>
      <c r="H372" s="69"/>
      <c r="I372" s="69"/>
      <c r="J372" s="69"/>
      <c r="K372" s="41"/>
      <c r="L372" s="41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</row>
    <row r="373" spans="1:23" ht="12.75" hidden="1">
      <c r="A373" s="3"/>
      <c r="B373" s="69"/>
      <c r="C373" s="69"/>
      <c r="D373" s="69"/>
      <c r="E373" s="69"/>
      <c r="F373" s="69"/>
      <c r="G373" s="69"/>
      <c r="H373" s="69"/>
      <c r="I373" s="69"/>
      <c r="J373" s="69"/>
      <c r="K373" s="62"/>
      <c r="L373" s="62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</row>
    <row r="374" spans="1:23" ht="12.75" hidden="1">
      <c r="A374" s="3"/>
      <c r="B374" s="69"/>
      <c r="C374" s="69"/>
      <c r="D374" s="69"/>
      <c r="E374" s="69"/>
      <c r="F374" s="69"/>
      <c r="G374" s="69"/>
      <c r="H374" s="69"/>
      <c r="I374" s="69"/>
      <c r="J374" s="69"/>
      <c r="K374" s="41"/>
      <c r="L374" s="41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</row>
    <row r="375" spans="1:23" ht="12.75" hidden="1">
      <c r="A375" s="3"/>
      <c r="B375" s="69"/>
      <c r="C375" s="69"/>
      <c r="D375" s="69"/>
      <c r="E375" s="69"/>
      <c r="F375" s="69"/>
      <c r="G375" s="69"/>
      <c r="H375" s="69"/>
      <c r="I375" s="69"/>
      <c r="J375" s="69"/>
      <c r="K375" s="41"/>
      <c r="L375" s="41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</row>
    <row r="376" spans="1:23" ht="12.75" hidden="1">
      <c r="A376" s="3"/>
      <c r="B376" s="69"/>
      <c r="C376" s="69"/>
      <c r="D376" s="69"/>
      <c r="E376" s="69"/>
      <c r="F376" s="69"/>
      <c r="G376" s="69"/>
      <c r="H376" s="69"/>
      <c r="I376" s="69"/>
      <c r="J376" s="69"/>
      <c r="K376" s="41"/>
      <c r="L376" s="41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</row>
    <row r="377" spans="1:23" ht="12.75" hidden="1">
      <c r="A377" s="3"/>
      <c r="B377" s="69"/>
      <c r="C377" s="69"/>
      <c r="D377" s="69"/>
      <c r="E377" s="69"/>
      <c r="F377" s="69"/>
      <c r="G377" s="69"/>
      <c r="H377" s="69"/>
      <c r="I377" s="69"/>
      <c r="J377" s="69"/>
      <c r="K377" s="41"/>
      <c r="L377" s="41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</row>
    <row r="378" spans="1:23" ht="12.75" hidden="1">
      <c r="A378" s="3"/>
      <c r="B378" s="69"/>
      <c r="C378" s="69"/>
      <c r="D378" s="69"/>
      <c r="E378" s="69"/>
      <c r="F378" s="69"/>
      <c r="G378" s="69"/>
      <c r="H378" s="69"/>
      <c r="I378" s="69"/>
      <c r="J378" s="69"/>
      <c r="K378" s="41"/>
      <c r="L378" s="41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</row>
    <row r="379" spans="1:23" ht="12.75" hidden="1">
      <c r="A379" s="3"/>
      <c r="B379" s="69"/>
      <c r="C379" s="69"/>
      <c r="D379" s="69"/>
      <c r="E379" s="69"/>
      <c r="F379" s="69"/>
      <c r="G379" s="69"/>
      <c r="H379" s="69"/>
      <c r="I379" s="69"/>
      <c r="J379" s="69"/>
      <c r="K379" s="62"/>
      <c r="L379" s="62"/>
      <c r="M379" s="70"/>
      <c r="N379" s="70"/>
      <c r="O379" s="57"/>
      <c r="P379" s="57"/>
      <c r="Q379" s="57"/>
      <c r="R379" s="57"/>
      <c r="S379" s="57"/>
      <c r="T379" s="57"/>
      <c r="U379" s="57"/>
      <c r="V379" s="57"/>
      <c r="W379" s="57"/>
    </row>
    <row r="380" spans="1:23" ht="12.75" hidden="1">
      <c r="A380" s="3"/>
      <c r="B380" s="69"/>
      <c r="C380" s="69"/>
      <c r="D380" s="69"/>
      <c r="E380" s="69"/>
      <c r="F380" s="69"/>
      <c r="G380" s="69"/>
      <c r="H380" s="69"/>
      <c r="I380" s="69"/>
      <c r="J380" s="69"/>
      <c r="K380" s="41"/>
      <c r="L380" s="41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</row>
    <row r="381" spans="1:23" ht="12.75" hidden="1">
      <c r="A381" s="3"/>
      <c r="B381" s="69"/>
      <c r="C381" s="69"/>
      <c r="D381" s="69"/>
      <c r="E381" s="69"/>
      <c r="F381" s="69"/>
      <c r="G381" s="69"/>
      <c r="H381" s="69"/>
      <c r="I381" s="69"/>
      <c r="J381" s="69"/>
      <c r="K381" s="41"/>
      <c r="L381" s="41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</row>
    <row r="382" spans="1:23" ht="12.75" hidden="1">
      <c r="A382" s="3"/>
      <c r="B382" s="69"/>
      <c r="C382" s="69"/>
      <c r="D382" s="69"/>
      <c r="E382" s="69"/>
      <c r="F382" s="69"/>
      <c r="G382" s="69"/>
      <c r="H382" s="69"/>
      <c r="I382" s="69"/>
      <c r="J382" s="69"/>
      <c r="K382" s="41"/>
      <c r="L382" s="41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</row>
    <row r="383" spans="1:23" ht="12.75" hidden="1">
      <c r="A383" s="3"/>
      <c r="B383" s="69"/>
      <c r="C383" s="69"/>
      <c r="D383" s="69"/>
      <c r="E383" s="69"/>
      <c r="F383" s="69"/>
      <c r="G383" s="69"/>
      <c r="H383" s="69"/>
      <c r="I383" s="69"/>
      <c r="J383" s="69"/>
      <c r="K383" s="41"/>
      <c r="L383" s="41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 ht="12.75" hidden="1">
      <c r="A384" s="3"/>
      <c r="B384" s="69"/>
      <c r="C384" s="69"/>
      <c r="D384" s="69"/>
      <c r="E384" s="69"/>
      <c r="F384" s="69"/>
      <c r="G384" s="69"/>
      <c r="H384" s="69"/>
      <c r="I384" s="69"/>
      <c r="J384" s="69"/>
      <c r="K384" s="41"/>
      <c r="L384" s="41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</row>
    <row r="385" spans="1:23" ht="12.75" hidden="1">
      <c r="A385" s="3"/>
      <c r="B385" s="69"/>
      <c r="C385" s="69"/>
      <c r="D385" s="69"/>
      <c r="E385" s="69"/>
      <c r="F385" s="69"/>
      <c r="G385" s="69"/>
      <c r="H385" s="69"/>
      <c r="I385" s="69"/>
      <c r="J385" s="69"/>
      <c r="K385" s="41"/>
      <c r="L385" s="41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</row>
    <row r="386" spans="1:23" ht="12.75" hidden="1">
      <c r="A386" s="3"/>
      <c r="B386" s="69"/>
      <c r="C386" s="69"/>
      <c r="D386" s="69"/>
      <c r="E386" s="69"/>
      <c r="F386" s="69"/>
      <c r="G386" s="69"/>
      <c r="H386" s="69"/>
      <c r="I386" s="69"/>
      <c r="J386" s="69"/>
      <c r="K386" s="41"/>
      <c r="L386" s="41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</row>
    <row r="387" spans="1:23" ht="12.75" hidden="1">
      <c r="A387" s="3"/>
      <c r="B387" s="69"/>
      <c r="C387" s="69"/>
      <c r="D387" s="69"/>
      <c r="E387" s="69"/>
      <c r="F387" s="69"/>
      <c r="G387" s="69"/>
      <c r="H387" s="69"/>
      <c r="I387" s="69"/>
      <c r="J387" s="69"/>
      <c r="K387" s="41"/>
      <c r="L387" s="41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</row>
    <row r="388" spans="1:23" ht="12.75" hidden="1">
      <c r="A388" s="3"/>
      <c r="B388" s="69"/>
      <c r="C388" s="69"/>
      <c r="D388" s="69"/>
      <c r="E388" s="69"/>
      <c r="F388" s="69"/>
      <c r="G388" s="69"/>
      <c r="H388" s="69"/>
      <c r="I388" s="69"/>
      <c r="J388" s="69"/>
      <c r="K388" s="41"/>
      <c r="L388" s="41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</row>
    <row r="389" spans="1:23" ht="12.75" hidden="1">
      <c r="A389" s="7"/>
      <c r="B389" s="71"/>
      <c r="C389" s="71"/>
      <c r="D389" s="71"/>
      <c r="E389" s="71"/>
      <c r="F389" s="71"/>
      <c r="G389" s="71"/>
      <c r="H389" s="71"/>
      <c r="I389" s="71"/>
      <c r="J389" s="71"/>
      <c r="K389" s="51"/>
      <c r="L389" s="51"/>
      <c r="M389" s="51"/>
      <c r="N389" s="51"/>
      <c r="O389" s="51"/>
      <c r="P389" s="51"/>
      <c r="Q389" s="51"/>
      <c r="R389" s="52"/>
      <c r="S389" s="52"/>
      <c r="T389" s="52"/>
      <c r="U389" s="52"/>
      <c r="V389" s="52"/>
      <c r="W389" s="52"/>
    </row>
    <row r="390" ht="28.5" customHeight="1"/>
    <row r="391" spans="1:23" ht="12.75">
      <c r="A391" s="37" t="s">
        <v>28</v>
      </c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</row>
    <row r="392" spans="1:23" ht="12.75">
      <c r="A392" s="37" t="s">
        <v>46</v>
      </c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</row>
    <row r="393" spans="1:23" ht="12.75" customHeight="1">
      <c r="A393" s="37" t="s">
        <v>167</v>
      </c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</row>
    <row r="394" spans="1:23" ht="12.75">
      <c r="A394" s="37" t="s">
        <v>47</v>
      </c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</row>
    <row r="395" spans="1:23" ht="1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>
      <c r="A396" s="41" t="s">
        <v>30</v>
      </c>
      <c r="B396" s="41" t="s">
        <v>53</v>
      </c>
      <c r="C396" s="41"/>
      <c r="D396" s="41"/>
      <c r="E396" s="41"/>
      <c r="F396" s="41"/>
      <c r="G396" s="41"/>
      <c r="H396" s="41"/>
      <c r="I396" s="41"/>
      <c r="J396" s="41"/>
      <c r="K396" s="41" t="s">
        <v>52</v>
      </c>
      <c r="L396" s="41"/>
      <c r="M396" s="41" t="s">
        <v>51</v>
      </c>
      <c r="N396" s="41"/>
      <c r="O396" s="41" t="s">
        <v>50</v>
      </c>
      <c r="P396" s="41"/>
      <c r="Q396" s="41"/>
      <c r="R396" s="41" t="s">
        <v>33</v>
      </c>
      <c r="S396" s="41"/>
      <c r="T396" s="41"/>
      <c r="U396" s="41"/>
      <c r="V396" s="41"/>
      <c r="W396" s="41"/>
    </row>
    <row r="397" spans="1:23" ht="38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 t="s">
        <v>48</v>
      </c>
      <c r="S397" s="41"/>
      <c r="T397" s="41"/>
      <c r="U397" s="41" t="s">
        <v>49</v>
      </c>
      <c r="V397" s="41"/>
      <c r="W397" s="41"/>
    </row>
    <row r="398" spans="1:23" ht="12.75">
      <c r="A398" s="6">
        <v>1</v>
      </c>
      <c r="B398" s="62">
        <v>2</v>
      </c>
      <c r="C398" s="62"/>
      <c r="D398" s="62"/>
      <c r="E398" s="62"/>
      <c r="F398" s="62"/>
      <c r="G398" s="62"/>
      <c r="H398" s="62"/>
      <c r="I398" s="62"/>
      <c r="J398" s="62"/>
      <c r="K398" s="62">
        <v>3</v>
      </c>
      <c r="L398" s="62"/>
      <c r="M398" s="62">
        <v>4</v>
      </c>
      <c r="N398" s="62"/>
      <c r="O398" s="62">
        <v>5</v>
      </c>
      <c r="P398" s="62"/>
      <c r="Q398" s="62"/>
      <c r="R398" s="62">
        <v>6</v>
      </c>
      <c r="S398" s="62"/>
      <c r="T398" s="62"/>
      <c r="U398" s="62">
        <v>7</v>
      </c>
      <c r="V398" s="62"/>
      <c r="W398" s="62"/>
    </row>
    <row r="399" spans="1:23" ht="12.75">
      <c r="A399" s="3">
        <v>1</v>
      </c>
      <c r="B399" s="69" t="s">
        <v>305</v>
      </c>
      <c r="C399" s="69"/>
      <c r="D399" s="69"/>
      <c r="E399" s="69"/>
      <c r="F399" s="69"/>
      <c r="G399" s="69"/>
      <c r="H399" s="69"/>
      <c r="I399" s="69"/>
      <c r="J399" s="69"/>
      <c r="K399" s="41" t="s">
        <v>57</v>
      </c>
      <c r="L399" s="41"/>
      <c r="M399" s="57">
        <v>0.6</v>
      </c>
      <c r="N399" s="57"/>
      <c r="O399" s="57">
        <v>12.7</v>
      </c>
      <c r="P399" s="57"/>
      <c r="Q399" s="57"/>
      <c r="R399" s="57">
        <f>M399*O399</f>
        <v>7.619999999999999</v>
      </c>
      <c r="S399" s="57"/>
      <c r="T399" s="57"/>
      <c r="U399" s="57">
        <f>R399*$S$11</f>
        <v>8.762999999999998</v>
      </c>
      <c r="V399" s="57"/>
      <c r="W399" s="57"/>
    </row>
    <row r="400" spans="1:23" ht="26.25" customHeight="1">
      <c r="A400" s="3">
        <v>2</v>
      </c>
      <c r="B400" s="69" t="s">
        <v>93</v>
      </c>
      <c r="C400" s="69"/>
      <c r="D400" s="69"/>
      <c r="E400" s="69"/>
      <c r="F400" s="69"/>
      <c r="G400" s="69"/>
      <c r="H400" s="69"/>
      <c r="I400" s="69"/>
      <c r="J400" s="69"/>
      <c r="K400" s="41" t="s">
        <v>104</v>
      </c>
      <c r="L400" s="41"/>
      <c r="M400" s="57">
        <v>0.1</v>
      </c>
      <c r="N400" s="57"/>
      <c r="O400" s="57">
        <v>147.1</v>
      </c>
      <c r="P400" s="57"/>
      <c r="Q400" s="57"/>
      <c r="R400" s="57">
        <f aca="true" t="shared" si="0" ref="R400:R443">M400*O400</f>
        <v>14.71</v>
      </c>
      <c r="S400" s="57"/>
      <c r="T400" s="57"/>
      <c r="U400" s="57">
        <f aca="true" t="shared" si="1" ref="U400:U443">R400*$S$11</f>
        <v>16.9165</v>
      </c>
      <c r="V400" s="57"/>
      <c r="W400" s="57"/>
    </row>
    <row r="401" spans="1:23" ht="12.75">
      <c r="A401" s="3">
        <v>3</v>
      </c>
      <c r="B401" s="69" t="s">
        <v>59</v>
      </c>
      <c r="C401" s="69"/>
      <c r="D401" s="69"/>
      <c r="E401" s="69"/>
      <c r="F401" s="69"/>
      <c r="G401" s="69"/>
      <c r="H401" s="69"/>
      <c r="I401" s="69"/>
      <c r="J401" s="69"/>
      <c r="K401" s="41" t="s">
        <v>57</v>
      </c>
      <c r="L401" s="41"/>
      <c r="M401" s="57">
        <v>0.4</v>
      </c>
      <c r="N401" s="57"/>
      <c r="O401" s="57">
        <v>4.2</v>
      </c>
      <c r="P401" s="57"/>
      <c r="Q401" s="57"/>
      <c r="R401" s="57">
        <f t="shared" si="0"/>
        <v>1.6800000000000002</v>
      </c>
      <c r="S401" s="57"/>
      <c r="T401" s="57"/>
      <c r="U401" s="57">
        <f t="shared" si="1"/>
        <v>1.932</v>
      </c>
      <c r="V401" s="57"/>
      <c r="W401" s="57"/>
    </row>
    <row r="402" spans="1:23" ht="25.5" customHeight="1">
      <c r="A402" s="3">
        <v>4</v>
      </c>
      <c r="B402" s="69" t="s">
        <v>60</v>
      </c>
      <c r="C402" s="69"/>
      <c r="D402" s="69"/>
      <c r="E402" s="69"/>
      <c r="F402" s="69"/>
      <c r="G402" s="69"/>
      <c r="H402" s="69"/>
      <c r="I402" s="69"/>
      <c r="J402" s="69"/>
      <c r="K402" s="62" t="s">
        <v>68</v>
      </c>
      <c r="L402" s="62"/>
      <c r="M402" s="57">
        <v>0.05</v>
      </c>
      <c r="N402" s="57"/>
      <c r="O402" s="57">
        <v>15.9</v>
      </c>
      <c r="P402" s="57"/>
      <c r="Q402" s="57"/>
      <c r="R402" s="57">
        <f t="shared" si="0"/>
        <v>0.795</v>
      </c>
      <c r="S402" s="57"/>
      <c r="T402" s="57"/>
      <c r="U402" s="57">
        <f t="shared" si="1"/>
        <v>0.91425</v>
      </c>
      <c r="V402" s="57"/>
      <c r="W402" s="57"/>
    </row>
    <row r="403" spans="1:23" ht="27" customHeight="1">
      <c r="A403" s="3">
        <v>5</v>
      </c>
      <c r="B403" s="69" t="s">
        <v>94</v>
      </c>
      <c r="C403" s="69"/>
      <c r="D403" s="69"/>
      <c r="E403" s="69"/>
      <c r="F403" s="69"/>
      <c r="G403" s="69"/>
      <c r="H403" s="69"/>
      <c r="I403" s="69"/>
      <c r="J403" s="69"/>
      <c r="K403" s="41" t="s">
        <v>105</v>
      </c>
      <c r="L403" s="41"/>
      <c r="M403" s="57">
        <v>0.25</v>
      </c>
      <c r="N403" s="57"/>
      <c r="O403" s="57">
        <v>67.7</v>
      </c>
      <c r="P403" s="57"/>
      <c r="Q403" s="57"/>
      <c r="R403" s="57">
        <f t="shared" si="0"/>
        <v>16.925</v>
      </c>
      <c r="S403" s="57"/>
      <c r="T403" s="57"/>
      <c r="U403" s="57">
        <f t="shared" si="1"/>
        <v>19.46375</v>
      </c>
      <c r="V403" s="57"/>
      <c r="W403" s="57"/>
    </row>
    <row r="404" spans="1:23" ht="12.75">
      <c r="A404" s="3">
        <v>6</v>
      </c>
      <c r="B404" s="69" t="s">
        <v>201</v>
      </c>
      <c r="C404" s="69"/>
      <c r="D404" s="69"/>
      <c r="E404" s="69"/>
      <c r="F404" s="69"/>
      <c r="G404" s="69"/>
      <c r="H404" s="69"/>
      <c r="I404" s="69"/>
      <c r="J404" s="69"/>
      <c r="K404" s="41" t="s">
        <v>70</v>
      </c>
      <c r="L404" s="41"/>
      <c r="M404" s="57">
        <v>0.5</v>
      </c>
      <c r="N404" s="57"/>
      <c r="O404" s="57">
        <v>8</v>
      </c>
      <c r="P404" s="57"/>
      <c r="Q404" s="57"/>
      <c r="R404" s="57">
        <f t="shared" si="0"/>
        <v>4</v>
      </c>
      <c r="S404" s="57"/>
      <c r="T404" s="57"/>
      <c r="U404" s="57">
        <f t="shared" si="1"/>
        <v>4.6</v>
      </c>
      <c r="V404" s="57"/>
      <c r="W404" s="57"/>
    </row>
    <row r="405" spans="1:23" ht="12.75">
      <c r="A405" s="3">
        <v>7</v>
      </c>
      <c r="B405" s="69" t="s">
        <v>202</v>
      </c>
      <c r="C405" s="69"/>
      <c r="D405" s="69"/>
      <c r="E405" s="69"/>
      <c r="F405" s="69"/>
      <c r="G405" s="69"/>
      <c r="H405" s="69"/>
      <c r="I405" s="69"/>
      <c r="J405" s="69"/>
      <c r="K405" s="41" t="s">
        <v>57</v>
      </c>
      <c r="L405" s="41"/>
      <c r="M405" s="57">
        <v>0.9</v>
      </c>
      <c r="N405" s="57"/>
      <c r="O405" s="57">
        <v>7.4</v>
      </c>
      <c r="P405" s="57"/>
      <c r="Q405" s="57"/>
      <c r="R405" s="57">
        <f t="shared" si="0"/>
        <v>6.66</v>
      </c>
      <c r="S405" s="57"/>
      <c r="T405" s="57"/>
      <c r="U405" s="57">
        <f t="shared" si="1"/>
        <v>7.659</v>
      </c>
      <c r="V405" s="57"/>
      <c r="W405" s="57"/>
    </row>
    <row r="406" spans="1:23" ht="12.75" customHeight="1" hidden="1">
      <c r="A406" s="3"/>
      <c r="B406" s="69"/>
      <c r="C406" s="69"/>
      <c r="D406" s="69"/>
      <c r="E406" s="69"/>
      <c r="F406" s="69"/>
      <c r="G406" s="69"/>
      <c r="H406" s="69"/>
      <c r="I406" s="69"/>
      <c r="J406" s="69"/>
      <c r="K406" s="41"/>
      <c r="L406" s="41"/>
      <c r="M406" s="57"/>
      <c r="N406" s="57"/>
      <c r="O406" s="57"/>
      <c r="P406" s="57"/>
      <c r="Q406" s="57"/>
      <c r="R406" s="57">
        <f t="shared" si="0"/>
        <v>0</v>
      </c>
      <c r="S406" s="57"/>
      <c r="T406" s="57"/>
      <c r="U406" s="57">
        <f t="shared" si="1"/>
        <v>0</v>
      </c>
      <c r="V406" s="57"/>
      <c r="W406" s="57"/>
    </row>
    <row r="407" spans="1:23" ht="12.75" customHeight="1" hidden="1">
      <c r="A407" s="3"/>
      <c r="B407" s="69"/>
      <c r="C407" s="69"/>
      <c r="D407" s="69"/>
      <c r="E407" s="69"/>
      <c r="F407" s="69"/>
      <c r="G407" s="69"/>
      <c r="H407" s="69"/>
      <c r="I407" s="69"/>
      <c r="J407" s="69"/>
      <c r="K407" s="41"/>
      <c r="L407" s="41"/>
      <c r="M407" s="57"/>
      <c r="N407" s="57"/>
      <c r="O407" s="57"/>
      <c r="P407" s="57"/>
      <c r="Q407" s="57"/>
      <c r="R407" s="57">
        <f t="shared" si="0"/>
        <v>0</v>
      </c>
      <c r="S407" s="57"/>
      <c r="T407" s="57"/>
      <c r="U407" s="57">
        <f t="shared" si="1"/>
        <v>0</v>
      </c>
      <c r="V407" s="57"/>
      <c r="W407" s="57"/>
    </row>
    <row r="408" spans="1:23" ht="12.75" customHeight="1" hidden="1">
      <c r="A408" s="3"/>
      <c r="B408" s="69"/>
      <c r="C408" s="69"/>
      <c r="D408" s="69"/>
      <c r="E408" s="69"/>
      <c r="F408" s="69"/>
      <c r="G408" s="69"/>
      <c r="H408" s="69"/>
      <c r="I408" s="69"/>
      <c r="J408" s="69"/>
      <c r="K408" s="41"/>
      <c r="L408" s="41"/>
      <c r="M408" s="57"/>
      <c r="N408" s="57"/>
      <c r="O408" s="57"/>
      <c r="P408" s="57"/>
      <c r="Q408" s="57"/>
      <c r="R408" s="57">
        <f t="shared" si="0"/>
        <v>0</v>
      </c>
      <c r="S408" s="57"/>
      <c r="T408" s="57"/>
      <c r="U408" s="57">
        <f t="shared" si="1"/>
        <v>0</v>
      </c>
      <c r="V408" s="57"/>
      <c r="W408" s="57"/>
    </row>
    <row r="409" spans="1:23" ht="12.75" customHeight="1" hidden="1">
      <c r="A409" s="3"/>
      <c r="B409" s="69"/>
      <c r="C409" s="69"/>
      <c r="D409" s="69"/>
      <c r="E409" s="69"/>
      <c r="F409" s="69"/>
      <c r="G409" s="69"/>
      <c r="H409" s="69"/>
      <c r="I409" s="69"/>
      <c r="J409" s="69"/>
      <c r="K409" s="41"/>
      <c r="L409" s="41"/>
      <c r="M409" s="57"/>
      <c r="N409" s="57"/>
      <c r="O409" s="57"/>
      <c r="P409" s="57"/>
      <c r="Q409" s="57"/>
      <c r="R409" s="57">
        <f t="shared" si="0"/>
        <v>0</v>
      </c>
      <c r="S409" s="57"/>
      <c r="T409" s="57"/>
      <c r="U409" s="57">
        <f t="shared" si="1"/>
        <v>0</v>
      </c>
      <c r="V409" s="57"/>
      <c r="W409" s="57"/>
    </row>
    <row r="410" spans="1:23" ht="12.75" customHeight="1" hidden="1">
      <c r="A410" s="3"/>
      <c r="B410" s="69"/>
      <c r="C410" s="69"/>
      <c r="D410" s="69"/>
      <c r="E410" s="69"/>
      <c r="F410" s="69"/>
      <c r="G410" s="69"/>
      <c r="H410" s="69"/>
      <c r="I410" s="69"/>
      <c r="J410" s="69"/>
      <c r="K410" s="41"/>
      <c r="L410" s="41"/>
      <c r="M410" s="57"/>
      <c r="N410" s="57"/>
      <c r="O410" s="57"/>
      <c r="P410" s="57"/>
      <c r="Q410" s="57"/>
      <c r="R410" s="57">
        <f t="shared" si="0"/>
        <v>0</v>
      </c>
      <c r="S410" s="57"/>
      <c r="T410" s="57"/>
      <c r="U410" s="57">
        <f t="shared" si="1"/>
        <v>0</v>
      </c>
      <c r="V410" s="57"/>
      <c r="W410" s="57"/>
    </row>
    <row r="411" spans="1:23" ht="12.75" customHeight="1" hidden="1">
      <c r="A411" s="3"/>
      <c r="B411" s="69"/>
      <c r="C411" s="69"/>
      <c r="D411" s="69"/>
      <c r="E411" s="69"/>
      <c r="F411" s="69"/>
      <c r="G411" s="69"/>
      <c r="H411" s="69"/>
      <c r="I411" s="69"/>
      <c r="J411" s="69"/>
      <c r="K411" s="41"/>
      <c r="L411" s="41"/>
      <c r="M411" s="57"/>
      <c r="N411" s="57"/>
      <c r="O411" s="57"/>
      <c r="P411" s="57"/>
      <c r="Q411" s="57"/>
      <c r="R411" s="57">
        <f t="shared" si="0"/>
        <v>0</v>
      </c>
      <c r="S411" s="57"/>
      <c r="T411" s="57"/>
      <c r="U411" s="57">
        <f t="shared" si="1"/>
        <v>0</v>
      </c>
      <c r="V411" s="57"/>
      <c r="W411" s="57"/>
    </row>
    <row r="412" spans="1:23" ht="12.75" customHeight="1" hidden="1">
      <c r="A412" s="3"/>
      <c r="B412" s="69"/>
      <c r="C412" s="69"/>
      <c r="D412" s="69"/>
      <c r="E412" s="69"/>
      <c r="F412" s="69"/>
      <c r="G412" s="69"/>
      <c r="H412" s="69"/>
      <c r="I412" s="69"/>
      <c r="J412" s="69"/>
      <c r="K412" s="41"/>
      <c r="L412" s="41"/>
      <c r="M412" s="57"/>
      <c r="N412" s="57"/>
      <c r="O412" s="57"/>
      <c r="P412" s="57"/>
      <c r="Q412" s="57"/>
      <c r="R412" s="57">
        <f t="shared" si="0"/>
        <v>0</v>
      </c>
      <c r="S412" s="57"/>
      <c r="T412" s="57"/>
      <c r="U412" s="57">
        <f t="shared" si="1"/>
        <v>0</v>
      </c>
      <c r="V412" s="57"/>
      <c r="W412" s="57"/>
    </row>
    <row r="413" spans="1:23" ht="12.75" customHeight="1" hidden="1">
      <c r="A413" s="3"/>
      <c r="B413" s="69"/>
      <c r="C413" s="69"/>
      <c r="D413" s="69"/>
      <c r="E413" s="69"/>
      <c r="F413" s="69"/>
      <c r="G413" s="69"/>
      <c r="H413" s="69"/>
      <c r="I413" s="69"/>
      <c r="J413" s="69"/>
      <c r="K413" s="41"/>
      <c r="L413" s="41"/>
      <c r="M413" s="57"/>
      <c r="N413" s="57"/>
      <c r="O413" s="57"/>
      <c r="P413" s="57"/>
      <c r="Q413" s="57"/>
      <c r="R413" s="57">
        <f t="shared" si="0"/>
        <v>0</v>
      </c>
      <c r="S413" s="57"/>
      <c r="T413" s="57"/>
      <c r="U413" s="57">
        <f t="shared" si="1"/>
        <v>0</v>
      </c>
      <c r="V413" s="57"/>
      <c r="W413" s="57"/>
    </row>
    <row r="414" spans="1:23" ht="12.75" customHeight="1" hidden="1">
      <c r="A414" s="3"/>
      <c r="B414" s="69"/>
      <c r="C414" s="69"/>
      <c r="D414" s="69"/>
      <c r="E414" s="69"/>
      <c r="F414" s="69"/>
      <c r="G414" s="69"/>
      <c r="H414" s="69"/>
      <c r="I414" s="69"/>
      <c r="J414" s="69"/>
      <c r="K414" s="41"/>
      <c r="L414" s="41"/>
      <c r="M414" s="57"/>
      <c r="N414" s="57"/>
      <c r="O414" s="57"/>
      <c r="P414" s="57"/>
      <c r="Q414" s="57"/>
      <c r="R414" s="57">
        <f t="shared" si="0"/>
        <v>0</v>
      </c>
      <c r="S414" s="57"/>
      <c r="T414" s="57"/>
      <c r="U414" s="57">
        <f t="shared" si="1"/>
        <v>0</v>
      </c>
      <c r="V414" s="57"/>
      <c r="W414" s="57"/>
    </row>
    <row r="415" spans="1:23" ht="12.75">
      <c r="A415" s="3">
        <v>8</v>
      </c>
      <c r="B415" s="69" t="s">
        <v>7</v>
      </c>
      <c r="C415" s="69"/>
      <c r="D415" s="69"/>
      <c r="E415" s="69"/>
      <c r="F415" s="69"/>
      <c r="G415" s="69"/>
      <c r="H415" s="69"/>
      <c r="I415" s="69"/>
      <c r="J415" s="69"/>
      <c r="K415" s="41" t="s">
        <v>106</v>
      </c>
      <c r="L415" s="41"/>
      <c r="M415" s="57">
        <v>2</v>
      </c>
      <c r="N415" s="57"/>
      <c r="O415" s="57">
        <v>6</v>
      </c>
      <c r="P415" s="57"/>
      <c r="Q415" s="57"/>
      <c r="R415" s="57">
        <f t="shared" si="0"/>
        <v>12</v>
      </c>
      <c r="S415" s="57"/>
      <c r="T415" s="57"/>
      <c r="U415" s="57">
        <f t="shared" si="1"/>
        <v>13.799999999999999</v>
      </c>
      <c r="V415" s="57"/>
      <c r="W415" s="57"/>
    </row>
    <row r="416" spans="1:23" ht="39.75" customHeight="1">
      <c r="A416" s="3">
        <v>9</v>
      </c>
      <c r="B416" s="69" t="s">
        <v>61</v>
      </c>
      <c r="C416" s="69"/>
      <c r="D416" s="69"/>
      <c r="E416" s="69"/>
      <c r="F416" s="69"/>
      <c r="G416" s="69"/>
      <c r="H416" s="69"/>
      <c r="I416" s="69"/>
      <c r="J416" s="69"/>
      <c r="K416" s="41" t="s">
        <v>69</v>
      </c>
      <c r="L416" s="41"/>
      <c r="M416" s="57">
        <v>0.3</v>
      </c>
      <c r="N416" s="57"/>
      <c r="O416" s="57">
        <v>86.4</v>
      </c>
      <c r="P416" s="57"/>
      <c r="Q416" s="57"/>
      <c r="R416" s="57">
        <f t="shared" si="0"/>
        <v>25.92</v>
      </c>
      <c r="S416" s="57"/>
      <c r="T416" s="57"/>
      <c r="U416" s="57">
        <f t="shared" si="1"/>
        <v>29.808</v>
      </c>
      <c r="V416" s="57"/>
      <c r="W416" s="57"/>
    </row>
    <row r="417" spans="1:23" ht="12.75">
      <c r="A417" s="3">
        <v>10</v>
      </c>
      <c r="B417" s="69" t="s">
        <v>95</v>
      </c>
      <c r="C417" s="69"/>
      <c r="D417" s="69"/>
      <c r="E417" s="69"/>
      <c r="F417" s="69"/>
      <c r="G417" s="69"/>
      <c r="H417" s="69"/>
      <c r="I417" s="69"/>
      <c r="J417" s="69"/>
      <c r="K417" s="41" t="s">
        <v>106</v>
      </c>
      <c r="L417" s="41"/>
      <c r="M417" s="57">
        <v>3</v>
      </c>
      <c r="N417" s="57"/>
      <c r="O417" s="57">
        <v>1.5</v>
      </c>
      <c r="P417" s="57"/>
      <c r="Q417" s="57"/>
      <c r="R417" s="57">
        <f t="shared" si="0"/>
        <v>4.5</v>
      </c>
      <c r="S417" s="57"/>
      <c r="T417" s="57"/>
      <c r="U417" s="57">
        <f t="shared" si="1"/>
        <v>5.175</v>
      </c>
      <c r="V417" s="57"/>
      <c r="W417" s="57"/>
    </row>
    <row r="418" spans="1:23" ht="12.75" customHeight="1" hidden="1">
      <c r="A418" s="3"/>
      <c r="B418" s="69"/>
      <c r="C418" s="69"/>
      <c r="D418" s="69"/>
      <c r="E418" s="69"/>
      <c r="F418" s="69"/>
      <c r="G418" s="69"/>
      <c r="H418" s="69"/>
      <c r="I418" s="69"/>
      <c r="J418" s="69"/>
      <c r="K418" s="41"/>
      <c r="L418" s="41"/>
      <c r="M418" s="57"/>
      <c r="N418" s="57"/>
      <c r="O418" s="57"/>
      <c r="P418" s="57"/>
      <c r="Q418" s="57"/>
      <c r="R418" s="57">
        <f t="shared" si="0"/>
        <v>0</v>
      </c>
      <c r="S418" s="57"/>
      <c r="T418" s="57"/>
      <c r="U418" s="57">
        <f t="shared" si="1"/>
        <v>0</v>
      </c>
      <c r="V418" s="57"/>
      <c r="W418" s="57"/>
    </row>
    <row r="419" spans="1:23" ht="12.75" customHeight="1" hidden="1">
      <c r="A419" s="3"/>
      <c r="B419" s="69"/>
      <c r="C419" s="69"/>
      <c r="D419" s="69"/>
      <c r="E419" s="69"/>
      <c r="F419" s="69"/>
      <c r="G419" s="69"/>
      <c r="H419" s="69"/>
      <c r="I419" s="69"/>
      <c r="J419" s="69"/>
      <c r="K419" s="72"/>
      <c r="L419" s="72"/>
      <c r="M419" s="57"/>
      <c r="N419" s="57"/>
      <c r="O419" s="57"/>
      <c r="P419" s="57"/>
      <c r="Q419" s="57"/>
      <c r="R419" s="57">
        <f t="shared" si="0"/>
        <v>0</v>
      </c>
      <c r="S419" s="57"/>
      <c r="T419" s="57"/>
      <c r="U419" s="57">
        <f t="shared" si="1"/>
        <v>0</v>
      </c>
      <c r="V419" s="57"/>
      <c r="W419" s="57"/>
    </row>
    <row r="420" spans="1:23" ht="12.75" customHeight="1" hidden="1">
      <c r="A420" s="3"/>
      <c r="B420" s="69"/>
      <c r="C420" s="69"/>
      <c r="D420" s="69"/>
      <c r="E420" s="69"/>
      <c r="F420" s="69"/>
      <c r="G420" s="69"/>
      <c r="H420" s="69"/>
      <c r="I420" s="69"/>
      <c r="J420" s="69"/>
      <c r="K420" s="41"/>
      <c r="L420" s="41"/>
      <c r="M420" s="57"/>
      <c r="N420" s="57"/>
      <c r="O420" s="57"/>
      <c r="P420" s="57"/>
      <c r="Q420" s="57"/>
      <c r="R420" s="57">
        <f t="shared" si="0"/>
        <v>0</v>
      </c>
      <c r="S420" s="57"/>
      <c r="T420" s="57"/>
      <c r="U420" s="57">
        <f t="shared" si="1"/>
        <v>0</v>
      </c>
      <c r="V420" s="57"/>
      <c r="W420" s="57"/>
    </row>
    <row r="421" spans="1:23" ht="12.75" customHeight="1" hidden="1">
      <c r="A421" s="3"/>
      <c r="B421" s="69"/>
      <c r="C421" s="69"/>
      <c r="D421" s="69"/>
      <c r="E421" s="69"/>
      <c r="F421" s="69"/>
      <c r="G421" s="69"/>
      <c r="H421" s="69"/>
      <c r="I421" s="69"/>
      <c r="J421" s="69"/>
      <c r="K421" s="41"/>
      <c r="L421" s="41"/>
      <c r="M421" s="57"/>
      <c r="N421" s="57"/>
      <c r="O421" s="57"/>
      <c r="P421" s="57"/>
      <c r="Q421" s="57"/>
      <c r="R421" s="57">
        <f t="shared" si="0"/>
        <v>0</v>
      </c>
      <c r="S421" s="57"/>
      <c r="T421" s="57"/>
      <c r="U421" s="57">
        <f t="shared" si="1"/>
        <v>0</v>
      </c>
      <c r="V421" s="57"/>
      <c r="W421" s="57"/>
    </row>
    <row r="422" spans="1:23" ht="12.75" customHeight="1" hidden="1">
      <c r="A422" s="3"/>
      <c r="B422" s="69"/>
      <c r="C422" s="69"/>
      <c r="D422" s="69"/>
      <c r="E422" s="69"/>
      <c r="F422" s="69"/>
      <c r="G422" s="69"/>
      <c r="H422" s="69"/>
      <c r="I422" s="69"/>
      <c r="J422" s="69"/>
      <c r="K422" s="41"/>
      <c r="L422" s="41"/>
      <c r="M422" s="57"/>
      <c r="N422" s="57"/>
      <c r="O422" s="57"/>
      <c r="P422" s="57"/>
      <c r="Q422" s="57"/>
      <c r="R422" s="57">
        <f t="shared" si="0"/>
        <v>0</v>
      </c>
      <c r="S422" s="57"/>
      <c r="T422" s="57"/>
      <c r="U422" s="57">
        <f t="shared" si="1"/>
        <v>0</v>
      </c>
      <c r="V422" s="57"/>
      <c r="W422" s="57"/>
    </row>
    <row r="423" spans="1:23" ht="12.75" customHeight="1" hidden="1">
      <c r="A423" s="3"/>
      <c r="B423" s="69"/>
      <c r="C423" s="69"/>
      <c r="D423" s="69"/>
      <c r="E423" s="69"/>
      <c r="F423" s="69"/>
      <c r="G423" s="69"/>
      <c r="H423" s="69"/>
      <c r="I423" s="69"/>
      <c r="J423" s="69"/>
      <c r="K423" s="41"/>
      <c r="L423" s="41"/>
      <c r="M423" s="57"/>
      <c r="N423" s="57"/>
      <c r="O423" s="57"/>
      <c r="P423" s="57"/>
      <c r="Q423" s="57"/>
      <c r="R423" s="57">
        <f t="shared" si="0"/>
        <v>0</v>
      </c>
      <c r="S423" s="57"/>
      <c r="T423" s="57"/>
      <c r="U423" s="57">
        <f t="shared" si="1"/>
        <v>0</v>
      </c>
      <c r="V423" s="57"/>
      <c r="W423" s="57"/>
    </row>
    <row r="424" spans="1:23" ht="12.75">
      <c r="A424" s="3">
        <v>11</v>
      </c>
      <c r="B424" s="69" t="s">
        <v>63</v>
      </c>
      <c r="C424" s="69"/>
      <c r="D424" s="69"/>
      <c r="E424" s="69"/>
      <c r="F424" s="69"/>
      <c r="G424" s="69"/>
      <c r="H424" s="69"/>
      <c r="I424" s="69"/>
      <c r="J424" s="69"/>
      <c r="K424" s="41" t="s">
        <v>70</v>
      </c>
      <c r="L424" s="41"/>
      <c r="M424" s="57">
        <v>0.6</v>
      </c>
      <c r="N424" s="57"/>
      <c r="O424" s="57">
        <v>8</v>
      </c>
      <c r="P424" s="57"/>
      <c r="Q424" s="57"/>
      <c r="R424" s="57">
        <f t="shared" si="0"/>
        <v>4.8</v>
      </c>
      <c r="S424" s="57"/>
      <c r="T424" s="57"/>
      <c r="U424" s="57">
        <f t="shared" si="1"/>
        <v>5.52</v>
      </c>
      <c r="V424" s="57"/>
      <c r="W424" s="57"/>
    </row>
    <row r="425" spans="1:23" ht="12.75">
      <c r="A425" s="3">
        <v>12</v>
      </c>
      <c r="B425" s="69" t="s">
        <v>98</v>
      </c>
      <c r="C425" s="69"/>
      <c r="D425" s="69"/>
      <c r="E425" s="69"/>
      <c r="F425" s="69"/>
      <c r="G425" s="69"/>
      <c r="H425" s="69"/>
      <c r="I425" s="69"/>
      <c r="J425" s="69"/>
      <c r="K425" s="41" t="s">
        <v>70</v>
      </c>
      <c r="L425" s="41"/>
      <c r="M425" s="57">
        <v>1</v>
      </c>
      <c r="N425" s="57"/>
      <c r="O425" s="57">
        <v>5</v>
      </c>
      <c r="P425" s="57"/>
      <c r="Q425" s="57"/>
      <c r="R425" s="57">
        <f t="shared" si="0"/>
        <v>5</v>
      </c>
      <c r="S425" s="57"/>
      <c r="T425" s="57"/>
      <c r="U425" s="57">
        <f t="shared" si="1"/>
        <v>5.75</v>
      </c>
      <c r="V425" s="57"/>
      <c r="W425" s="57"/>
    </row>
    <row r="426" spans="1:23" ht="12.75">
      <c r="A426" s="3">
        <v>13</v>
      </c>
      <c r="B426" s="69" t="s">
        <v>0</v>
      </c>
      <c r="C426" s="69"/>
      <c r="D426" s="69"/>
      <c r="E426" s="69"/>
      <c r="F426" s="69"/>
      <c r="G426" s="69"/>
      <c r="H426" s="69"/>
      <c r="I426" s="69"/>
      <c r="J426" s="69"/>
      <c r="K426" s="41" t="s">
        <v>57</v>
      </c>
      <c r="L426" s="41"/>
      <c r="M426" s="57">
        <v>1</v>
      </c>
      <c r="N426" s="57"/>
      <c r="O426" s="57">
        <v>6.3</v>
      </c>
      <c r="P426" s="57"/>
      <c r="Q426" s="57"/>
      <c r="R426" s="57">
        <f t="shared" si="0"/>
        <v>6.3</v>
      </c>
      <c r="S426" s="57"/>
      <c r="T426" s="57"/>
      <c r="U426" s="57">
        <f t="shared" si="1"/>
        <v>7.244999999999999</v>
      </c>
      <c r="V426" s="57"/>
      <c r="W426" s="57"/>
    </row>
    <row r="427" spans="1:23" ht="12.75" customHeight="1" hidden="1">
      <c r="A427" s="3"/>
      <c r="B427" s="69"/>
      <c r="C427" s="69"/>
      <c r="D427" s="69"/>
      <c r="E427" s="69"/>
      <c r="F427" s="69"/>
      <c r="G427" s="69"/>
      <c r="H427" s="69"/>
      <c r="I427" s="69"/>
      <c r="J427" s="69"/>
      <c r="K427" s="41"/>
      <c r="L427" s="41"/>
      <c r="M427" s="57"/>
      <c r="N427" s="57"/>
      <c r="O427" s="57"/>
      <c r="P427" s="57"/>
      <c r="Q427" s="57"/>
      <c r="R427" s="57">
        <f t="shared" si="0"/>
        <v>0</v>
      </c>
      <c r="S427" s="57"/>
      <c r="T427" s="57"/>
      <c r="U427" s="57">
        <f t="shared" si="1"/>
        <v>0</v>
      </c>
      <c r="V427" s="57"/>
      <c r="W427" s="57"/>
    </row>
    <row r="428" spans="1:23" ht="12.75" customHeight="1" hidden="1">
      <c r="A428" s="3"/>
      <c r="B428" s="69"/>
      <c r="C428" s="69"/>
      <c r="D428" s="69"/>
      <c r="E428" s="69"/>
      <c r="F428" s="69"/>
      <c r="G428" s="69"/>
      <c r="H428" s="69"/>
      <c r="I428" s="69"/>
      <c r="J428" s="69"/>
      <c r="K428" s="41"/>
      <c r="L428" s="41"/>
      <c r="M428" s="57"/>
      <c r="N428" s="57"/>
      <c r="O428" s="57"/>
      <c r="P428" s="57"/>
      <c r="Q428" s="57"/>
      <c r="R428" s="57">
        <f t="shared" si="0"/>
        <v>0</v>
      </c>
      <c r="S428" s="57"/>
      <c r="T428" s="57"/>
      <c r="U428" s="57">
        <f t="shared" si="1"/>
        <v>0</v>
      </c>
      <c r="V428" s="57"/>
      <c r="W428" s="57"/>
    </row>
    <row r="429" spans="1:23" ht="12.75">
      <c r="A429" s="3">
        <v>14</v>
      </c>
      <c r="B429" s="69" t="s">
        <v>64</v>
      </c>
      <c r="C429" s="69"/>
      <c r="D429" s="69"/>
      <c r="E429" s="69"/>
      <c r="F429" s="69"/>
      <c r="G429" s="69"/>
      <c r="H429" s="69"/>
      <c r="I429" s="69"/>
      <c r="J429" s="69"/>
      <c r="K429" s="41" t="s">
        <v>57</v>
      </c>
      <c r="L429" s="41"/>
      <c r="M429" s="57">
        <v>1</v>
      </c>
      <c r="N429" s="57"/>
      <c r="O429" s="57">
        <v>7.3</v>
      </c>
      <c r="P429" s="57"/>
      <c r="Q429" s="57"/>
      <c r="R429" s="57">
        <f t="shared" si="0"/>
        <v>7.3</v>
      </c>
      <c r="S429" s="57"/>
      <c r="T429" s="57"/>
      <c r="U429" s="57">
        <f t="shared" si="1"/>
        <v>8.395</v>
      </c>
      <c r="V429" s="57"/>
      <c r="W429" s="57"/>
    </row>
    <row r="430" spans="1:23" ht="12.75" customHeight="1" hidden="1">
      <c r="A430" s="3"/>
      <c r="B430" s="69"/>
      <c r="C430" s="69"/>
      <c r="D430" s="69"/>
      <c r="E430" s="69"/>
      <c r="F430" s="69"/>
      <c r="G430" s="69"/>
      <c r="H430" s="69"/>
      <c r="I430" s="69"/>
      <c r="J430" s="69"/>
      <c r="K430" s="41"/>
      <c r="L430" s="41"/>
      <c r="M430" s="57"/>
      <c r="N430" s="57"/>
      <c r="O430" s="57"/>
      <c r="P430" s="57"/>
      <c r="Q430" s="57"/>
      <c r="R430" s="57">
        <f t="shared" si="0"/>
        <v>0</v>
      </c>
      <c r="S430" s="57"/>
      <c r="T430" s="57"/>
      <c r="U430" s="57">
        <f t="shared" si="1"/>
        <v>0</v>
      </c>
      <c r="V430" s="57"/>
      <c r="W430" s="57"/>
    </row>
    <row r="431" spans="1:23" ht="12.75">
      <c r="A431" s="3">
        <v>15</v>
      </c>
      <c r="B431" s="69" t="s">
        <v>99</v>
      </c>
      <c r="C431" s="69"/>
      <c r="D431" s="69"/>
      <c r="E431" s="69"/>
      <c r="F431" s="69"/>
      <c r="G431" s="69"/>
      <c r="H431" s="69"/>
      <c r="I431" s="69"/>
      <c r="J431" s="69"/>
      <c r="K431" s="41" t="s">
        <v>107</v>
      </c>
      <c r="L431" s="41"/>
      <c r="M431" s="57">
        <v>0.2</v>
      </c>
      <c r="N431" s="57"/>
      <c r="O431" s="57">
        <v>7.7</v>
      </c>
      <c r="P431" s="57"/>
      <c r="Q431" s="57"/>
      <c r="R431" s="57">
        <f t="shared" si="0"/>
        <v>1.54</v>
      </c>
      <c r="S431" s="57"/>
      <c r="T431" s="57"/>
      <c r="U431" s="57">
        <f t="shared" si="1"/>
        <v>1.771</v>
      </c>
      <c r="V431" s="57"/>
      <c r="W431" s="57"/>
    </row>
    <row r="432" spans="1:23" ht="12.75">
      <c r="A432" s="3">
        <v>16</v>
      </c>
      <c r="B432" s="69" t="s">
        <v>184</v>
      </c>
      <c r="C432" s="69"/>
      <c r="D432" s="69"/>
      <c r="E432" s="69"/>
      <c r="F432" s="69"/>
      <c r="G432" s="69"/>
      <c r="H432" s="69"/>
      <c r="I432" s="69"/>
      <c r="J432" s="69"/>
      <c r="K432" s="41" t="s">
        <v>57</v>
      </c>
      <c r="L432" s="41"/>
      <c r="M432" s="57">
        <v>2</v>
      </c>
      <c r="N432" s="57"/>
      <c r="O432" s="57">
        <v>5.5</v>
      </c>
      <c r="P432" s="57"/>
      <c r="Q432" s="57"/>
      <c r="R432" s="57">
        <f t="shared" si="0"/>
        <v>11</v>
      </c>
      <c r="S432" s="57"/>
      <c r="T432" s="57"/>
      <c r="U432" s="57">
        <f t="shared" si="1"/>
        <v>12.649999999999999</v>
      </c>
      <c r="V432" s="57"/>
      <c r="W432" s="57"/>
    </row>
    <row r="433" spans="1:23" ht="12.75">
      <c r="A433" s="3">
        <v>17</v>
      </c>
      <c r="B433" s="69" t="s">
        <v>65</v>
      </c>
      <c r="C433" s="69"/>
      <c r="D433" s="69"/>
      <c r="E433" s="69"/>
      <c r="F433" s="69"/>
      <c r="G433" s="69"/>
      <c r="H433" s="69"/>
      <c r="I433" s="69"/>
      <c r="J433" s="69"/>
      <c r="K433" s="41" t="s">
        <v>57</v>
      </c>
      <c r="L433" s="41"/>
      <c r="M433" s="57">
        <v>2</v>
      </c>
      <c r="N433" s="57"/>
      <c r="O433" s="57">
        <v>5.6</v>
      </c>
      <c r="P433" s="57"/>
      <c r="Q433" s="57"/>
      <c r="R433" s="57">
        <f t="shared" si="0"/>
        <v>11.2</v>
      </c>
      <c r="S433" s="57"/>
      <c r="T433" s="57"/>
      <c r="U433" s="57">
        <f t="shared" si="1"/>
        <v>12.879999999999999</v>
      </c>
      <c r="V433" s="57"/>
      <c r="W433" s="57"/>
    </row>
    <row r="434" spans="1:23" ht="12.75">
      <c r="A434" s="3">
        <v>18</v>
      </c>
      <c r="B434" s="69" t="s">
        <v>100</v>
      </c>
      <c r="C434" s="69"/>
      <c r="D434" s="69"/>
      <c r="E434" s="69"/>
      <c r="F434" s="69"/>
      <c r="G434" s="69"/>
      <c r="H434" s="69"/>
      <c r="I434" s="69"/>
      <c r="J434" s="69"/>
      <c r="K434" s="62" t="s">
        <v>89</v>
      </c>
      <c r="L434" s="62"/>
      <c r="M434" s="70">
        <v>0.3</v>
      </c>
      <c r="N434" s="70"/>
      <c r="O434" s="57">
        <v>50</v>
      </c>
      <c r="P434" s="57"/>
      <c r="Q434" s="57"/>
      <c r="R434" s="57">
        <f t="shared" si="0"/>
        <v>15</v>
      </c>
      <c r="S434" s="57"/>
      <c r="T434" s="57"/>
      <c r="U434" s="57">
        <f t="shared" si="1"/>
        <v>17.25</v>
      </c>
      <c r="V434" s="57"/>
      <c r="W434" s="57"/>
    </row>
    <row r="435" spans="1:23" ht="12.75">
      <c r="A435" s="3">
        <v>19</v>
      </c>
      <c r="B435" s="69" t="s">
        <v>3</v>
      </c>
      <c r="C435" s="69"/>
      <c r="D435" s="69"/>
      <c r="E435" s="69"/>
      <c r="F435" s="69"/>
      <c r="G435" s="69"/>
      <c r="H435" s="69"/>
      <c r="I435" s="69"/>
      <c r="J435" s="69"/>
      <c r="K435" s="41" t="s">
        <v>174</v>
      </c>
      <c r="L435" s="41"/>
      <c r="M435" s="57">
        <v>0.2</v>
      </c>
      <c r="N435" s="57"/>
      <c r="O435" s="57">
        <v>6.3</v>
      </c>
      <c r="P435" s="57"/>
      <c r="Q435" s="57"/>
      <c r="R435" s="57">
        <f t="shared" si="0"/>
        <v>1.26</v>
      </c>
      <c r="S435" s="57"/>
      <c r="T435" s="57"/>
      <c r="U435" s="57">
        <f t="shared" si="1"/>
        <v>1.4489999999999998</v>
      </c>
      <c r="V435" s="57"/>
      <c r="W435" s="57"/>
    </row>
    <row r="436" spans="1:23" ht="12.75">
      <c r="A436" s="3">
        <v>20</v>
      </c>
      <c r="B436" s="69" t="s">
        <v>101</v>
      </c>
      <c r="C436" s="69"/>
      <c r="D436" s="69"/>
      <c r="E436" s="69"/>
      <c r="F436" s="69"/>
      <c r="G436" s="69"/>
      <c r="H436" s="69"/>
      <c r="I436" s="69"/>
      <c r="J436" s="69"/>
      <c r="K436" s="41" t="s">
        <v>57</v>
      </c>
      <c r="L436" s="41"/>
      <c r="M436" s="57">
        <v>0.8</v>
      </c>
      <c r="N436" s="57"/>
      <c r="O436" s="57">
        <v>10.6</v>
      </c>
      <c r="P436" s="57"/>
      <c r="Q436" s="57"/>
      <c r="R436" s="57">
        <f t="shared" si="0"/>
        <v>8.48</v>
      </c>
      <c r="S436" s="57"/>
      <c r="T436" s="57"/>
      <c r="U436" s="57">
        <f t="shared" si="1"/>
        <v>9.751999999999999</v>
      </c>
      <c r="V436" s="57"/>
      <c r="W436" s="57"/>
    </row>
    <row r="437" spans="1:23" ht="12.75">
      <c r="A437" s="3">
        <v>21</v>
      </c>
      <c r="B437" s="69" t="s">
        <v>66</v>
      </c>
      <c r="C437" s="69"/>
      <c r="D437" s="69"/>
      <c r="E437" s="69"/>
      <c r="F437" s="69"/>
      <c r="G437" s="69"/>
      <c r="H437" s="69"/>
      <c r="I437" s="69"/>
      <c r="J437" s="69"/>
      <c r="K437" s="41" t="s">
        <v>57</v>
      </c>
      <c r="L437" s="41"/>
      <c r="M437" s="57">
        <v>0.3</v>
      </c>
      <c r="N437" s="57"/>
      <c r="O437" s="57">
        <v>18</v>
      </c>
      <c r="P437" s="57"/>
      <c r="Q437" s="57"/>
      <c r="R437" s="57">
        <f t="shared" si="0"/>
        <v>5.3999999999999995</v>
      </c>
      <c r="S437" s="57"/>
      <c r="T437" s="57"/>
      <c r="U437" s="57">
        <f t="shared" si="1"/>
        <v>6.209999999999999</v>
      </c>
      <c r="V437" s="57"/>
      <c r="W437" s="57"/>
    </row>
    <row r="438" spans="1:23" ht="27" customHeight="1">
      <c r="A438" s="3">
        <v>22</v>
      </c>
      <c r="B438" s="69" t="s">
        <v>203</v>
      </c>
      <c r="C438" s="69"/>
      <c r="D438" s="69"/>
      <c r="E438" s="69"/>
      <c r="F438" s="69"/>
      <c r="G438" s="69"/>
      <c r="H438" s="69"/>
      <c r="I438" s="69"/>
      <c r="J438" s="69"/>
      <c r="K438" s="41" t="s">
        <v>200</v>
      </c>
      <c r="L438" s="41"/>
      <c r="M438" s="57">
        <v>0.1</v>
      </c>
      <c r="N438" s="57"/>
      <c r="O438" s="57">
        <v>147.1</v>
      </c>
      <c r="P438" s="57"/>
      <c r="Q438" s="57"/>
      <c r="R438" s="57">
        <f t="shared" si="0"/>
        <v>14.71</v>
      </c>
      <c r="S438" s="57"/>
      <c r="T438" s="57"/>
      <c r="U438" s="57">
        <f t="shared" si="1"/>
        <v>16.9165</v>
      </c>
      <c r="V438" s="57"/>
      <c r="W438" s="57"/>
    </row>
    <row r="439" spans="1:23" ht="12.75">
      <c r="A439" s="3">
        <v>23</v>
      </c>
      <c r="B439" s="69" t="s">
        <v>56</v>
      </c>
      <c r="C439" s="69"/>
      <c r="D439" s="69"/>
      <c r="E439" s="69"/>
      <c r="F439" s="69"/>
      <c r="G439" s="69"/>
      <c r="H439" s="69"/>
      <c r="I439" s="69"/>
      <c r="J439" s="69"/>
      <c r="K439" s="41" t="s">
        <v>57</v>
      </c>
      <c r="L439" s="41"/>
      <c r="M439" s="57">
        <v>3</v>
      </c>
      <c r="N439" s="57"/>
      <c r="O439" s="57">
        <v>1.7</v>
      </c>
      <c r="P439" s="57"/>
      <c r="Q439" s="57"/>
      <c r="R439" s="57">
        <f t="shared" si="0"/>
        <v>5.1</v>
      </c>
      <c r="S439" s="57"/>
      <c r="T439" s="57"/>
      <c r="U439" s="57">
        <f t="shared" si="1"/>
        <v>5.864999999999999</v>
      </c>
      <c r="V439" s="57"/>
      <c r="W439" s="57"/>
    </row>
    <row r="440" spans="1:23" ht="12.75">
      <c r="A440" s="3">
        <v>24</v>
      </c>
      <c r="B440" s="69" t="s">
        <v>67</v>
      </c>
      <c r="C440" s="69"/>
      <c r="D440" s="69"/>
      <c r="E440" s="69"/>
      <c r="F440" s="69"/>
      <c r="G440" s="69"/>
      <c r="H440" s="69"/>
      <c r="I440" s="69"/>
      <c r="J440" s="69"/>
      <c r="K440" s="41" t="s">
        <v>57</v>
      </c>
      <c r="L440" s="41"/>
      <c r="M440" s="57">
        <v>1</v>
      </c>
      <c r="N440" s="57"/>
      <c r="O440" s="57">
        <v>1.3</v>
      </c>
      <c r="P440" s="57"/>
      <c r="Q440" s="57"/>
      <c r="R440" s="57">
        <f t="shared" si="0"/>
        <v>1.3</v>
      </c>
      <c r="S440" s="57"/>
      <c r="T440" s="57"/>
      <c r="U440" s="57">
        <f t="shared" si="1"/>
        <v>1.4949999999999999</v>
      </c>
      <c r="V440" s="57"/>
      <c r="W440" s="57"/>
    </row>
    <row r="441" spans="1:23" ht="27.75" customHeight="1">
      <c r="A441" s="3">
        <v>25</v>
      </c>
      <c r="B441" s="69" t="s">
        <v>140</v>
      </c>
      <c r="C441" s="69"/>
      <c r="D441" s="69"/>
      <c r="E441" s="69"/>
      <c r="F441" s="69"/>
      <c r="G441" s="69"/>
      <c r="H441" s="69"/>
      <c r="I441" s="69"/>
      <c r="J441" s="69"/>
      <c r="K441" s="41" t="s">
        <v>200</v>
      </c>
      <c r="L441" s="41"/>
      <c r="M441" s="57">
        <v>0.25</v>
      </c>
      <c r="N441" s="57"/>
      <c r="O441" s="57">
        <v>135.4</v>
      </c>
      <c r="P441" s="57"/>
      <c r="Q441" s="57"/>
      <c r="R441" s="57">
        <f t="shared" si="0"/>
        <v>33.85</v>
      </c>
      <c r="S441" s="57"/>
      <c r="T441" s="57"/>
      <c r="U441" s="57">
        <f t="shared" si="1"/>
        <v>38.9275</v>
      </c>
      <c r="V441" s="57"/>
      <c r="W441" s="57"/>
    </row>
    <row r="442" spans="1:23" ht="12.75">
      <c r="A442" s="3">
        <v>26</v>
      </c>
      <c r="B442" s="69" t="s">
        <v>102</v>
      </c>
      <c r="C442" s="69"/>
      <c r="D442" s="69"/>
      <c r="E442" s="69"/>
      <c r="F442" s="69"/>
      <c r="G442" s="69"/>
      <c r="H442" s="69"/>
      <c r="I442" s="69"/>
      <c r="J442" s="69"/>
      <c r="K442" s="41" t="s">
        <v>5</v>
      </c>
      <c r="L442" s="41"/>
      <c r="M442" s="57">
        <v>0.2</v>
      </c>
      <c r="N442" s="57"/>
      <c r="O442" s="57">
        <v>7.7</v>
      </c>
      <c r="P442" s="57"/>
      <c r="Q442" s="57"/>
      <c r="R442" s="57">
        <f t="shared" si="0"/>
        <v>1.54</v>
      </c>
      <c r="S442" s="57"/>
      <c r="T442" s="57"/>
      <c r="U442" s="57">
        <f t="shared" si="1"/>
        <v>1.771</v>
      </c>
      <c r="V442" s="57"/>
      <c r="W442" s="57"/>
    </row>
    <row r="443" spans="1:23" ht="12.75">
      <c r="A443" s="3">
        <v>27</v>
      </c>
      <c r="B443" s="69" t="s">
        <v>103</v>
      </c>
      <c r="C443" s="69"/>
      <c r="D443" s="69"/>
      <c r="E443" s="69"/>
      <c r="F443" s="69"/>
      <c r="G443" s="69"/>
      <c r="H443" s="69"/>
      <c r="I443" s="69"/>
      <c r="J443" s="69"/>
      <c r="K443" s="41" t="s">
        <v>57</v>
      </c>
      <c r="L443" s="41"/>
      <c r="M443" s="57">
        <v>0.7</v>
      </c>
      <c r="N443" s="57"/>
      <c r="O443" s="57">
        <v>7.4</v>
      </c>
      <c r="P443" s="57"/>
      <c r="Q443" s="57"/>
      <c r="R443" s="57">
        <f t="shared" si="0"/>
        <v>5.18</v>
      </c>
      <c r="S443" s="57"/>
      <c r="T443" s="57"/>
      <c r="U443" s="57">
        <f t="shared" si="1"/>
        <v>5.956999999999999</v>
      </c>
      <c r="V443" s="57"/>
      <c r="W443" s="57"/>
    </row>
    <row r="444" spans="1:23" ht="12.75" hidden="1">
      <c r="A444" s="3"/>
      <c r="B444" s="69"/>
      <c r="C444" s="69"/>
      <c r="D444" s="69"/>
      <c r="E444" s="69"/>
      <c r="F444" s="69"/>
      <c r="G444" s="69"/>
      <c r="H444" s="69"/>
      <c r="I444" s="69"/>
      <c r="J444" s="69"/>
      <c r="K444" s="41"/>
      <c r="L444" s="41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</row>
    <row r="445" spans="1:23" ht="12.75" hidden="1">
      <c r="A445" s="3"/>
      <c r="B445" s="69"/>
      <c r="C445" s="69"/>
      <c r="D445" s="69"/>
      <c r="E445" s="69"/>
      <c r="F445" s="69"/>
      <c r="G445" s="69"/>
      <c r="H445" s="69"/>
      <c r="I445" s="69"/>
      <c r="J445" s="69"/>
      <c r="K445" s="41"/>
      <c r="L445" s="41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</row>
    <row r="446" spans="1:23" ht="12.75">
      <c r="A446" s="7"/>
      <c r="B446" s="71" t="s">
        <v>40</v>
      </c>
      <c r="C446" s="71"/>
      <c r="D446" s="71"/>
      <c r="E446" s="71"/>
      <c r="F446" s="71"/>
      <c r="G446" s="71"/>
      <c r="H446" s="71"/>
      <c r="I446" s="71"/>
      <c r="J446" s="71"/>
      <c r="K446" s="51"/>
      <c r="L446" s="51"/>
      <c r="M446" s="51" t="s">
        <v>41</v>
      </c>
      <c r="N446" s="51"/>
      <c r="O446" s="51"/>
      <c r="P446" s="51"/>
      <c r="Q446" s="51"/>
      <c r="R446" s="52">
        <f>SUM(R399:T445)</f>
        <v>233.76999999999998</v>
      </c>
      <c r="S446" s="52"/>
      <c r="T446" s="52"/>
      <c r="U446" s="52">
        <f>SUM(U399:W445)</f>
        <v>268.8355</v>
      </c>
      <c r="V446" s="52"/>
      <c r="W446" s="52"/>
    </row>
    <row r="447" ht="3" customHeight="1"/>
    <row r="448" spans="1:23" ht="12.75" hidden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</row>
    <row r="449" spans="1:23" ht="12.75" hidden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</row>
    <row r="450" spans="1:23" ht="24.75" customHeight="1" hidden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</row>
    <row r="451" spans="1:23" ht="12.75" hidden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</row>
    <row r="452" spans="1:23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hidden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</row>
    <row r="454" spans="1:23" ht="51.75" customHeight="1" hidden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</row>
    <row r="455" spans="1:23" ht="12.75" hidden="1">
      <c r="A455" s="6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</row>
    <row r="456" spans="1:23" ht="12.75" hidden="1">
      <c r="A456" s="3"/>
      <c r="B456" s="69"/>
      <c r="C456" s="69"/>
      <c r="D456" s="69"/>
      <c r="E456" s="69"/>
      <c r="F456" s="69"/>
      <c r="G456" s="69"/>
      <c r="H456" s="69"/>
      <c r="I456" s="69"/>
      <c r="J456" s="61"/>
      <c r="K456" s="61"/>
      <c r="L456" s="41"/>
      <c r="M456" s="41"/>
      <c r="N456" s="57"/>
      <c r="O456" s="57"/>
      <c r="P456" s="41"/>
      <c r="Q456" s="41"/>
      <c r="R456" s="57"/>
      <c r="S456" s="57"/>
      <c r="T456" s="57"/>
      <c r="U456" s="57"/>
      <c r="V456" s="57"/>
      <c r="W456" s="57"/>
    </row>
    <row r="457" spans="1:23" ht="12.75" hidden="1">
      <c r="A457" s="3"/>
      <c r="B457" s="69"/>
      <c r="C457" s="69"/>
      <c r="D457" s="69"/>
      <c r="E457" s="69"/>
      <c r="F457" s="69"/>
      <c r="G457" s="69"/>
      <c r="H457" s="69"/>
      <c r="I457" s="69"/>
      <c r="J457" s="61"/>
      <c r="K457" s="61"/>
      <c r="L457" s="41"/>
      <c r="M457" s="41"/>
      <c r="N457" s="57"/>
      <c r="O457" s="57"/>
      <c r="P457" s="41"/>
      <c r="Q457" s="41"/>
      <c r="R457" s="57"/>
      <c r="S457" s="57"/>
      <c r="T457" s="57"/>
      <c r="U457" s="57"/>
      <c r="V457" s="57"/>
      <c r="W457" s="57"/>
    </row>
    <row r="458" spans="1:23" ht="12.75" hidden="1">
      <c r="A458" s="3"/>
      <c r="B458" s="69"/>
      <c r="C458" s="69"/>
      <c r="D458" s="69"/>
      <c r="E458" s="69"/>
      <c r="F458" s="69"/>
      <c r="G458" s="69"/>
      <c r="H458" s="69"/>
      <c r="I458" s="69"/>
      <c r="J458" s="61"/>
      <c r="K458" s="61"/>
      <c r="L458" s="41"/>
      <c r="M458" s="41"/>
      <c r="N458" s="57"/>
      <c r="O458" s="57"/>
      <c r="P458" s="41"/>
      <c r="Q458" s="41"/>
      <c r="R458" s="57"/>
      <c r="S458" s="57"/>
      <c r="T458" s="57"/>
      <c r="U458" s="57"/>
      <c r="V458" s="57"/>
      <c r="W458" s="57"/>
    </row>
    <row r="459" spans="1:23" ht="12.75" hidden="1">
      <c r="A459" s="3"/>
      <c r="B459" s="69"/>
      <c r="C459" s="69"/>
      <c r="D459" s="69"/>
      <c r="E459" s="69"/>
      <c r="F459" s="69"/>
      <c r="G459" s="69"/>
      <c r="H459" s="69"/>
      <c r="I459" s="69"/>
      <c r="J459" s="61"/>
      <c r="K459" s="61"/>
      <c r="L459" s="41"/>
      <c r="M459" s="41"/>
      <c r="N459" s="57"/>
      <c r="O459" s="57"/>
      <c r="P459" s="41"/>
      <c r="Q459" s="41"/>
      <c r="R459" s="57"/>
      <c r="S459" s="57"/>
      <c r="T459" s="57"/>
      <c r="U459" s="57"/>
      <c r="V459" s="57"/>
      <c r="W459" s="57"/>
    </row>
    <row r="460" spans="1:23" ht="12.75" hidden="1">
      <c r="A460" s="3"/>
      <c r="B460" s="69"/>
      <c r="C460" s="69"/>
      <c r="D460" s="69"/>
      <c r="E460" s="69"/>
      <c r="F460" s="69"/>
      <c r="G460" s="69"/>
      <c r="H460" s="69"/>
      <c r="I460" s="69"/>
      <c r="J460" s="61"/>
      <c r="K460" s="61"/>
      <c r="L460" s="41"/>
      <c r="M460" s="41"/>
      <c r="N460" s="57"/>
      <c r="O460" s="57"/>
      <c r="P460" s="41"/>
      <c r="Q460" s="41"/>
      <c r="R460" s="57"/>
      <c r="S460" s="57"/>
      <c r="T460" s="57"/>
      <c r="U460" s="57"/>
      <c r="V460" s="57"/>
      <c r="W460" s="57"/>
    </row>
    <row r="461" spans="1:23" ht="24.75" customHeight="1" hidden="1">
      <c r="A461" s="3"/>
      <c r="B461" s="69"/>
      <c r="C461" s="69"/>
      <c r="D461" s="69"/>
      <c r="E461" s="69"/>
      <c r="F461" s="69"/>
      <c r="G461" s="69"/>
      <c r="H461" s="69"/>
      <c r="I461" s="69"/>
      <c r="J461" s="61"/>
      <c r="K461" s="61"/>
      <c r="L461" s="41"/>
      <c r="M461" s="41"/>
      <c r="N461" s="57"/>
      <c r="O461" s="57"/>
      <c r="P461" s="41"/>
      <c r="Q461" s="41"/>
      <c r="R461" s="57"/>
      <c r="S461" s="57"/>
      <c r="T461" s="57"/>
      <c r="U461" s="57"/>
      <c r="V461" s="57"/>
      <c r="W461" s="57"/>
    </row>
    <row r="462" spans="1:23" ht="12.75" hidden="1">
      <c r="A462" s="3"/>
      <c r="B462" s="69"/>
      <c r="C462" s="69"/>
      <c r="D462" s="69"/>
      <c r="E462" s="69"/>
      <c r="F462" s="69"/>
      <c r="G462" s="69"/>
      <c r="H462" s="69"/>
      <c r="I462" s="69"/>
      <c r="J462" s="61"/>
      <c r="K462" s="61"/>
      <c r="L462" s="41"/>
      <c r="M462" s="41"/>
      <c r="N462" s="57"/>
      <c r="O462" s="57"/>
      <c r="P462" s="41"/>
      <c r="Q462" s="41"/>
      <c r="R462" s="57"/>
      <c r="S462" s="57"/>
      <c r="T462" s="57"/>
      <c r="U462" s="57"/>
      <c r="V462" s="57"/>
      <c r="W462" s="57"/>
    </row>
    <row r="463" spans="1:23" ht="12.75" hidden="1">
      <c r="A463" s="3"/>
      <c r="B463" s="69"/>
      <c r="C463" s="69"/>
      <c r="D463" s="69"/>
      <c r="E463" s="69"/>
      <c r="F463" s="69"/>
      <c r="G463" s="69"/>
      <c r="H463" s="69"/>
      <c r="I463" s="69"/>
      <c r="J463" s="61"/>
      <c r="K463" s="61"/>
      <c r="L463" s="41"/>
      <c r="M463" s="41"/>
      <c r="N463" s="57"/>
      <c r="O463" s="57"/>
      <c r="P463" s="41"/>
      <c r="Q463" s="41"/>
      <c r="R463" s="57"/>
      <c r="S463" s="57"/>
      <c r="T463" s="57"/>
      <c r="U463" s="57"/>
      <c r="V463" s="57"/>
      <c r="W463" s="57"/>
    </row>
    <row r="464" spans="1:23" ht="12.75" hidden="1">
      <c r="A464" s="3"/>
      <c r="B464" s="69"/>
      <c r="C464" s="69"/>
      <c r="D464" s="69"/>
      <c r="E464" s="69"/>
      <c r="F464" s="69"/>
      <c r="G464" s="69"/>
      <c r="H464" s="69"/>
      <c r="I464" s="69"/>
      <c r="J464" s="61"/>
      <c r="K464" s="61"/>
      <c r="L464" s="41"/>
      <c r="M464" s="41"/>
      <c r="N464" s="57"/>
      <c r="O464" s="57"/>
      <c r="P464" s="41"/>
      <c r="Q464" s="41"/>
      <c r="R464" s="57"/>
      <c r="S464" s="57"/>
      <c r="T464" s="57"/>
      <c r="U464" s="57"/>
      <c r="V464" s="57"/>
      <c r="W464" s="57"/>
    </row>
    <row r="465" spans="1:23" ht="12.75" hidden="1">
      <c r="A465" s="3"/>
      <c r="B465" s="69"/>
      <c r="C465" s="69"/>
      <c r="D465" s="69"/>
      <c r="E465" s="69"/>
      <c r="F465" s="69"/>
      <c r="G465" s="69"/>
      <c r="H465" s="69"/>
      <c r="I465" s="69"/>
      <c r="J465" s="61"/>
      <c r="K465" s="61"/>
      <c r="L465" s="41"/>
      <c r="M465" s="41"/>
      <c r="N465" s="57"/>
      <c r="O465" s="57"/>
      <c r="P465" s="41"/>
      <c r="Q465" s="41"/>
      <c r="R465" s="57"/>
      <c r="S465" s="57"/>
      <c r="T465" s="57"/>
      <c r="U465" s="57"/>
      <c r="V465" s="57"/>
      <c r="W465" s="57"/>
    </row>
    <row r="466" spans="1:23" ht="12.75" hidden="1">
      <c r="A466" s="3"/>
      <c r="B466" s="69"/>
      <c r="C466" s="69"/>
      <c r="D466" s="69"/>
      <c r="E466" s="69"/>
      <c r="F466" s="69"/>
      <c r="G466" s="69"/>
      <c r="H466" s="69"/>
      <c r="I466" s="69"/>
      <c r="J466" s="61"/>
      <c r="K466" s="61"/>
      <c r="L466" s="41"/>
      <c r="M466" s="41"/>
      <c r="N466" s="57"/>
      <c r="O466" s="57"/>
      <c r="P466" s="41"/>
      <c r="Q466" s="41"/>
      <c r="R466" s="57"/>
      <c r="S466" s="57"/>
      <c r="T466" s="57"/>
      <c r="U466" s="57"/>
      <c r="V466" s="57"/>
      <c r="W466" s="57"/>
    </row>
    <row r="467" spans="1:23" ht="12.75" hidden="1">
      <c r="A467" s="3"/>
      <c r="B467" s="69"/>
      <c r="C467" s="69"/>
      <c r="D467" s="69"/>
      <c r="E467" s="69"/>
      <c r="F467" s="69"/>
      <c r="G467" s="69"/>
      <c r="H467" s="69"/>
      <c r="I467" s="69"/>
      <c r="J467" s="61"/>
      <c r="K467" s="61"/>
      <c r="L467" s="41"/>
      <c r="M467" s="41"/>
      <c r="N467" s="57"/>
      <c r="O467" s="57"/>
      <c r="P467" s="41"/>
      <c r="Q467" s="41"/>
      <c r="R467" s="57"/>
      <c r="S467" s="57"/>
      <c r="T467" s="57"/>
      <c r="U467" s="57"/>
      <c r="V467" s="57"/>
      <c r="W467" s="57"/>
    </row>
    <row r="468" spans="1:23" ht="12.75" hidden="1">
      <c r="A468" s="3"/>
      <c r="B468" s="69"/>
      <c r="C468" s="69"/>
      <c r="D468" s="69"/>
      <c r="E468" s="69"/>
      <c r="F468" s="69"/>
      <c r="G468" s="69"/>
      <c r="H468" s="69"/>
      <c r="I468" s="69"/>
      <c r="J468" s="61"/>
      <c r="K468" s="61"/>
      <c r="L468" s="41"/>
      <c r="M468" s="41"/>
      <c r="N468" s="57"/>
      <c r="O468" s="57"/>
      <c r="P468" s="41"/>
      <c r="Q468" s="41"/>
      <c r="R468" s="57"/>
      <c r="S468" s="57"/>
      <c r="T468" s="57"/>
      <c r="U468" s="57"/>
      <c r="V468" s="57"/>
      <c r="W468" s="57"/>
    </row>
    <row r="469" spans="1:23" ht="12.75" hidden="1">
      <c r="A469" s="3"/>
      <c r="B469" s="69"/>
      <c r="C469" s="69"/>
      <c r="D469" s="69"/>
      <c r="E469" s="69"/>
      <c r="F469" s="69"/>
      <c r="G469" s="69"/>
      <c r="H469" s="69"/>
      <c r="I469" s="69"/>
      <c r="J469" s="61"/>
      <c r="K469" s="61"/>
      <c r="L469" s="41"/>
      <c r="M469" s="41"/>
      <c r="N469" s="57"/>
      <c r="O469" s="57"/>
      <c r="P469" s="41"/>
      <c r="Q469" s="41"/>
      <c r="R469" s="57"/>
      <c r="S469" s="57"/>
      <c r="T469" s="57"/>
      <c r="U469" s="57"/>
      <c r="V469" s="57"/>
      <c r="W469" s="57"/>
    </row>
    <row r="470" spans="1:23" ht="25.5" customHeight="1" hidden="1">
      <c r="A470" s="3"/>
      <c r="B470" s="69"/>
      <c r="C470" s="69"/>
      <c r="D470" s="69"/>
      <c r="E470" s="69"/>
      <c r="F470" s="69"/>
      <c r="G470" s="69"/>
      <c r="H470" s="69"/>
      <c r="I470" s="69"/>
      <c r="J470" s="61"/>
      <c r="K470" s="61"/>
      <c r="L470" s="41"/>
      <c r="M470" s="41"/>
      <c r="N470" s="57"/>
      <c r="O470" s="57"/>
      <c r="P470" s="41"/>
      <c r="Q470" s="41"/>
      <c r="R470" s="57"/>
      <c r="S470" s="57"/>
      <c r="T470" s="57"/>
      <c r="U470" s="57"/>
      <c r="V470" s="57"/>
      <c r="W470" s="57"/>
    </row>
    <row r="471" spans="1:23" ht="12.75" hidden="1">
      <c r="A471" s="3"/>
      <c r="B471" s="69"/>
      <c r="C471" s="69"/>
      <c r="D471" s="69"/>
      <c r="E471" s="69"/>
      <c r="F471" s="69"/>
      <c r="G471" s="69"/>
      <c r="H471" s="69"/>
      <c r="I471" s="69"/>
      <c r="J471" s="61"/>
      <c r="K471" s="61"/>
      <c r="L471" s="41"/>
      <c r="M471" s="41"/>
      <c r="N471" s="57"/>
      <c r="O471" s="57"/>
      <c r="P471" s="41"/>
      <c r="Q471" s="41"/>
      <c r="R471" s="57"/>
      <c r="S471" s="57"/>
      <c r="T471" s="57"/>
      <c r="U471" s="57"/>
      <c r="V471" s="57"/>
      <c r="W471" s="57"/>
    </row>
    <row r="472" spans="1:23" ht="12.75" hidden="1">
      <c r="A472" s="3"/>
      <c r="B472" s="69"/>
      <c r="C472" s="69"/>
      <c r="D472" s="69"/>
      <c r="E472" s="69"/>
      <c r="F472" s="69"/>
      <c r="G472" s="69"/>
      <c r="H472" s="69"/>
      <c r="I472" s="69"/>
      <c r="J472" s="61"/>
      <c r="K472" s="61"/>
      <c r="L472" s="41"/>
      <c r="M472" s="41"/>
      <c r="N472" s="57"/>
      <c r="O472" s="57"/>
      <c r="P472" s="41"/>
      <c r="Q472" s="41"/>
      <c r="R472" s="57"/>
      <c r="S472" s="57"/>
      <c r="T472" s="57"/>
      <c r="U472" s="57"/>
      <c r="V472" s="57"/>
      <c r="W472" s="57"/>
    </row>
    <row r="473" spans="1:23" ht="12.75" hidden="1">
      <c r="A473" s="3"/>
      <c r="B473" s="69"/>
      <c r="C473" s="69"/>
      <c r="D473" s="69"/>
      <c r="E473" s="69"/>
      <c r="F473" s="69"/>
      <c r="G473" s="69"/>
      <c r="H473" s="69"/>
      <c r="I473" s="69"/>
      <c r="J473" s="61"/>
      <c r="K473" s="61"/>
      <c r="L473" s="41"/>
      <c r="M473" s="41"/>
      <c r="N473" s="57"/>
      <c r="O473" s="57"/>
      <c r="P473" s="41"/>
      <c r="Q473" s="41"/>
      <c r="R473" s="57"/>
      <c r="S473" s="57"/>
      <c r="T473" s="57"/>
      <c r="U473" s="57"/>
      <c r="V473" s="57"/>
      <c r="W473" s="57"/>
    </row>
    <row r="474" spans="1:23" ht="12.75" hidden="1">
      <c r="A474" s="3"/>
      <c r="B474" s="69"/>
      <c r="C474" s="69"/>
      <c r="D474" s="69"/>
      <c r="E474" s="69"/>
      <c r="F474" s="69"/>
      <c r="G474" s="69"/>
      <c r="H474" s="69"/>
      <c r="I474" s="69"/>
      <c r="J474" s="61"/>
      <c r="K474" s="61"/>
      <c r="L474" s="41"/>
      <c r="M474" s="41"/>
      <c r="N474" s="57"/>
      <c r="O474" s="57"/>
      <c r="P474" s="41"/>
      <c r="Q474" s="41"/>
      <c r="R474" s="57"/>
      <c r="S474" s="57"/>
      <c r="T474" s="57"/>
      <c r="U474" s="57"/>
      <c r="V474" s="57"/>
      <c r="W474" s="57"/>
    </row>
    <row r="475" spans="1:23" ht="12.75" hidden="1">
      <c r="A475" s="3"/>
      <c r="B475" s="69"/>
      <c r="C475" s="69"/>
      <c r="D475" s="69"/>
      <c r="E475" s="69"/>
      <c r="F475" s="69"/>
      <c r="G475" s="69"/>
      <c r="H475" s="69"/>
      <c r="I475" s="69"/>
      <c r="J475" s="61"/>
      <c r="K475" s="61"/>
      <c r="L475" s="41"/>
      <c r="M475" s="41"/>
      <c r="N475" s="57"/>
      <c r="O475" s="57"/>
      <c r="P475" s="41"/>
      <c r="Q475" s="41"/>
      <c r="R475" s="57"/>
      <c r="S475" s="57"/>
      <c r="T475" s="57"/>
      <c r="U475" s="57"/>
      <c r="V475" s="57"/>
      <c r="W475" s="57"/>
    </row>
    <row r="476" spans="1:23" ht="12.75" hidden="1">
      <c r="A476" s="3"/>
      <c r="B476" s="69"/>
      <c r="C476" s="69"/>
      <c r="D476" s="69"/>
      <c r="E476" s="69"/>
      <c r="F476" s="69"/>
      <c r="G476" s="69"/>
      <c r="H476" s="69"/>
      <c r="I476" s="69"/>
      <c r="J476" s="61"/>
      <c r="K476" s="61"/>
      <c r="L476" s="41"/>
      <c r="M476" s="41"/>
      <c r="N476" s="57"/>
      <c r="O476" s="57"/>
      <c r="P476" s="41"/>
      <c r="Q476" s="41"/>
      <c r="R476" s="57"/>
      <c r="S476" s="57"/>
      <c r="T476" s="57"/>
      <c r="U476" s="57"/>
      <c r="V476" s="57"/>
      <c r="W476" s="57"/>
    </row>
    <row r="477" spans="1:23" ht="12.75" hidden="1">
      <c r="A477" s="3"/>
      <c r="B477" s="69"/>
      <c r="C477" s="69"/>
      <c r="D477" s="69"/>
      <c r="E477" s="69"/>
      <c r="F477" s="69"/>
      <c r="G477" s="69"/>
      <c r="H477" s="69"/>
      <c r="I477" s="69"/>
      <c r="J477" s="61"/>
      <c r="K477" s="61"/>
      <c r="L477" s="41"/>
      <c r="M477" s="41"/>
      <c r="N477" s="57"/>
      <c r="O477" s="57"/>
      <c r="P477" s="41"/>
      <c r="Q477" s="41"/>
      <c r="R477" s="57"/>
      <c r="S477" s="57"/>
      <c r="T477" s="57"/>
      <c r="U477" s="57"/>
      <c r="V477" s="57"/>
      <c r="W477" s="57"/>
    </row>
    <row r="478" spans="1:23" ht="12.75" hidden="1">
      <c r="A478" s="3"/>
      <c r="B478" s="69"/>
      <c r="C478" s="69"/>
      <c r="D478" s="69"/>
      <c r="E478" s="69"/>
      <c r="F478" s="69"/>
      <c r="G478" s="69"/>
      <c r="H478" s="69"/>
      <c r="I478" s="69"/>
      <c r="J478" s="61"/>
      <c r="K478" s="61"/>
      <c r="L478" s="41"/>
      <c r="M478" s="41"/>
      <c r="N478" s="57"/>
      <c r="O478" s="57"/>
      <c r="P478" s="41"/>
      <c r="Q478" s="41"/>
      <c r="R478" s="57"/>
      <c r="S478" s="57"/>
      <c r="T478" s="57"/>
      <c r="U478" s="57"/>
      <c r="V478" s="57"/>
      <c r="W478" s="57"/>
    </row>
    <row r="479" spans="1:23" ht="12.75" hidden="1">
      <c r="A479" s="3"/>
      <c r="B479" s="69"/>
      <c r="C479" s="69"/>
      <c r="D479" s="69"/>
      <c r="E479" s="69"/>
      <c r="F479" s="69"/>
      <c r="G479" s="69"/>
      <c r="H479" s="69"/>
      <c r="I479" s="69"/>
      <c r="J479" s="61"/>
      <c r="K479" s="61"/>
      <c r="L479" s="41"/>
      <c r="M479" s="41"/>
      <c r="N479" s="57"/>
      <c r="O479" s="57"/>
      <c r="P479" s="41"/>
      <c r="Q479" s="41"/>
      <c r="R479" s="57"/>
      <c r="S479" s="57"/>
      <c r="T479" s="57"/>
      <c r="U479" s="57"/>
      <c r="V479" s="57"/>
      <c r="W479" s="57"/>
    </row>
    <row r="480" spans="1:23" ht="12.75" hidden="1">
      <c r="A480" s="3"/>
      <c r="B480" s="69"/>
      <c r="C480" s="69"/>
      <c r="D480" s="69"/>
      <c r="E480" s="69"/>
      <c r="F480" s="69"/>
      <c r="G480" s="69"/>
      <c r="H480" s="69"/>
      <c r="I480" s="69"/>
      <c r="J480" s="61"/>
      <c r="K480" s="61"/>
      <c r="L480" s="41"/>
      <c r="M480" s="41"/>
      <c r="N480" s="57"/>
      <c r="O480" s="57"/>
      <c r="P480" s="41"/>
      <c r="Q480" s="41"/>
      <c r="R480" s="57"/>
      <c r="S480" s="57"/>
      <c r="T480" s="57"/>
      <c r="U480" s="57"/>
      <c r="V480" s="57"/>
      <c r="W480" s="57"/>
    </row>
    <row r="481" spans="1:23" ht="12.75" hidden="1">
      <c r="A481" s="3"/>
      <c r="B481" s="69"/>
      <c r="C481" s="69"/>
      <c r="D481" s="69"/>
      <c r="E481" s="69"/>
      <c r="F481" s="69"/>
      <c r="G481" s="69"/>
      <c r="H481" s="69"/>
      <c r="I481" s="69"/>
      <c r="J481" s="61"/>
      <c r="K481" s="61"/>
      <c r="L481" s="41"/>
      <c r="M481" s="41"/>
      <c r="N481" s="57"/>
      <c r="O481" s="57"/>
      <c r="P481" s="41"/>
      <c r="Q481" s="41"/>
      <c r="R481" s="57"/>
      <c r="S481" s="57"/>
      <c r="T481" s="57"/>
      <c r="U481" s="57"/>
      <c r="V481" s="57"/>
      <c r="W481" s="57"/>
    </row>
    <row r="482" spans="1:23" ht="12.75" hidden="1">
      <c r="A482" s="3"/>
      <c r="B482" s="69"/>
      <c r="C482" s="69"/>
      <c r="D482" s="69"/>
      <c r="E482" s="69"/>
      <c r="F482" s="69"/>
      <c r="G482" s="69"/>
      <c r="H482" s="69"/>
      <c r="I482" s="69"/>
      <c r="J482" s="61"/>
      <c r="K482" s="61"/>
      <c r="L482" s="41"/>
      <c r="M482" s="41"/>
      <c r="N482" s="57"/>
      <c r="O482" s="57"/>
      <c r="P482" s="41"/>
      <c r="Q482" s="41"/>
      <c r="R482" s="57"/>
      <c r="S482" s="57"/>
      <c r="T482" s="57"/>
      <c r="U482" s="57"/>
      <c r="V482" s="57"/>
      <c r="W482" s="57"/>
    </row>
    <row r="483" spans="1:23" ht="12.75" hidden="1">
      <c r="A483" s="3"/>
      <c r="B483" s="69"/>
      <c r="C483" s="69"/>
      <c r="D483" s="69"/>
      <c r="E483" s="69"/>
      <c r="F483" s="69"/>
      <c r="G483" s="69"/>
      <c r="H483" s="69"/>
      <c r="I483" s="69"/>
      <c r="J483" s="61"/>
      <c r="K483" s="61"/>
      <c r="L483" s="41"/>
      <c r="M483" s="41"/>
      <c r="N483" s="57"/>
      <c r="O483" s="57"/>
      <c r="P483" s="41"/>
      <c r="Q483" s="41"/>
      <c r="R483" s="57"/>
      <c r="S483" s="57"/>
      <c r="T483" s="57"/>
      <c r="U483" s="57"/>
      <c r="V483" s="57"/>
      <c r="W483" s="57"/>
    </row>
    <row r="484" spans="1:23" ht="12.75" hidden="1">
      <c r="A484" s="3"/>
      <c r="B484" s="69"/>
      <c r="C484" s="69"/>
      <c r="D484" s="69"/>
      <c r="E484" s="69"/>
      <c r="F484" s="69"/>
      <c r="G484" s="69"/>
      <c r="H484" s="69"/>
      <c r="I484" s="69"/>
      <c r="J484" s="61"/>
      <c r="K484" s="61"/>
      <c r="L484" s="41"/>
      <c r="M484" s="41"/>
      <c r="N484" s="57"/>
      <c r="O484" s="57"/>
      <c r="P484" s="41"/>
      <c r="Q484" s="41"/>
      <c r="R484" s="57"/>
      <c r="S484" s="57"/>
      <c r="T484" s="57"/>
      <c r="U484" s="57"/>
      <c r="V484" s="57"/>
      <c r="W484" s="57"/>
    </row>
    <row r="485" spans="1:23" ht="12.75" hidden="1">
      <c r="A485" s="3"/>
      <c r="B485" s="69"/>
      <c r="C485" s="69"/>
      <c r="D485" s="69"/>
      <c r="E485" s="69"/>
      <c r="F485" s="69"/>
      <c r="G485" s="69"/>
      <c r="H485" s="69"/>
      <c r="I485" s="69"/>
      <c r="J485" s="61"/>
      <c r="K485" s="61"/>
      <c r="L485" s="41"/>
      <c r="M485" s="41"/>
      <c r="N485" s="57"/>
      <c r="O485" s="57"/>
      <c r="P485" s="41"/>
      <c r="Q485" s="41"/>
      <c r="R485" s="57"/>
      <c r="S485" s="57"/>
      <c r="T485" s="57"/>
      <c r="U485" s="57"/>
      <c r="V485" s="57"/>
      <c r="W485" s="57"/>
    </row>
    <row r="486" spans="1:23" ht="12.75" hidden="1">
      <c r="A486" s="3"/>
      <c r="B486" s="69"/>
      <c r="C486" s="69"/>
      <c r="D486" s="69"/>
      <c r="E486" s="69"/>
      <c r="F486" s="69"/>
      <c r="G486" s="69"/>
      <c r="H486" s="69"/>
      <c r="I486" s="69"/>
      <c r="J486" s="61"/>
      <c r="K486" s="61"/>
      <c r="L486" s="41"/>
      <c r="M486" s="41"/>
      <c r="N486" s="57"/>
      <c r="O486" s="57"/>
      <c r="P486" s="41"/>
      <c r="Q486" s="41"/>
      <c r="R486" s="57"/>
      <c r="S486" s="57"/>
      <c r="T486" s="57"/>
      <c r="U486" s="57"/>
      <c r="V486" s="57"/>
      <c r="W486" s="57"/>
    </row>
    <row r="487" spans="1:23" ht="25.5" customHeight="1" hidden="1">
      <c r="A487" s="3"/>
      <c r="B487" s="69"/>
      <c r="C487" s="69"/>
      <c r="D487" s="69"/>
      <c r="E487" s="69"/>
      <c r="F487" s="69"/>
      <c r="G487" s="69"/>
      <c r="H487" s="69"/>
      <c r="I487" s="69"/>
      <c r="J487" s="61"/>
      <c r="K487" s="61"/>
      <c r="L487" s="41"/>
      <c r="M487" s="41"/>
      <c r="N487" s="57"/>
      <c r="O487" s="57"/>
      <c r="P487" s="41"/>
      <c r="Q487" s="41"/>
      <c r="R487" s="57"/>
      <c r="S487" s="57"/>
      <c r="T487" s="57"/>
      <c r="U487" s="57"/>
      <c r="V487" s="57"/>
      <c r="W487" s="57"/>
    </row>
    <row r="488" spans="1:23" ht="12.75" hidden="1">
      <c r="A488" s="3"/>
      <c r="B488" s="69"/>
      <c r="C488" s="69"/>
      <c r="D488" s="69"/>
      <c r="E488" s="69"/>
      <c r="F488" s="69"/>
      <c r="G488" s="69"/>
      <c r="H488" s="69"/>
      <c r="I488" s="69"/>
      <c r="J488" s="61"/>
      <c r="K488" s="61"/>
      <c r="L488" s="41"/>
      <c r="M488" s="41"/>
      <c r="N488" s="57"/>
      <c r="O488" s="57"/>
      <c r="P488" s="41"/>
      <c r="Q488" s="41"/>
      <c r="R488" s="57"/>
      <c r="S488" s="57"/>
      <c r="T488" s="57"/>
      <c r="U488" s="57"/>
      <c r="V488" s="57"/>
      <c r="W488" s="57"/>
    </row>
    <row r="489" spans="1:23" ht="12.75" hidden="1">
      <c r="A489" s="3"/>
      <c r="B489" s="69"/>
      <c r="C489" s="69"/>
      <c r="D489" s="69"/>
      <c r="E489" s="69"/>
      <c r="F489" s="69"/>
      <c r="G489" s="69"/>
      <c r="H489" s="69"/>
      <c r="I489" s="69"/>
      <c r="J489" s="61"/>
      <c r="K489" s="61"/>
      <c r="L489" s="41"/>
      <c r="M489" s="41"/>
      <c r="N489" s="57"/>
      <c r="O489" s="57"/>
      <c r="P489" s="41"/>
      <c r="Q489" s="41"/>
      <c r="R489" s="57"/>
      <c r="S489" s="57"/>
      <c r="T489" s="57"/>
      <c r="U489" s="57"/>
      <c r="V489" s="57"/>
      <c r="W489" s="57"/>
    </row>
    <row r="490" spans="1:23" ht="12.75" hidden="1">
      <c r="A490" s="3"/>
      <c r="B490" s="69"/>
      <c r="C490" s="69"/>
      <c r="D490" s="69"/>
      <c r="E490" s="69"/>
      <c r="F490" s="69"/>
      <c r="G490" s="69"/>
      <c r="H490" s="69"/>
      <c r="I490" s="69"/>
      <c r="J490" s="61"/>
      <c r="K490" s="61"/>
      <c r="L490" s="41"/>
      <c r="M490" s="41"/>
      <c r="N490" s="57"/>
      <c r="O490" s="57"/>
      <c r="P490" s="41"/>
      <c r="Q490" s="41"/>
      <c r="R490" s="57"/>
      <c r="S490" s="57"/>
      <c r="T490" s="57"/>
      <c r="U490" s="57"/>
      <c r="V490" s="57"/>
      <c r="W490" s="57"/>
    </row>
    <row r="491" spans="1:23" ht="12.75" hidden="1">
      <c r="A491" s="3"/>
      <c r="B491" s="69"/>
      <c r="C491" s="69"/>
      <c r="D491" s="69"/>
      <c r="E491" s="69"/>
      <c r="F491" s="69"/>
      <c r="G491" s="69"/>
      <c r="H491" s="69"/>
      <c r="I491" s="69"/>
      <c r="J491" s="61"/>
      <c r="K491" s="61"/>
      <c r="L491" s="41"/>
      <c r="M491" s="41"/>
      <c r="N491" s="57"/>
      <c r="O491" s="57"/>
      <c r="P491" s="41"/>
      <c r="Q491" s="41"/>
      <c r="R491" s="57"/>
      <c r="S491" s="57"/>
      <c r="T491" s="57"/>
      <c r="U491" s="57"/>
      <c r="V491" s="57"/>
      <c r="W491" s="57"/>
    </row>
    <row r="492" spans="1:23" ht="12.75" hidden="1">
      <c r="A492" s="3"/>
      <c r="B492" s="69"/>
      <c r="C492" s="69"/>
      <c r="D492" s="69"/>
      <c r="E492" s="69"/>
      <c r="F492" s="69"/>
      <c r="G492" s="69"/>
      <c r="H492" s="69"/>
      <c r="I492" s="69"/>
      <c r="J492" s="61"/>
      <c r="K492" s="61"/>
      <c r="L492" s="41"/>
      <c r="M492" s="41"/>
      <c r="N492" s="57"/>
      <c r="O492" s="57"/>
      <c r="P492" s="41"/>
      <c r="Q492" s="41"/>
      <c r="R492" s="57"/>
      <c r="S492" s="57"/>
      <c r="T492" s="57"/>
      <c r="U492" s="57"/>
      <c r="V492" s="57"/>
      <c r="W492" s="57"/>
    </row>
    <row r="493" spans="1:23" ht="12.75" hidden="1">
      <c r="A493" s="3"/>
      <c r="B493" s="69"/>
      <c r="C493" s="69"/>
      <c r="D493" s="69"/>
      <c r="E493" s="69"/>
      <c r="F493" s="69"/>
      <c r="G493" s="69"/>
      <c r="H493" s="69"/>
      <c r="I493" s="69"/>
      <c r="J493" s="61"/>
      <c r="K493" s="61"/>
      <c r="L493" s="41"/>
      <c r="M493" s="41"/>
      <c r="N493" s="57"/>
      <c r="O493" s="57"/>
      <c r="P493" s="41"/>
      <c r="Q493" s="41"/>
      <c r="R493" s="57"/>
      <c r="S493" s="57"/>
      <c r="T493" s="57"/>
      <c r="U493" s="57"/>
      <c r="V493" s="57"/>
      <c r="W493" s="57"/>
    </row>
    <row r="494" spans="1:23" ht="12.75" hidden="1">
      <c r="A494" s="3"/>
      <c r="B494" s="69"/>
      <c r="C494" s="69"/>
      <c r="D494" s="69"/>
      <c r="E494" s="69"/>
      <c r="F494" s="69"/>
      <c r="G494" s="69"/>
      <c r="H494" s="69"/>
      <c r="I494" s="69"/>
      <c r="J494" s="61"/>
      <c r="K494" s="61"/>
      <c r="L494" s="41"/>
      <c r="M494" s="41"/>
      <c r="N494" s="57"/>
      <c r="O494" s="57"/>
      <c r="P494" s="41"/>
      <c r="Q494" s="41"/>
      <c r="R494" s="57"/>
      <c r="S494" s="57"/>
      <c r="T494" s="57"/>
      <c r="U494" s="57"/>
      <c r="V494" s="57"/>
      <c r="W494" s="57"/>
    </row>
    <row r="495" spans="1:23" ht="12.75" hidden="1">
      <c r="A495" s="7"/>
      <c r="B495" s="71"/>
      <c r="C495" s="71"/>
      <c r="D495" s="71"/>
      <c r="E495" s="71"/>
      <c r="F495" s="71"/>
      <c r="G495" s="71"/>
      <c r="H495" s="71"/>
      <c r="I495" s="71"/>
      <c r="J495" s="51"/>
      <c r="K495" s="51"/>
      <c r="L495" s="51"/>
      <c r="M495" s="51"/>
      <c r="N495" s="51"/>
      <c r="O495" s="51"/>
      <c r="P495" s="51"/>
      <c r="Q495" s="51"/>
      <c r="R495" s="52"/>
      <c r="S495" s="52"/>
      <c r="T495" s="52"/>
      <c r="U495" s="52"/>
      <c r="V495" s="52"/>
      <c r="W495" s="52"/>
    </row>
    <row r="496" ht="12.75" hidden="1"/>
    <row r="497" ht="12.75" hidden="1"/>
    <row r="498" spans="1:23" ht="12.75" hidden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</row>
    <row r="499" spans="1:23" ht="12.75" hidden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</row>
    <row r="500" spans="1:23" ht="25.5" customHeight="1" hidden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</row>
    <row r="501" spans="1:23" ht="12.75" hidden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</row>
    <row r="502" spans="1:23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hidden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</row>
    <row r="504" spans="1:23" ht="52.5" customHeight="1" hidden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</row>
    <row r="505" spans="1:23" ht="12.75" hidden="1">
      <c r="A505" s="6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</row>
    <row r="506" spans="1:23" ht="12.75" hidden="1">
      <c r="A506" s="3"/>
      <c r="B506" s="69"/>
      <c r="C506" s="69"/>
      <c r="D506" s="69"/>
      <c r="E506" s="69"/>
      <c r="F506" s="69"/>
      <c r="G506" s="69"/>
      <c r="H506" s="69"/>
      <c r="I506" s="69"/>
      <c r="J506" s="61"/>
      <c r="K506" s="61"/>
      <c r="L506" s="41"/>
      <c r="M506" s="41"/>
      <c r="N506" s="57"/>
      <c r="O506" s="57"/>
      <c r="P506" s="41"/>
      <c r="Q506" s="41"/>
      <c r="R506" s="57"/>
      <c r="S506" s="57"/>
      <c r="T506" s="57"/>
      <c r="U506" s="57"/>
      <c r="V506" s="57"/>
      <c r="W506" s="57"/>
    </row>
    <row r="507" spans="1:23" ht="12.75" hidden="1">
      <c r="A507" s="3"/>
      <c r="B507" s="69"/>
      <c r="C507" s="69"/>
      <c r="D507" s="69"/>
      <c r="E507" s="69"/>
      <c r="F507" s="69"/>
      <c r="G507" s="69"/>
      <c r="H507" s="69"/>
      <c r="I507" s="69"/>
      <c r="J507" s="61"/>
      <c r="K507" s="61"/>
      <c r="L507" s="41"/>
      <c r="M507" s="41"/>
      <c r="N507" s="57"/>
      <c r="O507" s="57"/>
      <c r="P507" s="41"/>
      <c r="Q507" s="41"/>
      <c r="R507" s="57"/>
      <c r="S507" s="57"/>
      <c r="T507" s="57"/>
      <c r="U507" s="57"/>
      <c r="V507" s="57"/>
      <c r="W507" s="57"/>
    </row>
    <row r="508" spans="1:23" ht="12.75" hidden="1">
      <c r="A508" s="3"/>
      <c r="B508" s="69"/>
      <c r="C508" s="69"/>
      <c r="D508" s="69"/>
      <c r="E508" s="69"/>
      <c r="F508" s="69"/>
      <c r="G508" s="69"/>
      <c r="H508" s="69"/>
      <c r="I508" s="69"/>
      <c r="J508" s="61"/>
      <c r="K508" s="61"/>
      <c r="L508" s="41"/>
      <c r="M508" s="41"/>
      <c r="N508" s="57"/>
      <c r="O508" s="57"/>
      <c r="P508" s="41"/>
      <c r="Q508" s="41"/>
      <c r="R508" s="57"/>
      <c r="S508" s="57"/>
      <c r="T508" s="57"/>
      <c r="U508" s="57"/>
      <c r="V508" s="57"/>
      <c r="W508" s="57"/>
    </row>
    <row r="509" spans="1:23" ht="12.75" hidden="1">
      <c r="A509" s="3"/>
      <c r="B509" s="69"/>
      <c r="C509" s="69"/>
      <c r="D509" s="69"/>
      <c r="E509" s="69"/>
      <c r="F509" s="69"/>
      <c r="G509" s="69"/>
      <c r="H509" s="69"/>
      <c r="I509" s="69"/>
      <c r="J509" s="61"/>
      <c r="K509" s="61"/>
      <c r="L509" s="41"/>
      <c r="M509" s="41"/>
      <c r="N509" s="57"/>
      <c r="O509" s="57"/>
      <c r="P509" s="41"/>
      <c r="Q509" s="41"/>
      <c r="R509" s="57"/>
      <c r="S509" s="57"/>
      <c r="T509" s="57"/>
      <c r="U509" s="57"/>
      <c r="V509" s="57"/>
      <c r="W509" s="57"/>
    </row>
    <row r="510" spans="1:23" ht="12.75" hidden="1">
      <c r="A510" s="3"/>
      <c r="B510" s="69"/>
      <c r="C510" s="69"/>
      <c r="D510" s="69"/>
      <c r="E510" s="69"/>
      <c r="F510" s="69"/>
      <c r="G510" s="69"/>
      <c r="H510" s="69"/>
      <c r="I510" s="69"/>
      <c r="J510" s="61"/>
      <c r="K510" s="61"/>
      <c r="L510" s="41"/>
      <c r="M510" s="41"/>
      <c r="N510" s="57"/>
      <c r="O510" s="57"/>
      <c r="P510" s="41"/>
      <c r="Q510" s="41"/>
      <c r="R510" s="57"/>
      <c r="S510" s="57"/>
      <c r="T510" s="57"/>
      <c r="U510" s="57"/>
      <c r="V510" s="57"/>
      <c r="W510" s="57"/>
    </row>
    <row r="511" spans="1:23" ht="12.75" hidden="1">
      <c r="A511" s="3"/>
      <c r="B511" s="69"/>
      <c r="C511" s="69"/>
      <c r="D511" s="69"/>
      <c r="E511" s="69"/>
      <c r="F511" s="69"/>
      <c r="G511" s="69"/>
      <c r="H511" s="69"/>
      <c r="I511" s="69"/>
      <c r="J511" s="61"/>
      <c r="K511" s="61"/>
      <c r="L511" s="41"/>
      <c r="M511" s="41"/>
      <c r="N511" s="57"/>
      <c r="O511" s="57"/>
      <c r="P511" s="41"/>
      <c r="Q511" s="41"/>
      <c r="R511" s="57"/>
      <c r="S511" s="57"/>
      <c r="T511" s="57"/>
      <c r="U511" s="57"/>
      <c r="V511" s="57"/>
      <c r="W511" s="57"/>
    </row>
    <row r="512" spans="1:23" ht="12.75" hidden="1">
      <c r="A512" s="3"/>
      <c r="B512" s="69"/>
      <c r="C512" s="69"/>
      <c r="D512" s="69"/>
      <c r="E512" s="69"/>
      <c r="F512" s="69"/>
      <c r="G512" s="69"/>
      <c r="H512" s="69"/>
      <c r="I512" s="69"/>
      <c r="J512" s="61"/>
      <c r="K512" s="61"/>
      <c r="L512" s="41"/>
      <c r="M512" s="41"/>
      <c r="N512" s="57"/>
      <c r="O512" s="57"/>
      <c r="P512" s="41"/>
      <c r="Q512" s="41"/>
      <c r="R512" s="57"/>
      <c r="S512" s="57"/>
      <c r="T512" s="57"/>
      <c r="U512" s="57"/>
      <c r="V512" s="57"/>
      <c r="W512" s="57"/>
    </row>
    <row r="513" spans="1:23" ht="12.75" hidden="1">
      <c r="A513" s="3"/>
      <c r="B513" s="69"/>
      <c r="C513" s="69"/>
      <c r="D513" s="69"/>
      <c r="E513" s="69"/>
      <c r="F513" s="69"/>
      <c r="G513" s="69"/>
      <c r="H513" s="69"/>
      <c r="I513" s="69"/>
      <c r="J513" s="61"/>
      <c r="K513" s="61"/>
      <c r="L513" s="41"/>
      <c r="M513" s="41"/>
      <c r="N513" s="57"/>
      <c r="O513" s="57"/>
      <c r="P513" s="41"/>
      <c r="Q513" s="41"/>
      <c r="R513" s="57"/>
      <c r="S513" s="57"/>
      <c r="T513" s="57"/>
      <c r="U513" s="57"/>
      <c r="V513" s="57"/>
      <c r="W513" s="57"/>
    </row>
    <row r="514" spans="1:23" ht="12.75" hidden="1">
      <c r="A514" s="3"/>
      <c r="B514" s="69"/>
      <c r="C514" s="69"/>
      <c r="D514" s="69"/>
      <c r="E514" s="69"/>
      <c r="F514" s="69"/>
      <c r="G514" s="69"/>
      <c r="H514" s="69"/>
      <c r="I514" s="69"/>
      <c r="J514" s="61"/>
      <c r="K514" s="61"/>
      <c r="L514" s="41"/>
      <c r="M514" s="41"/>
      <c r="N514" s="57"/>
      <c r="O514" s="57"/>
      <c r="P514" s="41"/>
      <c r="Q514" s="41"/>
      <c r="R514" s="57"/>
      <c r="S514" s="57"/>
      <c r="T514" s="57"/>
      <c r="U514" s="57"/>
      <c r="V514" s="57"/>
      <c r="W514" s="57"/>
    </row>
    <row r="515" spans="1:23" ht="12.75" hidden="1">
      <c r="A515" s="3"/>
      <c r="B515" s="69"/>
      <c r="C515" s="69"/>
      <c r="D515" s="69"/>
      <c r="E515" s="69"/>
      <c r="F515" s="69"/>
      <c r="G515" s="69"/>
      <c r="H515" s="69"/>
      <c r="I515" s="69"/>
      <c r="J515" s="61"/>
      <c r="K515" s="61"/>
      <c r="L515" s="41"/>
      <c r="M515" s="41"/>
      <c r="N515" s="57"/>
      <c r="O515" s="57"/>
      <c r="P515" s="41"/>
      <c r="Q515" s="41"/>
      <c r="R515" s="57"/>
      <c r="S515" s="57"/>
      <c r="T515" s="57"/>
      <c r="U515" s="57"/>
      <c r="V515" s="57"/>
      <c r="W515" s="57"/>
    </row>
    <row r="516" spans="1:23" ht="12.75" hidden="1">
      <c r="A516" s="3"/>
      <c r="B516" s="69"/>
      <c r="C516" s="69"/>
      <c r="D516" s="69"/>
      <c r="E516" s="69"/>
      <c r="F516" s="69"/>
      <c r="G516" s="69"/>
      <c r="H516" s="69"/>
      <c r="I516" s="69"/>
      <c r="J516" s="61"/>
      <c r="K516" s="61"/>
      <c r="L516" s="41"/>
      <c r="M516" s="41"/>
      <c r="N516" s="57"/>
      <c r="O516" s="57"/>
      <c r="P516" s="41"/>
      <c r="Q516" s="41"/>
      <c r="R516" s="57"/>
      <c r="S516" s="57"/>
      <c r="T516" s="57"/>
      <c r="U516" s="57"/>
      <c r="V516" s="57"/>
      <c r="W516" s="57"/>
    </row>
    <row r="517" spans="1:23" ht="12.75" hidden="1">
      <c r="A517" s="3"/>
      <c r="B517" s="69"/>
      <c r="C517" s="69"/>
      <c r="D517" s="69"/>
      <c r="E517" s="69"/>
      <c r="F517" s="69"/>
      <c r="G517" s="69"/>
      <c r="H517" s="69"/>
      <c r="I517" s="69"/>
      <c r="J517" s="61"/>
      <c r="K517" s="61"/>
      <c r="L517" s="41"/>
      <c r="M517" s="41"/>
      <c r="N517" s="57"/>
      <c r="O517" s="57"/>
      <c r="P517" s="41"/>
      <c r="Q517" s="41"/>
      <c r="R517" s="57"/>
      <c r="S517" s="57"/>
      <c r="T517" s="57"/>
      <c r="U517" s="57"/>
      <c r="V517" s="57"/>
      <c r="W517" s="57"/>
    </row>
    <row r="518" spans="1:23" ht="12.75" hidden="1">
      <c r="A518" s="3"/>
      <c r="B518" s="69"/>
      <c r="C518" s="69"/>
      <c r="D518" s="69"/>
      <c r="E518" s="69"/>
      <c r="F518" s="69"/>
      <c r="G518" s="69"/>
      <c r="H518" s="69"/>
      <c r="I518" s="69"/>
      <c r="J518" s="61"/>
      <c r="K518" s="61"/>
      <c r="L518" s="41"/>
      <c r="M518" s="41"/>
      <c r="N518" s="57"/>
      <c r="O518" s="57"/>
      <c r="P518" s="41"/>
      <c r="Q518" s="41"/>
      <c r="R518" s="57"/>
      <c r="S518" s="57"/>
      <c r="T518" s="57"/>
      <c r="U518" s="57"/>
      <c r="V518" s="57"/>
      <c r="W518" s="57"/>
    </row>
    <row r="519" spans="1:23" ht="12.75" hidden="1">
      <c r="A519" s="3"/>
      <c r="B519" s="69"/>
      <c r="C519" s="69"/>
      <c r="D519" s="69"/>
      <c r="E519" s="69"/>
      <c r="F519" s="69"/>
      <c r="G519" s="69"/>
      <c r="H519" s="69"/>
      <c r="I519" s="69"/>
      <c r="J519" s="61"/>
      <c r="K519" s="61"/>
      <c r="L519" s="41"/>
      <c r="M519" s="41"/>
      <c r="N519" s="57"/>
      <c r="O519" s="57"/>
      <c r="P519" s="41"/>
      <c r="Q519" s="41"/>
      <c r="R519" s="57"/>
      <c r="S519" s="57"/>
      <c r="T519" s="57"/>
      <c r="U519" s="57"/>
      <c r="V519" s="57"/>
      <c r="W519" s="57"/>
    </row>
    <row r="520" spans="1:23" ht="12.75" hidden="1">
      <c r="A520" s="3"/>
      <c r="B520" s="69"/>
      <c r="C520" s="69"/>
      <c r="D520" s="69"/>
      <c r="E520" s="69"/>
      <c r="F520" s="69"/>
      <c r="G520" s="69"/>
      <c r="H520" s="69"/>
      <c r="I520" s="69"/>
      <c r="J520" s="61"/>
      <c r="K520" s="61"/>
      <c r="L520" s="41"/>
      <c r="M520" s="41"/>
      <c r="N520" s="57"/>
      <c r="O520" s="57"/>
      <c r="P520" s="41"/>
      <c r="Q520" s="41"/>
      <c r="R520" s="57"/>
      <c r="S520" s="57"/>
      <c r="T520" s="57"/>
      <c r="U520" s="57"/>
      <c r="V520" s="57"/>
      <c r="W520" s="57"/>
    </row>
    <row r="521" spans="1:23" ht="12.75" hidden="1">
      <c r="A521" s="3"/>
      <c r="B521" s="69"/>
      <c r="C521" s="69"/>
      <c r="D521" s="69"/>
      <c r="E521" s="69"/>
      <c r="F521" s="69"/>
      <c r="G521" s="69"/>
      <c r="H521" s="69"/>
      <c r="I521" s="69"/>
      <c r="J521" s="61"/>
      <c r="K521" s="61"/>
      <c r="L521" s="41"/>
      <c r="M521" s="41"/>
      <c r="N521" s="57"/>
      <c r="O521" s="57"/>
      <c r="P521" s="41"/>
      <c r="Q521" s="41"/>
      <c r="R521" s="57"/>
      <c r="S521" s="57"/>
      <c r="T521" s="57"/>
      <c r="U521" s="57"/>
      <c r="V521" s="57"/>
      <c r="W521" s="57"/>
    </row>
    <row r="522" spans="1:23" ht="24.75" customHeight="1" hidden="1">
      <c r="A522" s="3"/>
      <c r="B522" s="69"/>
      <c r="C522" s="69"/>
      <c r="D522" s="69"/>
      <c r="E522" s="69"/>
      <c r="F522" s="69"/>
      <c r="G522" s="69"/>
      <c r="H522" s="69"/>
      <c r="I522" s="69"/>
      <c r="J522" s="61"/>
      <c r="K522" s="61"/>
      <c r="L522" s="41"/>
      <c r="M522" s="41"/>
      <c r="N522" s="57"/>
      <c r="O522" s="57"/>
      <c r="P522" s="41"/>
      <c r="Q522" s="41"/>
      <c r="R522" s="57"/>
      <c r="S522" s="57"/>
      <c r="T522" s="57"/>
      <c r="U522" s="57"/>
      <c r="V522" s="57"/>
      <c r="W522" s="57"/>
    </row>
    <row r="523" spans="1:23" ht="27" customHeight="1" hidden="1">
      <c r="A523" s="3"/>
      <c r="B523" s="69"/>
      <c r="C523" s="69"/>
      <c r="D523" s="69"/>
      <c r="E523" s="69"/>
      <c r="F523" s="69"/>
      <c r="G523" s="69"/>
      <c r="H523" s="69"/>
      <c r="I523" s="69"/>
      <c r="J523" s="61"/>
      <c r="K523" s="61"/>
      <c r="L523" s="41"/>
      <c r="M523" s="41"/>
      <c r="N523" s="57"/>
      <c r="O523" s="57"/>
      <c r="P523" s="41"/>
      <c r="Q523" s="41"/>
      <c r="R523" s="57"/>
      <c r="S523" s="57"/>
      <c r="T523" s="57"/>
      <c r="U523" s="57"/>
      <c r="V523" s="57"/>
      <c r="W523" s="57"/>
    </row>
    <row r="524" spans="1:23" ht="12.75" hidden="1">
      <c r="A524" s="3"/>
      <c r="B524" s="69"/>
      <c r="C524" s="69"/>
      <c r="D524" s="69"/>
      <c r="E524" s="69"/>
      <c r="F524" s="69"/>
      <c r="G524" s="69"/>
      <c r="H524" s="69"/>
      <c r="I524" s="69"/>
      <c r="J524" s="61"/>
      <c r="K524" s="61"/>
      <c r="L524" s="41"/>
      <c r="M524" s="41"/>
      <c r="N524" s="57"/>
      <c r="O524" s="57"/>
      <c r="P524" s="41"/>
      <c r="Q524" s="41"/>
      <c r="R524" s="57"/>
      <c r="S524" s="57"/>
      <c r="T524" s="57"/>
      <c r="U524" s="57"/>
      <c r="V524" s="57"/>
      <c r="W524" s="57"/>
    </row>
    <row r="525" spans="1:23" ht="12.75" hidden="1">
      <c r="A525" s="3"/>
      <c r="B525" s="69"/>
      <c r="C525" s="69"/>
      <c r="D525" s="69"/>
      <c r="E525" s="69"/>
      <c r="F525" s="69"/>
      <c r="G525" s="69"/>
      <c r="H525" s="69"/>
      <c r="I525" s="69"/>
      <c r="J525" s="61"/>
      <c r="K525" s="61"/>
      <c r="L525" s="41"/>
      <c r="M525" s="41"/>
      <c r="N525" s="57"/>
      <c r="O525" s="57"/>
      <c r="P525" s="41"/>
      <c r="Q525" s="41"/>
      <c r="R525" s="57"/>
      <c r="S525" s="57"/>
      <c r="T525" s="57"/>
      <c r="U525" s="57"/>
      <c r="V525" s="57"/>
      <c r="W525" s="57"/>
    </row>
    <row r="526" spans="1:23" ht="12.75" hidden="1">
      <c r="A526" s="3"/>
      <c r="B526" s="69"/>
      <c r="C526" s="69"/>
      <c r="D526" s="69"/>
      <c r="E526" s="69"/>
      <c r="F526" s="69"/>
      <c r="G526" s="69"/>
      <c r="H526" s="69"/>
      <c r="I526" s="69"/>
      <c r="J526" s="61"/>
      <c r="K526" s="61"/>
      <c r="L526" s="41"/>
      <c r="M526" s="41"/>
      <c r="N526" s="57"/>
      <c r="O526" s="57"/>
      <c r="P526" s="41"/>
      <c r="Q526" s="41"/>
      <c r="R526" s="57"/>
      <c r="S526" s="57"/>
      <c r="T526" s="57"/>
      <c r="U526" s="57"/>
      <c r="V526" s="57"/>
      <c r="W526" s="57"/>
    </row>
    <row r="527" spans="1:23" ht="12.75" hidden="1">
      <c r="A527" s="3"/>
      <c r="B527" s="69"/>
      <c r="C527" s="69"/>
      <c r="D527" s="69"/>
      <c r="E527" s="69"/>
      <c r="F527" s="69"/>
      <c r="G527" s="69"/>
      <c r="H527" s="69"/>
      <c r="I527" s="69"/>
      <c r="J527" s="61"/>
      <c r="K527" s="61"/>
      <c r="L527" s="41"/>
      <c r="M527" s="41"/>
      <c r="N527" s="57"/>
      <c r="O527" s="57"/>
      <c r="P527" s="41"/>
      <c r="Q527" s="41"/>
      <c r="R527" s="57"/>
      <c r="S527" s="57"/>
      <c r="T527" s="57"/>
      <c r="U527" s="57"/>
      <c r="V527" s="57"/>
      <c r="W527" s="57"/>
    </row>
    <row r="528" spans="1:23" ht="12.75" hidden="1">
      <c r="A528" s="3"/>
      <c r="B528" s="69"/>
      <c r="C528" s="69"/>
      <c r="D528" s="69"/>
      <c r="E528" s="69"/>
      <c r="F528" s="69"/>
      <c r="G528" s="69"/>
      <c r="H528" s="69"/>
      <c r="I528" s="69"/>
      <c r="J528" s="61"/>
      <c r="K528" s="61"/>
      <c r="L528" s="41"/>
      <c r="M528" s="41"/>
      <c r="N528" s="57"/>
      <c r="O528" s="57"/>
      <c r="P528" s="41"/>
      <c r="Q528" s="41"/>
      <c r="R528" s="57"/>
      <c r="S528" s="57"/>
      <c r="T528" s="57"/>
      <c r="U528" s="57"/>
      <c r="V528" s="57"/>
      <c r="W528" s="57"/>
    </row>
    <row r="529" spans="1:23" ht="12.75" hidden="1">
      <c r="A529" s="3"/>
      <c r="B529" s="69"/>
      <c r="C529" s="69"/>
      <c r="D529" s="69"/>
      <c r="E529" s="69"/>
      <c r="F529" s="69"/>
      <c r="G529" s="69"/>
      <c r="H529" s="69"/>
      <c r="I529" s="69"/>
      <c r="J529" s="61"/>
      <c r="K529" s="61"/>
      <c r="L529" s="41"/>
      <c r="M529" s="41"/>
      <c r="N529" s="57"/>
      <c r="O529" s="57"/>
      <c r="P529" s="41"/>
      <c r="Q529" s="41"/>
      <c r="R529" s="57"/>
      <c r="S529" s="57"/>
      <c r="T529" s="57"/>
      <c r="U529" s="57"/>
      <c r="V529" s="57"/>
      <c r="W529" s="57"/>
    </row>
    <row r="530" spans="1:23" ht="12.75" hidden="1">
      <c r="A530" s="3"/>
      <c r="B530" s="69"/>
      <c r="C530" s="69"/>
      <c r="D530" s="69"/>
      <c r="E530" s="69"/>
      <c r="F530" s="69"/>
      <c r="G530" s="69"/>
      <c r="H530" s="69"/>
      <c r="I530" s="69"/>
      <c r="J530" s="61"/>
      <c r="K530" s="61"/>
      <c r="L530" s="41"/>
      <c r="M530" s="41"/>
      <c r="N530" s="57"/>
      <c r="O530" s="57"/>
      <c r="P530" s="41"/>
      <c r="Q530" s="41"/>
      <c r="R530" s="57"/>
      <c r="S530" s="57"/>
      <c r="T530" s="57"/>
      <c r="U530" s="57"/>
      <c r="V530" s="57"/>
      <c r="W530" s="57"/>
    </row>
    <row r="531" spans="1:23" ht="12.75" hidden="1">
      <c r="A531" s="3"/>
      <c r="B531" s="69"/>
      <c r="C531" s="69"/>
      <c r="D531" s="69"/>
      <c r="E531" s="69"/>
      <c r="F531" s="69"/>
      <c r="G531" s="69"/>
      <c r="H531" s="69"/>
      <c r="I531" s="69"/>
      <c r="J531" s="61"/>
      <c r="K531" s="61"/>
      <c r="L531" s="41"/>
      <c r="M531" s="41"/>
      <c r="N531" s="57"/>
      <c r="O531" s="57"/>
      <c r="P531" s="41"/>
      <c r="Q531" s="41"/>
      <c r="R531" s="57"/>
      <c r="S531" s="57"/>
      <c r="T531" s="57"/>
      <c r="U531" s="57"/>
      <c r="V531" s="57"/>
      <c r="W531" s="57"/>
    </row>
    <row r="532" spans="1:23" ht="25.5" customHeight="1" hidden="1">
      <c r="A532" s="3"/>
      <c r="B532" s="69"/>
      <c r="C532" s="69"/>
      <c r="D532" s="69"/>
      <c r="E532" s="69"/>
      <c r="F532" s="69"/>
      <c r="G532" s="69"/>
      <c r="H532" s="69"/>
      <c r="I532" s="69"/>
      <c r="J532" s="61"/>
      <c r="K532" s="61"/>
      <c r="L532" s="41"/>
      <c r="M532" s="41"/>
      <c r="N532" s="57"/>
      <c r="O532" s="57"/>
      <c r="P532" s="41"/>
      <c r="Q532" s="41"/>
      <c r="R532" s="57"/>
      <c r="S532" s="57"/>
      <c r="T532" s="57"/>
      <c r="U532" s="57"/>
      <c r="V532" s="57"/>
      <c r="W532" s="57"/>
    </row>
    <row r="533" spans="1:23" ht="12.75" hidden="1">
      <c r="A533" s="3"/>
      <c r="B533" s="69"/>
      <c r="C533" s="69"/>
      <c r="D533" s="69"/>
      <c r="E533" s="69"/>
      <c r="F533" s="69"/>
      <c r="G533" s="69"/>
      <c r="H533" s="69"/>
      <c r="I533" s="69"/>
      <c r="J533" s="61"/>
      <c r="K533" s="61"/>
      <c r="L533" s="41"/>
      <c r="M533" s="41"/>
      <c r="N533" s="57"/>
      <c r="O533" s="57"/>
      <c r="P533" s="41"/>
      <c r="Q533" s="41"/>
      <c r="R533" s="57"/>
      <c r="S533" s="57"/>
      <c r="T533" s="57"/>
      <c r="U533" s="57"/>
      <c r="V533" s="57"/>
      <c r="W533" s="57"/>
    </row>
    <row r="534" spans="1:23" ht="12.75" hidden="1">
      <c r="A534" s="3"/>
      <c r="B534" s="69"/>
      <c r="C534" s="69"/>
      <c r="D534" s="69"/>
      <c r="E534" s="69"/>
      <c r="F534" s="69"/>
      <c r="G534" s="69"/>
      <c r="H534" s="69"/>
      <c r="I534" s="69"/>
      <c r="J534" s="61"/>
      <c r="K534" s="61"/>
      <c r="L534" s="41"/>
      <c r="M534" s="41"/>
      <c r="N534" s="57"/>
      <c r="O534" s="57"/>
      <c r="P534" s="41"/>
      <c r="Q534" s="41"/>
      <c r="R534" s="57"/>
      <c r="S534" s="57"/>
      <c r="T534" s="57"/>
      <c r="U534" s="57"/>
      <c r="V534" s="57"/>
      <c r="W534" s="57"/>
    </row>
    <row r="535" spans="1:23" ht="12.75" hidden="1">
      <c r="A535" s="3"/>
      <c r="B535" s="69"/>
      <c r="C535" s="69"/>
      <c r="D535" s="69"/>
      <c r="E535" s="69"/>
      <c r="F535" s="69"/>
      <c r="G535" s="69"/>
      <c r="H535" s="69"/>
      <c r="I535" s="69"/>
      <c r="J535" s="61"/>
      <c r="K535" s="61"/>
      <c r="L535" s="41"/>
      <c r="M535" s="41"/>
      <c r="N535" s="57"/>
      <c r="O535" s="57"/>
      <c r="P535" s="41"/>
      <c r="Q535" s="41"/>
      <c r="R535" s="57"/>
      <c r="S535" s="57"/>
      <c r="T535" s="57"/>
      <c r="U535" s="57"/>
      <c r="V535" s="57"/>
      <c r="W535" s="57"/>
    </row>
    <row r="536" spans="1:23" ht="28.5" customHeight="1" hidden="1">
      <c r="A536" s="3"/>
      <c r="B536" s="69"/>
      <c r="C536" s="69"/>
      <c r="D536" s="69"/>
      <c r="E536" s="69"/>
      <c r="F536" s="69"/>
      <c r="G536" s="69"/>
      <c r="H536" s="69"/>
      <c r="I536" s="69"/>
      <c r="J536" s="61"/>
      <c r="K536" s="61"/>
      <c r="L536" s="41"/>
      <c r="M536" s="41"/>
      <c r="N536" s="57"/>
      <c r="O536" s="57"/>
      <c r="P536" s="41"/>
      <c r="Q536" s="41"/>
      <c r="R536" s="57"/>
      <c r="S536" s="57"/>
      <c r="T536" s="57"/>
      <c r="U536" s="57"/>
      <c r="V536" s="57"/>
      <c r="W536" s="57"/>
    </row>
    <row r="537" spans="1:23" ht="12.75" hidden="1">
      <c r="A537" s="3"/>
      <c r="B537" s="69"/>
      <c r="C537" s="69"/>
      <c r="D537" s="69"/>
      <c r="E537" s="69"/>
      <c r="F537" s="69"/>
      <c r="G537" s="69"/>
      <c r="H537" s="69"/>
      <c r="I537" s="69"/>
      <c r="J537" s="61"/>
      <c r="K537" s="61"/>
      <c r="L537" s="41"/>
      <c r="M537" s="41"/>
      <c r="N537" s="57"/>
      <c r="O537" s="57"/>
      <c r="P537" s="41"/>
      <c r="Q537" s="41"/>
      <c r="R537" s="57"/>
      <c r="S537" s="57"/>
      <c r="T537" s="57"/>
      <c r="U537" s="57"/>
      <c r="V537" s="57"/>
      <c r="W537" s="57"/>
    </row>
    <row r="538" spans="1:23" ht="12.75" hidden="1">
      <c r="A538" s="3"/>
      <c r="B538" s="69"/>
      <c r="C538" s="69"/>
      <c r="D538" s="69"/>
      <c r="E538" s="69"/>
      <c r="F538" s="69"/>
      <c r="G538" s="69"/>
      <c r="H538" s="69"/>
      <c r="I538" s="69"/>
      <c r="J538" s="61"/>
      <c r="K538" s="61"/>
      <c r="L538" s="41"/>
      <c r="M538" s="41"/>
      <c r="N538" s="57"/>
      <c r="O538" s="57"/>
      <c r="P538" s="41"/>
      <c r="Q538" s="41"/>
      <c r="R538" s="57"/>
      <c r="S538" s="57"/>
      <c r="T538" s="57"/>
      <c r="U538" s="57"/>
      <c r="V538" s="57"/>
      <c r="W538" s="57"/>
    </row>
    <row r="539" spans="1:23" ht="12.75" hidden="1">
      <c r="A539" s="7"/>
      <c r="B539" s="71"/>
      <c r="C539" s="71"/>
      <c r="D539" s="71"/>
      <c r="E539" s="71"/>
      <c r="F539" s="71"/>
      <c r="G539" s="71"/>
      <c r="H539" s="71"/>
      <c r="I539" s="71"/>
      <c r="J539" s="51"/>
      <c r="K539" s="51"/>
      <c r="L539" s="51"/>
      <c r="M539" s="51"/>
      <c r="N539" s="51"/>
      <c r="O539" s="51"/>
      <c r="P539" s="51"/>
      <c r="Q539" s="51"/>
      <c r="R539" s="52"/>
      <c r="S539" s="52"/>
      <c r="T539" s="52"/>
      <c r="U539" s="52"/>
      <c r="V539" s="52"/>
      <c r="W539" s="52"/>
    </row>
    <row r="540" ht="12.75" hidden="1"/>
    <row r="541" spans="1:23" ht="12.75" hidden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1:23" ht="12.75" hidden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</row>
    <row r="543" spans="1:23" ht="12.75" customHeight="1" hidden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1:23" ht="12.75" hidden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1:23" ht="12.7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hidden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</row>
    <row r="547" spans="1:23" ht="51.75" customHeight="1" hidden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</row>
    <row r="548" spans="1:23" ht="12.75" hidden="1">
      <c r="A548" s="6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</row>
    <row r="549" spans="1:23" ht="12.75" hidden="1">
      <c r="A549" s="3"/>
      <c r="B549" s="69"/>
      <c r="C549" s="69"/>
      <c r="D549" s="69"/>
      <c r="E549" s="69"/>
      <c r="F549" s="69"/>
      <c r="G549" s="69"/>
      <c r="H549" s="69"/>
      <c r="I549" s="69"/>
      <c r="J549" s="61"/>
      <c r="K549" s="61"/>
      <c r="L549" s="41"/>
      <c r="M549" s="41"/>
      <c r="N549" s="57"/>
      <c r="O549" s="57"/>
      <c r="P549" s="41"/>
      <c r="Q549" s="41"/>
      <c r="R549" s="57"/>
      <c r="S549" s="57"/>
      <c r="T549" s="57"/>
      <c r="U549" s="57"/>
      <c r="V549" s="57"/>
      <c r="W549" s="57"/>
    </row>
    <row r="550" spans="1:23" ht="12.75" hidden="1">
      <c r="A550" s="3"/>
      <c r="B550" s="69"/>
      <c r="C550" s="69"/>
      <c r="D550" s="69"/>
      <c r="E550" s="69"/>
      <c r="F550" s="69"/>
      <c r="G550" s="69"/>
      <c r="H550" s="69"/>
      <c r="I550" s="69"/>
      <c r="J550" s="61"/>
      <c r="K550" s="61"/>
      <c r="L550" s="41"/>
      <c r="M550" s="41"/>
      <c r="N550" s="57"/>
      <c r="O550" s="57"/>
      <c r="P550" s="41"/>
      <c r="Q550" s="41"/>
      <c r="R550" s="57"/>
      <c r="S550" s="57"/>
      <c r="T550" s="57"/>
      <c r="U550" s="57"/>
      <c r="V550" s="57"/>
      <c r="W550" s="57"/>
    </row>
    <row r="551" spans="1:23" ht="12.75" hidden="1">
      <c r="A551" s="3"/>
      <c r="B551" s="69"/>
      <c r="C551" s="69"/>
      <c r="D551" s="69"/>
      <c r="E551" s="69"/>
      <c r="F551" s="69"/>
      <c r="G551" s="69"/>
      <c r="H551" s="69"/>
      <c r="I551" s="69"/>
      <c r="J551" s="61"/>
      <c r="K551" s="61"/>
      <c r="L551" s="41"/>
      <c r="M551" s="41"/>
      <c r="N551" s="57"/>
      <c r="O551" s="57"/>
      <c r="P551" s="41"/>
      <c r="Q551" s="41"/>
      <c r="R551" s="57"/>
      <c r="S551" s="57"/>
      <c r="T551" s="57"/>
      <c r="U551" s="57"/>
      <c r="V551" s="57"/>
      <c r="W551" s="57"/>
    </row>
    <row r="552" spans="1:23" ht="12.75" hidden="1">
      <c r="A552" s="3"/>
      <c r="B552" s="69"/>
      <c r="C552" s="69"/>
      <c r="D552" s="69"/>
      <c r="E552" s="69"/>
      <c r="F552" s="69"/>
      <c r="G552" s="69"/>
      <c r="H552" s="69"/>
      <c r="I552" s="69"/>
      <c r="J552" s="61"/>
      <c r="K552" s="61"/>
      <c r="L552" s="41"/>
      <c r="M552" s="41"/>
      <c r="N552" s="57"/>
      <c r="O552" s="57"/>
      <c r="P552" s="41"/>
      <c r="Q552" s="41"/>
      <c r="R552" s="57"/>
      <c r="S552" s="57"/>
      <c r="T552" s="57"/>
      <c r="U552" s="57"/>
      <c r="V552" s="57"/>
      <c r="W552" s="57"/>
    </row>
    <row r="553" spans="1:23" ht="12.75" hidden="1">
      <c r="A553" s="3"/>
      <c r="B553" s="69"/>
      <c r="C553" s="69"/>
      <c r="D553" s="69"/>
      <c r="E553" s="69"/>
      <c r="F553" s="69"/>
      <c r="G553" s="69"/>
      <c r="H553" s="69"/>
      <c r="I553" s="69"/>
      <c r="J553" s="61"/>
      <c r="K553" s="61"/>
      <c r="L553" s="41"/>
      <c r="M553" s="41"/>
      <c r="N553" s="57"/>
      <c r="O553" s="57"/>
      <c r="P553" s="41"/>
      <c r="Q553" s="41"/>
      <c r="R553" s="57"/>
      <c r="S553" s="57"/>
      <c r="T553" s="57"/>
      <c r="U553" s="57"/>
      <c r="V553" s="57"/>
      <c r="W553" s="57"/>
    </row>
    <row r="554" spans="1:23" ht="12.75" hidden="1">
      <c r="A554" s="3"/>
      <c r="B554" s="69"/>
      <c r="C554" s="69"/>
      <c r="D554" s="69"/>
      <c r="E554" s="69"/>
      <c r="F554" s="69"/>
      <c r="G554" s="69"/>
      <c r="H554" s="69"/>
      <c r="I554" s="69"/>
      <c r="J554" s="61"/>
      <c r="K554" s="61"/>
      <c r="L554" s="41"/>
      <c r="M554" s="41"/>
      <c r="N554" s="57"/>
      <c r="O554" s="57"/>
      <c r="P554" s="41"/>
      <c r="Q554" s="41"/>
      <c r="R554" s="57"/>
      <c r="S554" s="57"/>
      <c r="T554" s="57"/>
      <c r="U554" s="57"/>
      <c r="V554" s="57"/>
      <c r="W554" s="57"/>
    </row>
    <row r="555" spans="1:23" ht="12.75" hidden="1">
      <c r="A555" s="3"/>
      <c r="B555" s="69"/>
      <c r="C555" s="69"/>
      <c r="D555" s="69"/>
      <c r="E555" s="69"/>
      <c r="F555" s="69"/>
      <c r="G555" s="69"/>
      <c r="H555" s="69"/>
      <c r="I555" s="69"/>
      <c r="J555" s="61"/>
      <c r="K555" s="61"/>
      <c r="L555" s="41"/>
      <c r="M555" s="41"/>
      <c r="N555" s="57"/>
      <c r="O555" s="57"/>
      <c r="P555" s="41"/>
      <c r="Q555" s="41"/>
      <c r="R555" s="57"/>
      <c r="S555" s="57"/>
      <c r="T555" s="57"/>
      <c r="U555" s="57"/>
      <c r="V555" s="57"/>
      <c r="W555" s="57"/>
    </row>
    <row r="556" spans="1:23" ht="12.75" hidden="1">
      <c r="A556" s="3"/>
      <c r="B556" s="69"/>
      <c r="C556" s="69"/>
      <c r="D556" s="69"/>
      <c r="E556" s="69"/>
      <c r="F556" s="69"/>
      <c r="G556" s="69"/>
      <c r="H556" s="69"/>
      <c r="I556" s="69"/>
      <c r="J556" s="61"/>
      <c r="K556" s="61"/>
      <c r="L556" s="41"/>
      <c r="M556" s="41"/>
      <c r="N556" s="57"/>
      <c r="O556" s="57"/>
      <c r="P556" s="41"/>
      <c r="Q556" s="41"/>
      <c r="R556" s="57"/>
      <c r="S556" s="57"/>
      <c r="T556" s="57"/>
      <c r="U556" s="57"/>
      <c r="V556" s="57"/>
      <c r="W556" s="57"/>
    </row>
    <row r="557" spans="1:23" ht="12.75" hidden="1">
      <c r="A557" s="3"/>
      <c r="B557" s="69"/>
      <c r="C557" s="69"/>
      <c r="D557" s="69"/>
      <c r="E557" s="69"/>
      <c r="F557" s="69"/>
      <c r="G557" s="69"/>
      <c r="H557" s="69"/>
      <c r="I557" s="69"/>
      <c r="J557" s="61"/>
      <c r="K557" s="61"/>
      <c r="L557" s="41"/>
      <c r="M557" s="41"/>
      <c r="N557" s="57"/>
      <c r="O557" s="57"/>
      <c r="P557" s="41"/>
      <c r="Q557" s="41"/>
      <c r="R557" s="57"/>
      <c r="S557" s="57"/>
      <c r="T557" s="57"/>
      <c r="U557" s="57"/>
      <c r="V557" s="57"/>
      <c r="W557" s="57"/>
    </row>
    <row r="558" spans="1:23" ht="12.75" hidden="1">
      <c r="A558" s="3"/>
      <c r="B558" s="69"/>
      <c r="C558" s="69"/>
      <c r="D558" s="69"/>
      <c r="E558" s="69"/>
      <c r="F558" s="69"/>
      <c r="G558" s="69"/>
      <c r="H558" s="69"/>
      <c r="I558" s="69"/>
      <c r="J558" s="61"/>
      <c r="K558" s="61"/>
      <c r="L558" s="41"/>
      <c r="M558" s="41"/>
      <c r="N558" s="57"/>
      <c r="O558" s="57"/>
      <c r="P558" s="41"/>
      <c r="Q558" s="41"/>
      <c r="R558" s="57"/>
      <c r="S558" s="57"/>
      <c r="T558" s="57"/>
      <c r="U558" s="57"/>
      <c r="V558" s="57"/>
      <c r="W558" s="57"/>
    </row>
    <row r="559" spans="1:23" ht="12.75" hidden="1">
      <c r="A559" s="3"/>
      <c r="B559" s="69"/>
      <c r="C559" s="69"/>
      <c r="D559" s="69"/>
      <c r="E559" s="69"/>
      <c r="F559" s="69"/>
      <c r="G559" s="69"/>
      <c r="H559" s="69"/>
      <c r="I559" s="69"/>
      <c r="J559" s="61"/>
      <c r="K559" s="61"/>
      <c r="L559" s="41"/>
      <c r="M559" s="41"/>
      <c r="N559" s="57"/>
      <c r="O559" s="57"/>
      <c r="P559" s="41"/>
      <c r="Q559" s="41"/>
      <c r="R559" s="57"/>
      <c r="S559" s="57"/>
      <c r="T559" s="57"/>
      <c r="U559" s="57"/>
      <c r="V559" s="57"/>
      <c r="W559" s="57"/>
    </row>
    <row r="560" spans="1:23" ht="12.75" hidden="1">
      <c r="A560" s="3"/>
      <c r="B560" s="69"/>
      <c r="C560" s="69"/>
      <c r="D560" s="69"/>
      <c r="E560" s="69"/>
      <c r="F560" s="69"/>
      <c r="G560" s="69"/>
      <c r="H560" s="69"/>
      <c r="I560" s="69"/>
      <c r="J560" s="61"/>
      <c r="K560" s="61"/>
      <c r="L560" s="41"/>
      <c r="M560" s="41"/>
      <c r="N560" s="57"/>
      <c r="O560" s="57"/>
      <c r="P560" s="41"/>
      <c r="Q560" s="41"/>
      <c r="R560" s="57"/>
      <c r="S560" s="57"/>
      <c r="T560" s="57"/>
      <c r="U560" s="57"/>
      <c r="V560" s="57"/>
      <c r="W560" s="57"/>
    </row>
    <row r="561" spans="1:23" ht="12.75" hidden="1">
      <c r="A561" s="3"/>
      <c r="B561" s="69"/>
      <c r="C561" s="69"/>
      <c r="D561" s="69"/>
      <c r="E561" s="69"/>
      <c r="F561" s="69"/>
      <c r="G561" s="69"/>
      <c r="H561" s="69"/>
      <c r="I561" s="69"/>
      <c r="J561" s="61"/>
      <c r="K561" s="61"/>
      <c r="L561" s="41"/>
      <c r="M561" s="41"/>
      <c r="N561" s="57"/>
      <c r="O561" s="57"/>
      <c r="P561" s="41"/>
      <c r="Q561" s="41"/>
      <c r="R561" s="57"/>
      <c r="S561" s="57"/>
      <c r="T561" s="57"/>
      <c r="U561" s="57"/>
      <c r="V561" s="57"/>
      <c r="W561" s="57"/>
    </row>
    <row r="562" spans="1:23" ht="12.75" hidden="1">
      <c r="A562" s="3"/>
      <c r="B562" s="69"/>
      <c r="C562" s="69"/>
      <c r="D562" s="69"/>
      <c r="E562" s="69"/>
      <c r="F562" s="69"/>
      <c r="G562" s="69"/>
      <c r="H562" s="69"/>
      <c r="I562" s="69"/>
      <c r="J562" s="61"/>
      <c r="K562" s="61"/>
      <c r="L562" s="41"/>
      <c r="M562" s="41"/>
      <c r="N562" s="57"/>
      <c r="O562" s="57"/>
      <c r="P562" s="41"/>
      <c r="Q562" s="41"/>
      <c r="R562" s="57"/>
      <c r="S562" s="57"/>
      <c r="T562" s="57"/>
      <c r="U562" s="57"/>
      <c r="V562" s="57"/>
      <c r="W562" s="57"/>
    </row>
    <row r="563" spans="1:23" ht="12.75" hidden="1">
      <c r="A563" s="3"/>
      <c r="B563" s="69"/>
      <c r="C563" s="69"/>
      <c r="D563" s="69"/>
      <c r="E563" s="69"/>
      <c r="F563" s="69"/>
      <c r="G563" s="69"/>
      <c r="H563" s="69"/>
      <c r="I563" s="69"/>
      <c r="J563" s="61"/>
      <c r="K563" s="61"/>
      <c r="L563" s="41"/>
      <c r="M563" s="41"/>
      <c r="N563" s="57"/>
      <c r="O563" s="57"/>
      <c r="P563" s="41"/>
      <c r="Q563" s="41"/>
      <c r="R563" s="57"/>
      <c r="S563" s="57"/>
      <c r="T563" s="57"/>
      <c r="U563" s="57"/>
      <c r="V563" s="57"/>
      <c r="W563" s="57"/>
    </row>
    <row r="564" spans="1:23" ht="12.75" hidden="1">
      <c r="A564" s="3"/>
      <c r="B564" s="69"/>
      <c r="C564" s="69"/>
      <c r="D564" s="69"/>
      <c r="E564" s="69"/>
      <c r="F564" s="69"/>
      <c r="G564" s="69"/>
      <c r="H564" s="69"/>
      <c r="I564" s="69"/>
      <c r="J564" s="61"/>
      <c r="K564" s="61"/>
      <c r="L564" s="41"/>
      <c r="M564" s="41"/>
      <c r="N564" s="57"/>
      <c r="O564" s="57"/>
      <c r="P564" s="41"/>
      <c r="Q564" s="41"/>
      <c r="R564" s="57"/>
      <c r="S564" s="57"/>
      <c r="T564" s="57"/>
      <c r="U564" s="57"/>
      <c r="V564" s="57"/>
      <c r="W564" s="57"/>
    </row>
    <row r="565" spans="1:23" ht="12.75" hidden="1">
      <c r="A565" s="7"/>
      <c r="B565" s="71"/>
      <c r="C565" s="71"/>
      <c r="D565" s="71"/>
      <c r="E565" s="71"/>
      <c r="F565" s="71"/>
      <c r="G565" s="71"/>
      <c r="H565" s="71"/>
      <c r="I565" s="71"/>
      <c r="J565" s="51"/>
      <c r="K565" s="51"/>
      <c r="L565" s="51"/>
      <c r="M565" s="51"/>
      <c r="N565" s="51"/>
      <c r="O565" s="51"/>
      <c r="P565" s="51"/>
      <c r="Q565" s="51"/>
      <c r="R565" s="52"/>
      <c r="S565" s="52"/>
      <c r="T565" s="52"/>
      <c r="U565" s="52"/>
      <c r="V565" s="52"/>
      <c r="W565" s="52"/>
    </row>
    <row r="566" ht="12.75" hidden="1"/>
    <row r="567" spans="1:23" ht="12.75" hidden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</row>
    <row r="568" spans="1:23" ht="12.75" hidden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</row>
    <row r="569" spans="1:23" ht="12.75" customHeight="1" hidden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</row>
    <row r="570" spans="1:23" ht="12.75" hidden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</row>
    <row r="571" spans="1:23" ht="12.75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hidden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</row>
    <row r="573" spans="1:23" ht="51.75" customHeight="1" hidden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</row>
    <row r="574" spans="1:23" ht="12.75" hidden="1">
      <c r="A574" s="6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</row>
    <row r="575" spans="1:23" ht="12.75" hidden="1">
      <c r="A575" s="3"/>
      <c r="B575" s="69"/>
      <c r="C575" s="69"/>
      <c r="D575" s="69"/>
      <c r="E575" s="69"/>
      <c r="F575" s="69"/>
      <c r="G575" s="69"/>
      <c r="H575" s="69"/>
      <c r="I575" s="69"/>
      <c r="J575" s="61"/>
      <c r="K575" s="61"/>
      <c r="L575" s="41"/>
      <c r="M575" s="41"/>
      <c r="N575" s="57"/>
      <c r="O575" s="57"/>
      <c r="P575" s="41"/>
      <c r="Q575" s="41"/>
      <c r="R575" s="57"/>
      <c r="S575" s="57"/>
      <c r="T575" s="57"/>
      <c r="U575" s="57"/>
      <c r="V575" s="57"/>
      <c r="W575" s="57"/>
    </row>
    <row r="576" spans="1:23" ht="12.75" hidden="1">
      <c r="A576" s="3"/>
      <c r="B576" s="69"/>
      <c r="C576" s="69"/>
      <c r="D576" s="69"/>
      <c r="E576" s="69"/>
      <c r="F576" s="69"/>
      <c r="G576" s="69"/>
      <c r="H576" s="69"/>
      <c r="I576" s="69"/>
      <c r="J576" s="61"/>
      <c r="K576" s="61"/>
      <c r="L576" s="41"/>
      <c r="M576" s="41"/>
      <c r="N576" s="57"/>
      <c r="O576" s="57"/>
      <c r="P576" s="41"/>
      <c r="Q576" s="41"/>
      <c r="R576" s="57"/>
      <c r="S576" s="57"/>
      <c r="T576" s="57"/>
      <c r="U576" s="57"/>
      <c r="V576" s="57"/>
      <c r="W576" s="57"/>
    </row>
    <row r="577" spans="1:23" ht="12.75" hidden="1">
      <c r="A577" s="3"/>
      <c r="B577" s="69"/>
      <c r="C577" s="69"/>
      <c r="D577" s="69"/>
      <c r="E577" s="69"/>
      <c r="F577" s="69"/>
      <c r="G577" s="69"/>
      <c r="H577" s="69"/>
      <c r="I577" s="69"/>
      <c r="J577" s="61"/>
      <c r="K577" s="61"/>
      <c r="L577" s="41"/>
      <c r="M577" s="41"/>
      <c r="N577" s="57"/>
      <c r="O577" s="57"/>
      <c r="P577" s="41"/>
      <c r="Q577" s="41"/>
      <c r="R577" s="57"/>
      <c r="S577" s="57"/>
      <c r="T577" s="57"/>
      <c r="U577" s="57"/>
      <c r="V577" s="57"/>
      <c r="W577" s="57"/>
    </row>
    <row r="578" spans="1:23" ht="12.75" hidden="1">
      <c r="A578" s="3"/>
      <c r="B578" s="69"/>
      <c r="C578" s="69"/>
      <c r="D578" s="69"/>
      <c r="E578" s="69"/>
      <c r="F578" s="69"/>
      <c r="G578" s="69"/>
      <c r="H578" s="69"/>
      <c r="I578" s="69"/>
      <c r="J578" s="61"/>
      <c r="K578" s="61"/>
      <c r="L578" s="41"/>
      <c r="M578" s="41"/>
      <c r="N578" s="57"/>
      <c r="O578" s="57"/>
      <c r="P578" s="41"/>
      <c r="Q578" s="41"/>
      <c r="R578" s="57"/>
      <c r="S578" s="57"/>
      <c r="T578" s="57"/>
      <c r="U578" s="57"/>
      <c r="V578" s="57"/>
      <c r="W578" s="57"/>
    </row>
    <row r="579" spans="1:23" ht="12.75" hidden="1">
      <c r="A579" s="3"/>
      <c r="B579" s="69"/>
      <c r="C579" s="69"/>
      <c r="D579" s="69"/>
      <c r="E579" s="69"/>
      <c r="F579" s="69"/>
      <c r="G579" s="69"/>
      <c r="H579" s="69"/>
      <c r="I579" s="69"/>
      <c r="J579" s="61"/>
      <c r="K579" s="61"/>
      <c r="L579" s="41"/>
      <c r="M579" s="41"/>
      <c r="N579" s="57"/>
      <c r="O579" s="57"/>
      <c r="P579" s="41"/>
      <c r="Q579" s="41"/>
      <c r="R579" s="57"/>
      <c r="S579" s="57"/>
      <c r="T579" s="57"/>
      <c r="U579" s="57"/>
      <c r="V579" s="57"/>
      <c r="W579" s="57"/>
    </row>
    <row r="580" spans="1:23" ht="12.75" hidden="1">
      <c r="A580" s="3"/>
      <c r="B580" s="69"/>
      <c r="C580" s="69"/>
      <c r="D580" s="69"/>
      <c r="E580" s="69"/>
      <c r="F580" s="69"/>
      <c r="G580" s="69"/>
      <c r="H580" s="69"/>
      <c r="I580" s="69"/>
      <c r="J580" s="61"/>
      <c r="K580" s="61"/>
      <c r="L580" s="41"/>
      <c r="M580" s="41"/>
      <c r="N580" s="57"/>
      <c r="O580" s="57"/>
      <c r="P580" s="41"/>
      <c r="Q580" s="41"/>
      <c r="R580" s="57"/>
      <c r="S580" s="57"/>
      <c r="T580" s="57"/>
      <c r="U580" s="57"/>
      <c r="V580" s="57"/>
      <c r="W580" s="57"/>
    </row>
    <row r="581" spans="1:23" ht="12.75" hidden="1">
      <c r="A581" s="3"/>
      <c r="B581" s="69"/>
      <c r="C581" s="69"/>
      <c r="D581" s="69"/>
      <c r="E581" s="69"/>
      <c r="F581" s="69"/>
      <c r="G581" s="69"/>
      <c r="H581" s="69"/>
      <c r="I581" s="69"/>
      <c r="J581" s="61"/>
      <c r="K581" s="61"/>
      <c r="L581" s="41"/>
      <c r="M581" s="41"/>
      <c r="N581" s="57"/>
      <c r="O581" s="57"/>
      <c r="P581" s="41"/>
      <c r="Q581" s="41"/>
      <c r="R581" s="57"/>
      <c r="S581" s="57"/>
      <c r="T581" s="57"/>
      <c r="U581" s="57"/>
      <c r="V581" s="57"/>
      <c r="W581" s="57"/>
    </row>
    <row r="582" spans="1:23" ht="27" customHeight="1" hidden="1">
      <c r="A582" s="3"/>
      <c r="B582" s="69"/>
      <c r="C582" s="69"/>
      <c r="D582" s="69"/>
      <c r="E582" s="69"/>
      <c r="F582" s="69"/>
      <c r="G582" s="69"/>
      <c r="H582" s="69"/>
      <c r="I582" s="69"/>
      <c r="J582" s="61"/>
      <c r="K582" s="61"/>
      <c r="L582" s="41"/>
      <c r="M582" s="41"/>
      <c r="N582" s="57"/>
      <c r="O582" s="57"/>
      <c r="P582" s="41"/>
      <c r="Q582" s="41"/>
      <c r="R582" s="57"/>
      <c r="S582" s="57"/>
      <c r="T582" s="57"/>
      <c r="U582" s="57"/>
      <c r="V582" s="57"/>
      <c r="W582" s="57"/>
    </row>
    <row r="583" spans="1:23" ht="12.75" hidden="1">
      <c r="A583" s="3"/>
      <c r="B583" s="69"/>
      <c r="C583" s="69"/>
      <c r="D583" s="69"/>
      <c r="E583" s="69"/>
      <c r="F583" s="69"/>
      <c r="G583" s="69"/>
      <c r="H583" s="69"/>
      <c r="I583" s="69"/>
      <c r="J583" s="61"/>
      <c r="K583" s="61"/>
      <c r="L583" s="41"/>
      <c r="M583" s="41"/>
      <c r="N583" s="57"/>
      <c r="O583" s="57"/>
      <c r="P583" s="41"/>
      <c r="Q583" s="41"/>
      <c r="R583" s="57"/>
      <c r="S583" s="57"/>
      <c r="T583" s="57"/>
      <c r="U583" s="57"/>
      <c r="V583" s="57"/>
      <c r="W583" s="57"/>
    </row>
    <row r="584" spans="1:23" ht="12.75" hidden="1">
      <c r="A584" s="3"/>
      <c r="B584" s="69"/>
      <c r="C584" s="69"/>
      <c r="D584" s="69"/>
      <c r="E584" s="69"/>
      <c r="F584" s="69"/>
      <c r="G584" s="69"/>
      <c r="H584" s="69"/>
      <c r="I584" s="69"/>
      <c r="J584" s="61"/>
      <c r="K584" s="61"/>
      <c r="L584" s="41"/>
      <c r="M584" s="41"/>
      <c r="N584" s="57"/>
      <c r="O584" s="57"/>
      <c r="P584" s="41"/>
      <c r="Q584" s="41"/>
      <c r="R584" s="57"/>
      <c r="S584" s="57"/>
      <c r="T584" s="57"/>
      <c r="U584" s="57"/>
      <c r="V584" s="57"/>
      <c r="W584" s="57"/>
    </row>
    <row r="585" spans="1:23" ht="12.75" hidden="1">
      <c r="A585" s="3"/>
      <c r="B585" s="69"/>
      <c r="C585" s="69"/>
      <c r="D585" s="69"/>
      <c r="E585" s="69"/>
      <c r="F585" s="69"/>
      <c r="G585" s="69"/>
      <c r="H585" s="69"/>
      <c r="I585" s="69"/>
      <c r="J585" s="61"/>
      <c r="K585" s="61"/>
      <c r="L585" s="41"/>
      <c r="M585" s="41"/>
      <c r="N585" s="57"/>
      <c r="O585" s="57"/>
      <c r="P585" s="41"/>
      <c r="Q585" s="41"/>
      <c r="R585" s="57"/>
      <c r="S585" s="57"/>
      <c r="T585" s="57"/>
      <c r="U585" s="57"/>
      <c r="V585" s="57"/>
      <c r="W585" s="57"/>
    </row>
    <row r="586" spans="1:23" ht="12.75" hidden="1">
      <c r="A586" s="3"/>
      <c r="B586" s="69"/>
      <c r="C586" s="69"/>
      <c r="D586" s="69"/>
      <c r="E586" s="69"/>
      <c r="F586" s="69"/>
      <c r="G586" s="69"/>
      <c r="H586" s="69"/>
      <c r="I586" s="69"/>
      <c r="J586" s="61"/>
      <c r="K586" s="61"/>
      <c r="L586" s="41"/>
      <c r="M586" s="41"/>
      <c r="N586" s="57"/>
      <c r="O586" s="57"/>
      <c r="P586" s="41"/>
      <c r="Q586" s="41"/>
      <c r="R586" s="57"/>
      <c r="S586" s="57"/>
      <c r="T586" s="57"/>
      <c r="U586" s="57"/>
      <c r="V586" s="57"/>
      <c r="W586" s="57"/>
    </row>
    <row r="587" spans="1:23" ht="12.75" hidden="1">
      <c r="A587" s="3"/>
      <c r="B587" s="69"/>
      <c r="C587" s="69"/>
      <c r="D587" s="69"/>
      <c r="E587" s="69"/>
      <c r="F587" s="69"/>
      <c r="G587" s="69"/>
      <c r="H587" s="69"/>
      <c r="I587" s="69"/>
      <c r="J587" s="61"/>
      <c r="K587" s="61"/>
      <c r="L587" s="41"/>
      <c r="M587" s="41"/>
      <c r="N587" s="57"/>
      <c r="O587" s="57"/>
      <c r="P587" s="41"/>
      <c r="Q587" s="41"/>
      <c r="R587" s="57"/>
      <c r="S587" s="57"/>
      <c r="T587" s="57"/>
      <c r="U587" s="57"/>
      <c r="V587" s="57"/>
      <c r="W587" s="57"/>
    </row>
    <row r="588" spans="1:23" ht="12.75" hidden="1">
      <c r="A588" s="3"/>
      <c r="B588" s="69"/>
      <c r="C588" s="69"/>
      <c r="D588" s="69"/>
      <c r="E588" s="69"/>
      <c r="F588" s="69"/>
      <c r="G588" s="69"/>
      <c r="H588" s="69"/>
      <c r="I588" s="69"/>
      <c r="J588" s="61"/>
      <c r="K588" s="61"/>
      <c r="L588" s="41"/>
      <c r="M588" s="41"/>
      <c r="N588" s="57"/>
      <c r="O588" s="57"/>
      <c r="P588" s="41"/>
      <c r="Q588" s="41"/>
      <c r="R588" s="57"/>
      <c r="S588" s="57"/>
      <c r="T588" s="57"/>
      <c r="U588" s="57"/>
      <c r="V588" s="57"/>
      <c r="W588" s="57"/>
    </row>
    <row r="589" spans="1:23" ht="12.75" hidden="1">
      <c r="A589" s="3"/>
      <c r="B589" s="69"/>
      <c r="C589" s="69"/>
      <c r="D589" s="69"/>
      <c r="E589" s="69"/>
      <c r="F589" s="69"/>
      <c r="G589" s="69"/>
      <c r="H589" s="69"/>
      <c r="I589" s="69"/>
      <c r="J589" s="61"/>
      <c r="K589" s="61"/>
      <c r="L589" s="41"/>
      <c r="M589" s="41"/>
      <c r="N589" s="57"/>
      <c r="O589" s="57"/>
      <c r="P589" s="41"/>
      <c r="Q589" s="41"/>
      <c r="R589" s="57"/>
      <c r="S589" s="57"/>
      <c r="T589" s="57"/>
      <c r="U589" s="57"/>
      <c r="V589" s="57"/>
      <c r="W589" s="57"/>
    </row>
    <row r="590" spans="1:23" ht="12.75" hidden="1">
      <c r="A590" s="3"/>
      <c r="B590" s="69"/>
      <c r="C590" s="69"/>
      <c r="D590" s="69"/>
      <c r="E590" s="69"/>
      <c r="F590" s="69"/>
      <c r="G590" s="69"/>
      <c r="H590" s="69"/>
      <c r="I590" s="69"/>
      <c r="J590" s="61"/>
      <c r="K590" s="61"/>
      <c r="L590" s="41"/>
      <c r="M590" s="41"/>
      <c r="N590" s="57"/>
      <c r="O590" s="57"/>
      <c r="P590" s="41"/>
      <c r="Q590" s="41"/>
      <c r="R590" s="57"/>
      <c r="S590" s="57"/>
      <c r="T590" s="57"/>
      <c r="U590" s="57"/>
      <c r="V590" s="57"/>
      <c r="W590" s="57"/>
    </row>
    <row r="591" spans="1:23" ht="12.75" hidden="1">
      <c r="A591" s="3"/>
      <c r="B591" s="69"/>
      <c r="C591" s="69"/>
      <c r="D591" s="69"/>
      <c r="E591" s="69"/>
      <c r="F591" s="69"/>
      <c r="G591" s="69"/>
      <c r="H591" s="69"/>
      <c r="I591" s="69"/>
      <c r="J591" s="61"/>
      <c r="K591" s="61"/>
      <c r="L591" s="41"/>
      <c r="M591" s="41"/>
      <c r="N591" s="57"/>
      <c r="O591" s="57"/>
      <c r="P591" s="41"/>
      <c r="Q591" s="41"/>
      <c r="R591" s="57"/>
      <c r="S591" s="57"/>
      <c r="T591" s="57"/>
      <c r="U591" s="57"/>
      <c r="V591" s="57"/>
      <c r="W591" s="57"/>
    </row>
    <row r="592" spans="1:23" ht="12.75" hidden="1">
      <c r="A592" s="3"/>
      <c r="B592" s="69"/>
      <c r="C592" s="69"/>
      <c r="D592" s="69"/>
      <c r="E592" s="69"/>
      <c r="F592" s="69"/>
      <c r="G592" s="69"/>
      <c r="H592" s="69"/>
      <c r="I592" s="69"/>
      <c r="J592" s="61"/>
      <c r="K592" s="61"/>
      <c r="L592" s="41"/>
      <c r="M592" s="41"/>
      <c r="N592" s="57"/>
      <c r="O592" s="57"/>
      <c r="P592" s="41"/>
      <c r="Q592" s="41"/>
      <c r="R592" s="57"/>
      <c r="S592" s="57"/>
      <c r="T592" s="57"/>
      <c r="U592" s="57"/>
      <c r="V592" s="57"/>
      <c r="W592" s="57"/>
    </row>
    <row r="593" spans="1:23" ht="12.75" hidden="1">
      <c r="A593" s="3"/>
      <c r="B593" s="69"/>
      <c r="C593" s="69"/>
      <c r="D593" s="69"/>
      <c r="E593" s="69"/>
      <c r="F593" s="69"/>
      <c r="G593" s="69"/>
      <c r="H593" s="69"/>
      <c r="I593" s="69"/>
      <c r="J593" s="61"/>
      <c r="K593" s="61"/>
      <c r="L593" s="41"/>
      <c r="M593" s="41"/>
      <c r="N593" s="57"/>
      <c r="O593" s="57"/>
      <c r="P593" s="41"/>
      <c r="Q593" s="41"/>
      <c r="R593" s="57"/>
      <c r="S593" s="57"/>
      <c r="T593" s="57"/>
      <c r="U593" s="57"/>
      <c r="V593" s="57"/>
      <c r="W593" s="57"/>
    </row>
    <row r="594" spans="1:23" ht="12.75" hidden="1">
      <c r="A594" s="3"/>
      <c r="B594" s="69"/>
      <c r="C594" s="69"/>
      <c r="D594" s="69"/>
      <c r="E594" s="69"/>
      <c r="F594" s="69"/>
      <c r="G594" s="69"/>
      <c r="H594" s="69"/>
      <c r="I594" s="69"/>
      <c r="J594" s="61"/>
      <c r="K594" s="61"/>
      <c r="L594" s="41"/>
      <c r="M594" s="41"/>
      <c r="N594" s="57"/>
      <c r="O594" s="57"/>
      <c r="P594" s="41"/>
      <c r="Q594" s="41"/>
      <c r="R594" s="57"/>
      <c r="S594" s="57"/>
      <c r="T594" s="57"/>
      <c r="U594" s="57"/>
      <c r="V594" s="57"/>
      <c r="W594" s="57"/>
    </row>
    <row r="595" spans="1:23" ht="12.75" hidden="1">
      <c r="A595" s="3"/>
      <c r="B595" s="69"/>
      <c r="C595" s="69"/>
      <c r="D595" s="69"/>
      <c r="E595" s="69"/>
      <c r="F595" s="69"/>
      <c r="G595" s="69"/>
      <c r="H595" s="69"/>
      <c r="I595" s="69"/>
      <c r="J595" s="61"/>
      <c r="K595" s="61"/>
      <c r="L595" s="41"/>
      <c r="M595" s="41"/>
      <c r="N595" s="57"/>
      <c r="O595" s="57"/>
      <c r="P595" s="41"/>
      <c r="Q595" s="41"/>
      <c r="R595" s="57"/>
      <c r="S595" s="57"/>
      <c r="T595" s="57"/>
      <c r="U595" s="57"/>
      <c r="V595" s="57"/>
      <c r="W595" s="57"/>
    </row>
    <row r="596" spans="1:23" ht="12.75" hidden="1">
      <c r="A596" s="3"/>
      <c r="B596" s="69"/>
      <c r="C596" s="69"/>
      <c r="D596" s="69"/>
      <c r="E596" s="69"/>
      <c r="F596" s="69"/>
      <c r="G596" s="69"/>
      <c r="H596" s="69"/>
      <c r="I596" s="69"/>
      <c r="J596" s="61"/>
      <c r="K596" s="61"/>
      <c r="L596" s="41"/>
      <c r="M596" s="41"/>
      <c r="N596" s="57"/>
      <c r="O596" s="57"/>
      <c r="P596" s="41"/>
      <c r="Q596" s="41"/>
      <c r="R596" s="57"/>
      <c r="S596" s="57"/>
      <c r="T596" s="57"/>
      <c r="U596" s="57"/>
      <c r="V596" s="57"/>
      <c r="W596" s="57"/>
    </row>
    <row r="597" spans="1:23" ht="12.75" hidden="1">
      <c r="A597" s="3"/>
      <c r="B597" s="69"/>
      <c r="C597" s="69"/>
      <c r="D597" s="69"/>
      <c r="E597" s="69"/>
      <c r="F597" s="69"/>
      <c r="G597" s="69"/>
      <c r="H597" s="69"/>
      <c r="I597" s="69"/>
      <c r="J597" s="61"/>
      <c r="K597" s="61"/>
      <c r="L597" s="41"/>
      <c r="M597" s="41"/>
      <c r="N597" s="57"/>
      <c r="O597" s="57"/>
      <c r="P597" s="41"/>
      <c r="Q597" s="41"/>
      <c r="R597" s="57"/>
      <c r="S597" s="57"/>
      <c r="T597" s="57"/>
      <c r="U597" s="57"/>
      <c r="V597" s="57"/>
      <c r="W597" s="57"/>
    </row>
    <row r="598" spans="1:23" ht="12.75" hidden="1">
      <c r="A598" s="3"/>
      <c r="B598" s="69"/>
      <c r="C598" s="69"/>
      <c r="D598" s="69"/>
      <c r="E598" s="69"/>
      <c r="F598" s="69"/>
      <c r="G598" s="69"/>
      <c r="H598" s="69"/>
      <c r="I598" s="69"/>
      <c r="J598" s="61"/>
      <c r="K598" s="61"/>
      <c r="L598" s="41"/>
      <c r="M598" s="41"/>
      <c r="N598" s="57"/>
      <c r="O598" s="57"/>
      <c r="P598" s="41"/>
      <c r="Q598" s="41"/>
      <c r="R598" s="57"/>
      <c r="S598" s="57"/>
      <c r="T598" s="57"/>
      <c r="U598" s="57"/>
      <c r="V598" s="57"/>
      <c r="W598" s="57"/>
    </row>
    <row r="599" spans="1:23" ht="12.75" hidden="1">
      <c r="A599" s="3"/>
      <c r="B599" s="69"/>
      <c r="C599" s="69"/>
      <c r="D599" s="69"/>
      <c r="E599" s="69"/>
      <c r="F599" s="69"/>
      <c r="G599" s="69"/>
      <c r="H599" s="69"/>
      <c r="I599" s="69"/>
      <c r="J599" s="61"/>
      <c r="K599" s="61"/>
      <c r="L599" s="41"/>
      <c r="M599" s="41"/>
      <c r="N599" s="57"/>
      <c r="O599" s="57"/>
      <c r="P599" s="41"/>
      <c r="Q599" s="41"/>
      <c r="R599" s="57"/>
      <c r="S599" s="57"/>
      <c r="T599" s="57"/>
      <c r="U599" s="57"/>
      <c r="V599" s="57"/>
      <c r="W599" s="57"/>
    </row>
    <row r="600" spans="1:23" ht="12.75" hidden="1">
      <c r="A600" s="3"/>
      <c r="B600" s="69"/>
      <c r="C600" s="69"/>
      <c r="D600" s="69"/>
      <c r="E600" s="69"/>
      <c r="F600" s="69"/>
      <c r="G600" s="69"/>
      <c r="H600" s="69"/>
      <c r="I600" s="69"/>
      <c r="J600" s="61"/>
      <c r="K600" s="61"/>
      <c r="L600" s="41"/>
      <c r="M600" s="41"/>
      <c r="N600" s="57"/>
      <c r="O600" s="57"/>
      <c r="P600" s="41"/>
      <c r="Q600" s="41"/>
      <c r="R600" s="57"/>
      <c r="S600" s="57"/>
      <c r="T600" s="57"/>
      <c r="U600" s="57"/>
      <c r="V600" s="57"/>
      <c r="W600" s="57"/>
    </row>
    <row r="601" spans="1:23" ht="12.75" hidden="1">
      <c r="A601" s="3"/>
      <c r="B601" s="69"/>
      <c r="C601" s="69"/>
      <c r="D601" s="69"/>
      <c r="E601" s="69"/>
      <c r="F601" s="69"/>
      <c r="G601" s="69"/>
      <c r="H601" s="69"/>
      <c r="I601" s="69"/>
      <c r="J601" s="61"/>
      <c r="K601" s="61"/>
      <c r="L601" s="41"/>
      <c r="M601" s="41"/>
      <c r="N601" s="57"/>
      <c r="O601" s="57"/>
      <c r="P601" s="41"/>
      <c r="Q601" s="41"/>
      <c r="R601" s="57"/>
      <c r="S601" s="57"/>
      <c r="T601" s="57"/>
      <c r="U601" s="57"/>
      <c r="V601" s="57"/>
      <c r="W601" s="57"/>
    </row>
    <row r="602" spans="1:23" ht="12.75" hidden="1">
      <c r="A602" s="3"/>
      <c r="B602" s="69"/>
      <c r="C602" s="69"/>
      <c r="D602" s="69"/>
      <c r="E602" s="69"/>
      <c r="F602" s="69"/>
      <c r="G602" s="69"/>
      <c r="H602" s="69"/>
      <c r="I602" s="69"/>
      <c r="J602" s="61"/>
      <c r="K602" s="61"/>
      <c r="L602" s="41"/>
      <c r="M602" s="41"/>
      <c r="N602" s="57"/>
      <c r="O602" s="57"/>
      <c r="P602" s="41"/>
      <c r="Q602" s="41"/>
      <c r="R602" s="57"/>
      <c r="S602" s="57"/>
      <c r="T602" s="57"/>
      <c r="U602" s="57"/>
      <c r="V602" s="57"/>
      <c r="W602" s="57"/>
    </row>
    <row r="603" spans="1:23" ht="12.75" hidden="1">
      <c r="A603" s="3"/>
      <c r="B603" s="69"/>
      <c r="C603" s="69"/>
      <c r="D603" s="69"/>
      <c r="E603" s="69"/>
      <c r="F603" s="69"/>
      <c r="G603" s="69"/>
      <c r="H603" s="69"/>
      <c r="I603" s="69"/>
      <c r="J603" s="61"/>
      <c r="K603" s="61"/>
      <c r="L603" s="41"/>
      <c r="M603" s="41"/>
      <c r="N603" s="57"/>
      <c r="O603" s="57"/>
      <c r="P603" s="41"/>
      <c r="Q603" s="41"/>
      <c r="R603" s="57"/>
      <c r="S603" s="57"/>
      <c r="T603" s="57"/>
      <c r="U603" s="57"/>
      <c r="V603" s="57"/>
      <c r="W603" s="57"/>
    </row>
    <row r="604" spans="1:23" ht="12.75" hidden="1">
      <c r="A604" s="3"/>
      <c r="B604" s="69"/>
      <c r="C604" s="69"/>
      <c r="D604" s="69"/>
      <c r="E604" s="69"/>
      <c r="F604" s="69"/>
      <c r="G604" s="69"/>
      <c r="H604" s="69"/>
      <c r="I604" s="69"/>
      <c r="J604" s="61"/>
      <c r="K604" s="61"/>
      <c r="L604" s="41"/>
      <c r="M604" s="41"/>
      <c r="N604" s="57"/>
      <c r="O604" s="57"/>
      <c r="P604" s="41"/>
      <c r="Q604" s="41"/>
      <c r="R604" s="57"/>
      <c r="S604" s="57"/>
      <c r="T604" s="57"/>
      <c r="U604" s="57"/>
      <c r="V604" s="57"/>
      <c r="W604" s="57"/>
    </row>
    <row r="605" spans="1:23" ht="12.75" hidden="1">
      <c r="A605" s="3"/>
      <c r="B605" s="69"/>
      <c r="C605" s="69"/>
      <c r="D605" s="69"/>
      <c r="E605" s="69"/>
      <c r="F605" s="69"/>
      <c r="G605" s="69"/>
      <c r="H605" s="69"/>
      <c r="I605" s="69"/>
      <c r="J605" s="61"/>
      <c r="K605" s="61"/>
      <c r="L605" s="41"/>
      <c r="M605" s="41"/>
      <c r="N605" s="57"/>
      <c r="O605" s="57"/>
      <c r="P605" s="41"/>
      <c r="Q605" s="41"/>
      <c r="R605" s="57"/>
      <c r="S605" s="57"/>
      <c r="T605" s="57"/>
      <c r="U605" s="57"/>
      <c r="V605" s="57"/>
      <c r="W605" s="57"/>
    </row>
    <row r="606" spans="1:23" ht="12.75" hidden="1">
      <c r="A606" s="3"/>
      <c r="B606" s="69"/>
      <c r="C606" s="69"/>
      <c r="D606" s="69"/>
      <c r="E606" s="69"/>
      <c r="F606" s="69"/>
      <c r="G606" s="69"/>
      <c r="H606" s="69"/>
      <c r="I606" s="69"/>
      <c r="J606" s="61"/>
      <c r="K606" s="61"/>
      <c r="L606" s="41"/>
      <c r="M606" s="41"/>
      <c r="N606" s="57"/>
      <c r="O606" s="57"/>
      <c r="P606" s="41"/>
      <c r="Q606" s="41"/>
      <c r="R606" s="57"/>
      <c r="S606" s="57"/>
      <c r="T606" s="57"/>
      <c r="U606" s="57"/>
      <c r="V606" s="57"/>
      <c r="W606" s="57"/>
    </row>
    <row r="607" spans="1:23" ht="12.75" hidden="1">
      <c r="A607" s="3"/>
      <c r="B607" s="69"/>
      <c r="C607" s="69"/>
      <c r="D607" s="69"/>
      <c r="E607" s="69"/>
      <c r="F607" s="69"/>
      <c r="G607" s="69"/>
      <c r="H607" s="69"/>
      <c r="I607" s="69"/>
      <c r="J607" s="61"/>
      <c r="K607" s="61"/>
      <c r="L607" s="41"/>
      <c r="M607" s="41"/>
      <c r="N607" s="57"/>
      <c r="O607" s="57"/>
      <c r="P607" s="41"/>
      <c r="Q607" s="41"/>
      <c r="R607" s="57"/>
      <c r="S607" s="57"/>
      <c r="T607" s="57"/>
      <c r="U607" s="57"/>
      <c r="V607" s="57"/>
      <c r="W607" s="57"/>
    </row>
    <row r="608" spans="1:23" ht="12.75" hidden="1">
      <c r="A608" s="3"/>
      <c r="B608" s="69"/>
      <c r="C608" s="69"/>
      <c r="D608" s="69"/>
      <c r="E608" s="69"/>
      <c r="F608" s="69"/>
      <c r="G608" s="69"/>
      <c r="H608" s="69"/>
      <c r="I608" s="69"/>
      <c r="J608" s="61"/>
      <c r="K608" s="61"/>
      <c r="L608" s="41"/>
      <c r="M608" s="41"/>
      <c r="N608" s="57"/>
      <c r="O608" s="57"/>
      <c r="P608" s="41"/>
      <c r="Q608" s="41"/>
      <c r="R608" s="57"/>
      <c r="S608" s="57"/>
      <c r="T608" s="57"/>
      <c r="U608" s="57"/>
      <c r="V608" s="57"/>
      <c r="W608" s="57"/>
    </row>
    <row r="609" spans="1:23" ht="12.75" hidden="1">
      <c r="A609" s="3"/>
      <c r="B609" s="69"/>
      <c r="C609" s="69"/>
      <c r="D609" s="69"/>
      <c r="E609" s="69"/>
      <c r="F609" s="69"/>
      <c r="G609" s="69"/>
      <c r="H609" s="69"/>
      <c r="I609" s="69"/>
      <c r="J609" s="61"/>
      <c r="K609" s="61"/>
      <c r="L609" s="41"/>
      <c r="M609" s="41"/>
      <c r="N609" s="57"/>
      <c r="O609" s="57"/>
      <c r="P609" s="41"/>
      <c r="Q609" s="41"/>
      <c r="R609" s="57"/>
      <c r="S609" s="57"/>
      <c r="T609" s="57"/>
      <c r="U609" s="57"/>
      <c r="V609" s="57"/>
      <c r="W609" s="57"/>
    </row>
    <row r="610" spans="1:23" ht="12.75" hidden="1">
      <c r="A610" s="3"/>
      <c r="B610" s="69"/>
      <c r="C610" s="69"/>
      <c r="D610" s="69"/>
      <c r="E610" s="69"/>
      <c r="F610" s="69"/>
      <c r="G610" s="69"/>
      <c r="H610" s="69"/>
      <c r="I610" s="69"/>
      <c r="J610" s="61"/>
      <c r="K610" s="61"/>
      <c r="L610" s="41"/>
      <c r="M610" s="41"/>
      <c r="N610" s="57"/>
      <c r="O610" s="57"/>
      <c r="P610" s="41"/>
      <c r="Q610" s="41"/>
      <c r="R610" s="57"/>
      <c r="S610" s="57"/>
      <c r="T610" s="57"/>
      <c r="U610" s="57"/>
      <c r="V610" s="57"/>
      <c r="W610" s="57"/>
    </row>
    <row r="611" spans="1:23" ht="12.75" hidden="1">
      <c r="A611" s="3"/>
      <c r="B611" s="69"/>
      <c r="C611" s="69"/>
      <c r="D611" s="69"/>
      <c r="E611" s="69"/>
      <c r="F611" s="69"/>
      <c r="G611" s="69"/>
      <c r="H611" s="69"/>
      <c r="I611" s="69"/>
      <c r="J611" s="61"/>
      <c r="K611" s="61"/>
      <c r="L611" s="41"/>
      <c r="M611" s="41"/>
      <c r="N611" s="57"/>
      <c r="O611" s="57"/>
      <c r="P611" s="41"/>
      <c r="Q611" s="41"/>
      <c r="R611" s="57"/>
      <c r="S611" s="57"/>
      <c r="T611" s="57"/>
      <c r="U611" s="57"/>
      <c r="V611" s="57"/>
      <c r="W611" s="57"/>
    </row>
    <row r="612" spans="1:23" ht="12.75" hidden="1">
      <c r="A612" s="7"/>
      <c r="B612" s="71"/>
      <c r="C612" s="71"/>
      <c r="D612" s="71"/>
      <c r="E612" s="71"/>
      <c r="F612" s="71"/>
      <c r="G612" s="71"/>
      <c r="H612" s="71"/>
      <c r="I612" s="71"/>
      <c r="J612" s="51"/>
      <c r="K612" s="51"/>
      <c r="L612" s="51"/>
      <c r="M612" s="51"/>
      <c r="N612" s="51"/>
      <c r="O612" s="51"/>
      <c r="P612" s="51"/>
      <c r="Q612" s="51"/>
      <c r="R612" s="52"/>
      <c r="S612" s="52"/>
      <c r="T612" s="52"/>
      <c r="U612" s="52"/>
      <c r="V612" s="52"/>
      <c r="W612" s="52"/>
    </row>
    <row r="613" ht="12.75" hidden="1"/>
    <row r="614" spans="1:23" ht="12.75">
      <c r="A614" s="37" t="s">
        <v>28</v>
      </c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</row>
    <row r="615" spans="1:23" ht="12.75">
      <c r="A615" s="37" t="s">
        <v>108</v>
      </c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</row>
    <row r="616" spans="1:23" ht="12.75" customHeight="1">
      <c r="A616" s="37" t="s">
        <v>250</v>
      </c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</row>
    <row r="617" spans="1:23" ht="12.75">
      <c r="A617" s="37" t="s">
        <v>205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</row>
    <row r="618" spans="1:23" ht="12.7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>
      <c r="A619" s="41" t="s">
        <v>30</v>
      </c>
      <c r="B619" s="41" t="s">
        <v>53</v>
      </c>
      <c r="C619" s="41"/>
      <c r="D619" s="41"/>
      <c r="E619" s="41"/>
      <c r="F619" s="41"/>
      <c r="G619" s="41"/>
      <c r="H619" s="41"/>
      <c r="I619" s="41"/>
      <c r="J619" s="41" t="s">
        <v>113</v>
      </c>
      <c r="K619" s="41"/>
      <c r="L619" s="41" t="s">
        <v>52</v>
      </c>
      <c r="M619" s="41"/>
      <c r="N619" s="41" t="s">
        <v>50</v>
      </c>
      <c r="O619" s="41"/>
      <c r="P619" s="41" t="s">
        <v>109</v>
      </c>
      <c r="Q619" s="41"/>
      <c r="R619" s="41" t="s">
        <v>33</v>
      </c>
      <c r="S619" s="41"/>
      <c r="T619" s="41"/>
      <c r="U619" s="41"/>
      <c r="V619" s="41"/>
      <c r="W619" s="41"/>
    </row>
    <row r="620" spans="1:23" ht="52.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 t="s">
        <v>48</v>
      </c>
      <c r="S620" s="41"/>
      <c r="T620" s="41"/>
      <c r="U620" s="41" t="s">
        <v>49</v>
      </c>
      <c r="V620" s="41"/>
      <c r="W620" s="41"/>
    </row>
    <row r="621" spans="1:23" ht="12.75">
      <c r="A621" s="6">
        <v>1</v>
      </c>
      <c r="B621" s="62">
        <v>2</v>
      </c>
      <c r="C621" s="62"/>
      <c r="D621" s="62"/>
      <c r="E621" s="62"/>
      <c r="F621" s="62"/>
      <c r="G621" s="62"/>
      <c r="H621" s="62"/>
      <c r="I621" s="62"/>
      <c r="J621" s="62">
        <v>3</v>
      </c>
      <c r="K621" s="62"/>
      <c r="L621" s="62">
        <v>4</v>
      </c>
      <c r="M621" s="62"/>
      <c r="N621" s="62">
        <v>5</v>
      </c>
      <c r="O621" s="62"/>
      <c r="P621" s="62">
        <v>6</v>
      </c>
      <c r="Q621" s="62"/>
      <c r="R621" s="62">
        <v>7</v>
      </c>
      <c r="S621" s="62"/>
      <c r="T621" s="62"/>
      <c r="U621" s="62">
        <v>8</v>
      </c>
      <c r="V621" s="62"/>
      <c r="W621" s="62"/>
    </row>
    <row r="622" spans="1:23" ht="12.75">
      <c r="A622" s="3">
        <v>1</v>
      </c>
      <c r="B622" s="69" t="s">
        <v>117</v>
      </c>
      <c r="C622" s="69"/>
      <c r="D622" s="69"/>
      <c r="E622" s="69"/>
      <c r="F622" s="69"/>
      <c r="G622" s="69"/>
      <c r="H622" s="69"/>
      <c r="I622" s="69"/>
      <c r="J622" s="61">
        <v>0.0417</v>
      </c>
      <c r="K622" s="61"/>
      <c r="L622" s="41" t="s">
        <v>57</v>
      </c>
      <c r="M622" s="41"/>
      <c r="N622" s="57">
        <v>120</v>
      </c>
      <c r="O622" s="57"/>
      <c r="P622" s="41">
        <v>1</v>
      </c>
      <c r="Q622" s="41"/>
      <c r="R622" s="57">
        <f>N622*P622*J622</f>
        <v>5.0040000000000004</v>
      </c>
      <c r="S622" s="57"/>
      <c r="T622" s="57"/>
      <c r="U622" s="57">
        <f>R622*$S$11</f>
        <v>5.7546</v>
      </c>
      <c r="V622" s="57"/>
      <c r="W622" s="57"/>
    </row>
    <row r="623" spans="1:23" ht="12.75">
      <c r="A623" s="3">
        <v>2</v>
      </c>
      <c r="B623" s="69" t="s">
        <v>251</v>
      </c>
      <c r="C623" s="69"/>
      <c r="D623" s="69"/>
      <c r="E623" s="69"/>
      <c r="F623" s="69"/>
      <c r="G623" s="69"/>
      <c r="H623" s="69"/>
      <c r="I623" s="69"/>
      <c r="J623" s="61">
        <v>0.0833</v>
      </c>
      <c r="K623" s="61"/>
      <c r="L623" s="41" t="s">
        <v>57</v>
      </c>
      <c r="M623" s="41"/>
      <c r="N623" s="57">
        <v>43.4</v>
      </c>
      <c r="O623" s="57"/>
      <c r="P623" s="41">
        <v>1</v>
      </c>
      <c r="Q623" s="41"/>
      <c r="R623" s="57">
        <f aca="true" t="shared" si="2" ref="R623:R636">N623*P623*J623</f>
        <v>3.61522</v>
      </c>
      <c r="S623" s="57"/>
      <c r="T623" s="57"/>
      <c r="U623" s="57">
        <f>R623*$S$11</f>
        <v>4.157502999999999</v>
      </c>
      <c r="V623" s="57"/>
      <c r="W623" s="57"/>
    </row>
    <row r="624" spans="1:23" ht="12.75">
      <c r="A624" s="3">
        <v>3</v>
      </c>
      <c r="B624" s="69" t="s">
        <v>252</v>
      </c>
      <c r="C624" s="69"/>
      <c r="D624" s="69"/>
      <c r="E624" s="69"/>
      <c r="F624" s="69"/>
      <c r="G624" s="69"/>
      <c r="H624" s="69"/>
      <c r="I624" s="69"/>
      <c r="J624" s="61">
        <v>0.055</v>
      </c>
      <c r="K624" s="61"/>
      <c r="L624" s="41" t="s">
        <v>57</v>
      </c>
      <c r="M624" s="41"/>
      <c r="N624" s="57">
        <v>2565.7</v>
      </c>
      <c r="O624" s="57"/>
      <c r="P624" s="41">
        <v>1</v>
      </c>
      <c r="Q624" s="41"/>
      <c r="R624" s="57">
        <f t="shared" si="2"/>
        <v>141.1135</v>
      </c>
      <c r="S624" s="57"/>
      <c r="T624" s="57"/>
      <c r="U624" s="57">
        <f aca="true" t="shared" si="3" ref="U624:U636">R624*$S$11</f>
        <v>162.28052499999998</v>
      </c>
      <c r="V624" s="57"/>
      <c r="W624" s="57"/>
    </row>
    <row r="625" spans="1:23" ht="12.75">
      <c r="A625" s="3">
        <v>4</v>
      </c>
      <c r="B625" s="69" t="s">
        <v>137</v>
      </c>
      <c r="C625" s="69"/>
      <c r="D625" s="69"/>
      <c r="E625" s="69"/>
      <c r="F625" s="69"/>
      <c r="G625" s="69"/>
      <c r="H625" s="69"/>
      <c r="I625" s="69"/>
      <c r="J625" s="61">
        <v>0.055</v>
      </c>
      <c r="K625" s="61"/>
      <c r="L625" s="41" t="s">
        <v>57</v>
      </c>
      <c r="M625" s="41"/>
      <c r="N625" s="57">
        <v>50</v>
      </c>
      <c r="O625" s="57"/>
      <c r="P625" s="41">
        <v>2</v>
      </c>
      <c r="Q625" s="41"/>
      <c r="R625" s="57">
        <f t="shared" si="2"/>
        <v>5.5</v>
      </c>
      <c r="S625" s="57"/>
      <c r="T625" s="57"/>
      <c r="U625" s="57">
        <f t="shared" si="3"/>
        <v>6.324999999999999</v>
      </c>
      <c r="V625" s="57"/>
      <c r="W625" s="57"/>
    </row>
    <row r="626" spans="1:23" ht="12.75">
      <c r="A626" s="3">
        <v>5</v>
      </c>
      <c r="B626" s="69" t="s">
        <v>253</v>
      </c>
      <c r="C626" s="69"/>
      <c r="D626" s="69"/>
      <c r="E626" s="69"/>
      <c r="F626" s="69"/>
      <c r="G626" s="69"/>
      <c r="H626" s="69"/>
      <c r="I626" s="69"/>
      <c r="J626" s="61">
        <v>0.0833</v>
      </c>
      <c r="K626" s="61"/>
      <c r="L626" s="41" t="s">
        <v>57</v>
      </c>
      <c r="M626" s="41"/>
      <c r="N626" s="57">
        <v>35</v>
      </c>
      <c r="O626" s="57"/>
      <c r="P626" s="41">
        <v>2</v>
      </c>
      <c r="Q626" s="41"/>
      <c r="R626" s="57">
        <f t="shared" si="2"/>
        <v>5.8309999999999995</v>
      </c>
      <c r="S626" s="57"/>
      <c r="T626" s="57"/>
      <c r="U626" s="57">
        <f t="shared" si="3"/>
        <v>6.705649999999999</v>
      </c>
      <c r="V626" s="57"/>
      <c r="W626" s="57"/>
    </row>
    <row r="627" spans="1:23" ht="12.75">
      <c r="A627" s="3">
        <v>6</v>
      </c>
      <c r="B627" s="69" t="s">
        <v>254</v>
      </c>
      <c r="C627" s="69"/>
      <c r="D627" s="69"/>
      <c r="E627" s="69"/>
      <c r="F627" s="69"/>
      <c r="G627" s="69"/>
      <c r="H627" s="69"/>
      <c r="I627" s="69"/>
      <c r="J627" s="61">
        <v>0.0467</v>
      </c>
      <c r="K627" s="61"/>
      <c r="L627" s="41" t="s">
        <v>57</v>
      </c>
      <c r="M627" s="41"/>
      <c r="N627" s="57">
        <v>90</v>
      </c>
      <c r="O627" s="57"/>
      <c r="P627" s="41">
        <v>2</v>
      </c>
      <c r="Q627" s="41"/>
      <c r="R627" s="57">
        <f t="shared" si="2"/>
        <v>8.406</v>
      </c>
      <c r="S627" s="57"/>
      <c r="T627" s="57"/>
      <c r="U627" s="57">
        <f t="shared" si="3"/>
        <v>9.6669</v>
      </c>
      <c r="V627" s="57"/>
      <c r="W627" s="57"/>
    </row>
    <row r="628" spans="1:23" ht="12.75">
      <c r="A628" s="3">
        <v>7</v>
      </c>
      <c r="B628" s="69" t="s">
        <v>255</v>
      </c>
      <c r="C628" s="69"/>
      <c r="D628" s="69"/>
      <c r="E628" s="69"/>
      <c r="F628" s="69"/>
      <c r="G628" s="69"/>
      <c r="H628" s="69"/>
      <c r="I628" s="69"/>
      <c r="J628" s="61">
        <v>0.0333</v>
      </c>
      <c r="K628" s="61"/>
      <c r="L628" s="41" t="s">
        <v>57</v>
      </c>
      <c r="M628" s="41"/>
      <c r="N628" s="57">
        <v>1400</v>
      </c>
      <c r="O628" s="57"/>
      <c r="P628" s="41">
        <v>2</v>
      </c>
      <c r="Q628" s="41"/>
      <c r="R628" s="57">
        <f t="shared" si="2"/>
        <v>93.24000000000001</v>
      </c>
      <c r="S628" s="57"/>
      <c r="T628" s="57"/>
      <c r="U628" s="57">
        <f t="shared" si="3"/>
        <v>107.226</v>
      </c>
      <c r="V628" s="57"/>
      <c r="W628" s="57"/>
    </row>
    <row r="629" spans="1:23" ht="12.75">
      <c r="A629" s="3">
        <v>8</v>
      </c>
      <c r="B629" s="69" t="s">
        <v>256</v>
      </c>
      <c r="C629" s="69"/>
      <c r="D629" s="69"/>
      <c r="E629" s="69"/>
      <c r="F629" s="69"/>
      <c r="G629" s="69"/>
      <c r="H629" s="69"/>
      <c r="I629" s="69"/>
      <c r="J629" s="61">
        <v>0.0333</v>
      </c>
      <c r="K629" s="61"/>
      <c r="L629" s="41" t="s">
        <v>57</v>
      </c>
      <c r="M629" s="41"/>
      <c r="N629" s="57">
        <v>120</v>
      </c>
      <c r="O629" s="57"/>
      <c r="P629" s="41">
        <v>2</v>
      </c>
      <c r="Q629" s="41"/>
      <c r="R629" s="57">
        <f t="shared" si="2"/>
        <v>7.992000000000001</v>
      </c>
      <c r="S629" s="57"/>
      <c r="T629" s="57"/>
      <c r="U629" s="57">
        <f t="shared" si="3"/>
        <v>9.190800000000001</v>
      </c>
      <c r="V629" s="57"/>
      <c r="W629" s="57"/>
    </row>
    <row r="630" spans="1:23" ht="12.75">
      <c r="A630" s="3">
        <v>9</v>
      </c>
      <c r="B630" s="69" t="s">
        <v>257</v>
      </c>
      <c r="C630" s="69"/>
      <c r="D630" s="69"/>
      <c r="E630" s="69"/>
      <c r="F630" s="69"/>
      <c r="G630" s="69"/>
      <c r="H630" s="69"/>
      <c r="I630" s="69"/>
      <c r="J630" s="61">
        <v>0.0333</v>
      </c>
      <c r="K630" s="61"/>
      <c r="L630" s="41" t="s">
        <v>58</v>
      </c>
      <c r="M630" s="41"/>
      <c r="N630" s="57">
        <v>50.4</v>
      </c>
      <c r="O630" s="57"/>
      <c r="P630" s="41">
        <v>1</v>
      </c>
      <c r="Q630" s="41"/>
      <c r="R630" s="57">
        <f t="shared" si="2"/>
        <v>1.67832</v>
      </c>
      <c r="S630" s="57"/>
      <c r="T630" s="57"/>
      <c r="U630" s="57">
        <f t="shared" si="3"/>
        <v>1.930068</v>
      </c>
      <c r="V630" s="57"/>
      <c r="W630" s="57"/>
    </row>
    <row r="631" spans="1:23" ht="12.75">
      <c r="A631" s="3">
        <v>10</v>
      </c>
      <c r="B631" s="69" t="s">
        <v>258</v>
      </c>
      <c r="C631" s="69"/>
      <c r="D631" s="69"/>
      <c r="E631" s="69"/>
      <c r="F631" s="69"/>
      <c r="G631" s="69"/>
      <c r="H631" s="69"/>
      <c r="I631" s="69"/>
      <c r="J631" s="61">
        <v>0.0833</v>
      </c>
      <c r="K631" s="61"/>
      <c r="L631" s="41" t="s">
        <v>57</v>
      </c>
      <c r="M631" s="41"/>
      <c r="N631" s="57">
        <v>301.5</v>
      </c>
      <c r="O631" s="57"/>
      <c r="P631" s="41">
        <v>1</v>
      </c>
      <c r="Q631" s="41"/>
      <c r="R631" s="57">
        <f t="shared" si="2"/>
        <v>25.11495</v>
      </c>
      <c r="S631" s="57"/>
      <c r="T631" s="57"/>
      <c r="U631" s="57">
        <f t="shared" si="3"/>
        <v>28.8821925</v>
      </c>
      <c r="V631" s="57"/>
      <c r="W631" s="57"/>
    </row>
    <row r="632" spans="1:23" ht="12.75">
      <c r="A632" s="3">
        <v>11</v>
      </c>
      <c r="B632" s="69" t="s">
        <v>11</v>
      </c>
      <c r="C632" s="69"/>
      <c r="D632" s="69"/>
      <c r="E632" s="69"/>
      <c r="F632" s="69"/>
      <c r="G632" s="69"/>
      <c r="H632" s="69"/>
      <c r="I632" s="69"/>
      <c r="J632" s="61">
        <v>0.0417</v>
      </c>
      <c r="K632" s="61"/>
      <c r="L632" s="41" t="s">
        <v>57</v>
      </c>
      <c r="M632" s="41"/>
      <c r="N632" s="57">
        <v>648.9</v>
      </c>
      <c r="O632" s="57"/>
      <c r="P632" s="41">
        <v>2</v>
      </c>
      <c r="Q632" s="41"/>
      <c r="R632" s="57">
        <f t="shared" si="2"/>
        <v>54.11826</v>
      </c>
      <c r="S632" s="57"/>
      <c r="T632" s="57"/>
      <c r="U632" s="57">
        <f t="shared" si="3"/>
        <v>62.23599899999999</v>
      </c>
      <c r="V632" s="57"/>
      <c r="W632" s="57"/>
    </row>
    <row r="633" spans="1:23" ht="12.75">
      <c r="A633" s="3">
        <v>12</v>
      </c>
      <c r="B633" s="69" t="s">
        <v>284</v>
      </c>
      <c r="C633" s="69"/>
      <c r="D633" s="69"/>
      <c r="E633" s="69"/>
      <c r="F633" s="69"/>
      <c r="G633" s="69"/>
      <c r="H633" s="69"/>
      <c r="I633" s="69"/>
      <c r="J633" s="61">
        <v>0.0667</v>
      </c>
      <c r="K633" s="61"/>
      <c r="L633" s="41" t="s">
        <v>57</v>
      </c>
      <c r="M633" s="41"/>
      <c r="N633" s="57">
        <v>30</v>
      </c>
      <c r="O633" s="57"/>
      <c r="P633" s="41">
        <v>1</v>
      </c>
      <c r="Q633" s="41"/>
      <c r="R633" s="57">
        <f t="shared" si="2"/>
        <v>2.001</v>
      </c>
      <c r="S633" s="57"/>
      <c r="T633" s="57"/>
      <c r="U633" s="57">
        <f t="shared" si="3"/>
        <v>2.30115</v>
      </c>
      <c r="V633" s="57"/>
      <c r="W633" s="57"/>
    </row>
    <row r="634" spans="1:23" ht="12.75">
      <c r="A634" s="3">
        <v>13</v>
      </c>
      <c r="B634" s="69" t="s">
        <v>12</v>
      </c>
      <c r="C634" s="69"/>
      <c r="D634" s="69"/>
      <c r="E634" s="69"/>
      <c r="F634" s="69"/>
      <c r="G634" s="69"/>
      <c r="H634" s="69"/>
      <c r="I634" s="69"/>
      <c r="J634" s="61">
        <v>0.0333</v>
      </c>
      <c r="K634" s="61"/>
      <c r="L634" s="41" t="s">
        <v>57</v>
      </c>
      <c r="M634" s="41"/>
      <c r="N634" s="57">
        <v>318.5</v>
      </c>
      <c r="O634" s="57"/>
      <c r="P634" s="41">
        <v>2</v>
      </c>
      <c r="Q634" s="41"/>
      <c r="R634" s="57">
        <f t="shared" si="2"/>
        <v>21.212100000000003</v>
      </c>
      <c r="S634" s="57"/>
      <c r="T634" s="57"/>
      <c r="U634" s="57">
        <f t="shared" si="3"/>
        <v>24.393915000000003</v>
      </c>
      <c r="V634" s="57"/>
      <c r="W634" s="57"/>
    </row>
    <row r="635" spans="1:23" ht="12.75">
      <c r="A635" s="3">
        <v>14</v>
      </c>
      <c r="B635" s="69" t="s">
        <v>14</v>
      </c>
      <c r="C635" s="69"/>
      <c r="D635" s="69"/>
      <c r="E635" s="69"/>
      <c r="F635" s="69"/>
      <c r="G635" s="69"/>
      <c r="H635" s="69"/>
      <c r="I635" s="69"/>
      <c r="J635" s="61">
        <v>0.1667</v>
      </c>
      <c r="K635" s="61"/>
      <c r="L635" s="41" t="s">
        <v>57</v>
      </c>
      <c r="M635" s="41"/>
      <c r="N635" s="57">
        <v>15</v>
      </c>
      <c r="O635" s="57"/>
      <c r="P635" s="41">
        <v>2</v>
      </c>
      <c r="Q635" s="41"/>
      <c r="R635" s="57">
        <f t="shared" si="2"/>
        <v>5.0009999999999994</v>
      </c>
      <c r="S635" s="57"/>
      <c r="T635" s="57"/>
      <c r="U635" s="57">
        <f t="shared" si="3"/>
        <v>5.751149999999999</v>
      </c>
      <c r="V635" s="57"/>
      <c r="W635" s="57"/>
    </row>
    <row r="636" spans="1:23" ht="12.75">
      <c r="A636" s="3">
        <v>15</v>
      </c>
      <c r="B636" s="69" t="s">
        <v>206</v>
      </c>
      <c r="C636" s="69"/>
      <c r="D636" s="69"/>
      <c r="E636" s="69"/>
      <c r="F636" s="69"/>
      <c r="G636" s="69"/>
      <c r="H636" s="69"/>
      <c r="I636" s="69"/>
      <c r="J636" s="61">
        <v>0.0417</v>
      </c>
      <c r="K636" s="61"/>
      <c r="L636" s="41" t="s">
        <v>57</v>
      </c>
      <c r="M636" s="41"/>
      <c r="N636" s="57">
        <v>600</v>
      </c>
      <c r="O636" s="57"/>
      <c r="P636" s="41">
        <v>1</v>
      </c>
      <c r="Q636" s="41"/>
      <c r="R636" s="57">
        <f t="shared" si="2"/>
        <v>25.02</v>
      </c>
      <c r="S636" s="57"/>
      <c r="T636" s="57"/>
      <c r="U636" s="57">
        <f t="shared" si="3"/>
        <v>28.772999999999996</v>
      </c>
      <c r="V636" s="57"/>
      <c r="W636" s="57"/>
    </row>
    <row r="637" spans="1:23" ht="12.75">
      <c r="A637" s="3">
        <v>16</v>
      </c>
      <c r="B637" s="69" t="s">
        <v>285</v>
      </c>
      <c r="C637" s="69"/>
      <c r="D637" s="69"/>
      <c r="E637" s="69"/>
      <c r="F637" s="69"/>
      <c r="G637" s="69"/>
      <c r="H637" s="69"/>
      <c r="I637" s="69"/>
      <c r="J637" s="61">
        <v>0.0417</v>
      </c>
      <c r="K637" s="61"/>
      <c r="L637" s="41" t="s">
        <v>57</v>
      </c>
      <c r="M637" s="41"/>
      <c r="N637" s="57">
        <v>35</v>
      </c>
      <c r="O637" s="57"/>
      <c r="P637" s="41">
        <v>1</v>
      </c>
      <c r="Q637" s="41"/>
      <c r="R637" s="57">
        <f>N637*P637*J637</f>
        <v>1.4595</v>
      </c>
      <c r="S637" s="57"/>
      <c r="T637" s="57"/>
      <c r="U637" s="57">
        <f>R637*$S$11</f>
        <v>1.6784249999999998</v>
      </c>
      <c r="V637" s="57"/>
      <c r="W637" s="57"/>
    </row>
    <row r="638" spans="1:23" ht="11.25" customHeight="1">
      <c r="A638" s="7"/>
      <c r="B638" s="71" t="s">
        <v>40</v>
      </c>
      <c r="C638" s="71"/>
      <c r="D638" s="71"/>
      <c r="E638" s="71"/>
      <c r="F638" s="71"/>
      <c r="G638" s="71"/>
      <c r="H638" s="71"/>
      <c r="I638" s="71"/>
      <c r="J638" s="51"/>
      <c r="K638" s="51"/>
      <c r="L638" s="51"/>
      <c r="M638" s="51"/>
      <c r="N638" s="51"/>
      <c r="O638" s="51"/>
      <c r="P638" s="51"/>
      <c r="Q638" s="51"/>
      <c r="R638" s="52">
        <f>SUM(R622:T637)</f>
        <v>406.30685</v>
      </c>
      <c r="S638" s="52"/>
      <c r="T638" s="52"/>
      <c r="U638" s="52">
        <f>SUM(U622:W637)</f>
        <v>467.2528775</v>
      </c>
      <c r="V638" s="52"/>
      <c r="W638" s="52"/>
    </row>
    <row r="639" ht="12.75" hidden="1"/>
    <row r="640" ht="12.75" hidden="1"/>
    <row r="641" spans="1:26" ht="12.75" hidden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2.75" hidden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25.5" customHeight="1" hidden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2.75" hidden="1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2.75" hidden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3"/>
      <c r="N645" s="44"/>
      <c r="O645" s="45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54.75" customHeight="1" hidden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6"/>
      <c r="N646" s="47"/>
      <c r="O646" s="48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2.75" hidden="1">
      <c r="A647" s="6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6"/>
      <c r="N647" s="67"/>
      <c r="O647" s="68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2.75" hidden="1">
      <c r="A648" s="3"/>
      <c r="B648" s="69"/>
      <c r="C648" s="69"/>
      <c r="D648" s="69"/>
      <c r="E648" s="69"/>
      <c r="F648" s="69"/>
      <c r="G648" s="69"/>
      <c r="H648" s="69"/>
      <c r="I648" s="61"/>
      <c r="J648" s="61"/>
      <c r="K648" s="41"/>
      <c r="L648" s="41"/>
      <c r="M648" s="42"/>
      <c r="N648" s="34"/>
      <c r="O648" s="35"/>
      <c r="P648" s="57"/>
      <c r="Q648" s="57"/>
      <c r="R648" s="57"/>
      <c r="S648" s="41"/>
      <c r="T648" s="41"/>
      <c r="U648" s="57"/>
      <c r="V648" s="57"/>
      <c r="W648" s="57"/>
      <c r="X648" s="57"/>
      <c r="Y648" s="57"/>
      <c r="Z648" s="57"/>
    </row>
    <row r="649" spans="1:26" ht="12.75" hidden="1">
      <c r="A649" s="3"/>
      <c r="B649" s="69"/>
      <c r="C649" s="69"/>
      <c r="D649" s="69"/>
      <c r="E649" s="69"/>
      <c r="F649" s="69"/>
      <c r="G649" s="69"/>
      <c r="H649" s="69"/>
      <c r="I649" s="61"/>
      <c r="J649" s="61"/>
      <c r="K649" s="41"/>
      <c r="L649" s="41"/>
      <c r="M649" s="42"/>
      <c r="N649" s="34"/>
      <c r="O649" s="35"/>
      <c r="P649" s="57"/>
      <c r="Q649" s="57"/>
      <c r="R649" s="57"/>
      <c r="S649" s="41"/>
      <c r="T649" s="41"/>
      <c r="U649" s="57"/>
      <c r="V649" s="57"/>
      <c r="W649" s="57"/>
      <c r="X649" s="57"/>
      <c r="Y649" s="57"/>
      <c r="Z649" s="57"/>
    </row>
    <row r="650" spans="1:26" ht="12.75" hidden="1">
      <c r="A650" s="7"/>
      <c r="B650" s="71"/>
      <c r="C650" s="71"/>
      <c r="D650" s="71"/>
      <c r="E650" s="71"/>
      <c r="F650" s="71"/>
      <c r="G650" s="71"/>
      <c r="H650" s="71"/>
      <c r="I650" s="51"/>
      <c r="J650" s="51"/>
      <c r="K650" s="51"/>
      <c r="L650" s="51"/>
      <c r="M650" s="54"/>
      <c r="N650" s="55"/>
      <c r="O650" s="56"/>
      <c r="P650" s="51"/>
      <c r="Q650" s="51"/>
      <c r="R650" s="51"/>
      <c r="S650" s="51"/>
      <c r="T650" s="51"/>
      <c r="U650" s="52"/>
      <c r="V650" s="52"/>
      <c r="W650" s="52"/>
      <c r="X650" s="52"/>
      <c r="Y650" s="52"/>
      <c r="Z650" s="52"/>
    </row>
    <row r="651" ht="12.75" hidden="1"/>
    <row r="652" spans="1:26" ht="12.75" hidden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2.75" hidden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26.25" customHeight="1" hidden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2.75" hidden="1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2.75" hidden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3"/>
      <c r="N656" s="44"/>
      <c r="O656" s="45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56.25" customHeight="1" hidden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6"/>
      <c r="N657" s="47"/>
      <c r="O657" s="48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2.75" hidden="1">
      <c r="A658" s="6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6"/>
      <c r="N658" s="67"/>
      <c r="O658" s="68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2.75" hidden="1">
      <c r="A659" s="3"/>
      <c r="B659" s="69"/>
      <c r="C659" s="69"/>
      <c r="D659" s="69"/>
      <c r="E659" s="69"/>
      <c r="F659" s="69"/>
      <c r="G659" s="69"/>
      <c r="H659" s="69"/>
      <c r="I659" s="61"/>
      <c r="J659" s="61"/>
      <c r="K659" s="41"/>
      <c r="L659" s="41"/>
      <c r="M659" s="42"/>
      <c r="N659" s="34"/>
      <c r="O659" s="35"/>
      <c r="P659" s="57"/>
      <c r="Q659" s="57"/>
      <c r="R659" s="57"/>
      <c r="S659" s="41"/>
      <c r="T659" s="41"/>
      <c r="U659" s="57"/>
      <c r="V659" s="57"/>
      <c r="W659" s="57"/>
      <c r="X659" s="57"/>
      <c r="Y659" s="57"/>
      <c r="Z659" s="57"/>
    </row>
    <row r="660" spans="1:26" ht="12.75" hidden="1">
      <c r="A660" s="3"/>
      <c r="B660" s="69"/>
      <c r="C660" s="69"/>
      <c r="D660" s="69"/>
      <c r="E660" s="69"/>
      <c r="F660" s="69"/>
      <c r="G660" s="69"/>
      <c r="H660" s="69"/>
      <c r="I660" s="61"/>
      <c r="J660" s="61"/>
      <c r="K660" s="41"/>
      <c r="L660" s="41"/>
      <c r="M660" s="42"/>
      <c r="N660" s="34"/>
      <c r="O660" s="35"/>
      <c r="P660" s="57"/>
      <c r="Q660" s="57"/>
      <c r="R660" s="57"/>
      <c r="S660" s="41"/>
      <c r="T660" s="41"/>
      <c r="U660" s="57"/>
      <c r="V660" s="57"/>
      <c r="W660" s="57"/>
      <c r="X660" s="57"/>
      <c r="Y660" s="57"/>
      <c r="Z660" s="57"/>
    </row>
    <row r="661" spans="1:26" ht="12.75" hidden="1">
      <c r="A661" s="7"/>
      <c r="B661" s="71"/>
      <c r="C661" s="71"/>
      <c r="D661" s="71"/>
      <c r="E661" s="71"/>
      <c r="F661" s="71"/>
      <c r="G661" s="71"/>
      <c r="H661" s="71"/>
      <c r="I661" s="51"/>
      <c r="J661" s="51"/>
      <c r="K661" s="51"/>
      <c r="L661" s="51"/>
      <c r="M661" s="54"/>
      <c r="N661" s="55"/>
      <c r="O661" s="56"/>
      <c r="P661" s="51"/>
      <c r="Q661" s="51"/>
      <c r="R661" s="51"/>
      <c r="S661" s="51"/>
      <c r="T661" s="51"/>
      <c r="U661" s="52"/>
      <c r="V661" s="52"/>
      <c r="W661" s="52"/>
      <c r="X661" s="52"/>
      <c r="Y661" s="52"/>
      <c r="Z661" s="52"/>
    </row>
    <row r="662" ht="12.75" hidden="1"/>
    <row r="663" spans="1:26" ht="12.75" hidden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2.75" hidden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2.75" hidden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2.75" hidden="1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2.75" hidden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3"/>
      <c r="N667" s="44"/>
      <c r="O667" s="45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66" customHeight="1" hidden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6"/>
      <c r="N668" s="47"/>
      <c r="O668" s="48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2.75" hidden="1">
      <c r="A669" s="6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6"/>
      <c r="N669" s="67"/>
      <c r="O669" s="68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2.75" hidden="1">
      <c r="A670" s="3"/>
      <c r="B670" s="69"/>
      <c r="C670" s="69"/>
      <c r="D670" s="69"/>
      <c r="E670" s="69"/>
      <c r="F670" s="69"/>
      <c r="G670" s="69"/>
      <c r="H670" s="69"/>
      <c r="I670" s="61"/>
      <c r="J670" s="61"/>
      <c r="K670" s="41"/>
      <c r="L670" s="41"/>
      <c r="M670" s="42"/>
      <c r="N670" s="34"/>
      <c r="O670" s="35"/>
      <c r="P670" s="57"/>
      <c r="Q670" s="57"/>
      <c r="R670" s="57"/>
      <c r="S670" s="41"/>
      <c r="T670" s="41"/>
      <c r="U670" s="57"/>
      <c r="V670" s="57"/>
      <c r="W670" s="57"/>
      <c r="X670" s="57"/>
      <c r="Y670" s="57"/>
      <c r="Z670" s="57"/>
    </row>
    <row r="671" spans="1:26" ht="12.75" hidden="1">
      <c r="A671" s="3"/>
      <c r="B671" s="69"/>
      <c r="C671" s="69"/>
      <c r="D671" s="69"/>
      <c r="E671" s="69"/>
      <c r="F671" s="69"/>
      <c r="G671" s="69"/>
      <c r="H671" s="69"/>
      <c r="I671" s="61"/>
      <c r="J671" s="61"/>
      <c r="K671" s="41"/>
      <c r="L671" s="41"/>
      <c r="M671" s="42"/>
      <c r="N671" s="34"/>
      <c r="O671" s="35"/>
      <c r="P671" s="57"/>
      <c r="Q671" s="57"/>
      <c r="R671" s="57"/>
      <c r="S671" s="41"/>
      <c r="T671" s="41"/>
      <c r="U671" s="57"/>
      <c r="V671" s="57"/>
      <c r="W671" s="57"/>
      <c r="X671" s="57"/>
      <c r="Y671" s="57"/>
      <c r="Z671" s="57"/>
    </row>
    <row r="672" spans="1:26" ht="12.75" hidden="1">
      <c r="A672" s="7"/>
      <c r="B672" s="71"/>
      <c r="C672" s="71"/>
      <c r="D672" s="71"/>
      <c r="E672" s="71"/>
      <c r="F672" s="71"/>
      <c r="G672" s="71"/>
      <c r="H672" s="71"/>
      <c r="I672" s="51"/>
      <c r="J672" s="51"/>
      <c r="K672" s="51"/>
      <c r="L672" s="51"/>
      <c r="M672" s="54"/>
      <c r="N672" s="55"/>
      <c r="O672" s="56"/>
      <c r="P672" s="51"/>
      <c r="Q672" s="51"/>
      <c r="R672" s="51"/>
      <c r="S672" s="51"/>
      <c r="T672" s="51"/>
      <c r="U672" s="52"/>
      <c r="V672" s="52"/>
      <c r="W672" s="52"/>
      <c r="X672" s="52"/>
      <c r="Y672" s="52"/>
      <c r="Z672" s="52"/>
    </row>
    <row r="673" ht="12.75" hidden="1"/>
    <row r="674" ht="12.75" hidden="1"/>
    <row r="677" ht="3.75" customHeight="1"/>
    <row r="678" ht="12.75" hidden="1"/>
    <row r="680" spans="1:26" ht="12.75">
      <c r="A680" s="36" t="s">
        <v>28</v>
      </c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22"/>
      <c r="Z680" s="22"/>
    </row>
    <row r="681" spans="1:26" ht="12.75">
      <c r="A681" s="36" t="s">
        <v>286</v>
      </c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22"/>
      <c r="Z681" s="22"/>
    </row>
    <row r="682" spans="1:26" ht="12.75">
      <c r="A682" s="36" t="s">
        <v>261</v>
      </c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22"/>
      <c r="Z682" s="22"/>
    </row>
    <row r="683" spans="1:27" ht="12.75">
      <c r="A683" s="96" t="s">
        <v>205</v>
      </c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23"/>
      <c r="Z683" s="23"/>
      <c r="AA683" s="31"/>
    </row>
    <row r="684" spans="1:26" ht="12.75">
      <c r="A684" s="14"/>
      <c r="B684" s="15"/>
      <c r="C684" s="15"/>
      <c r="D684" s="15"/>
      <c r="E684" s="15"/>
      <c r="F684" s="15"/>
      <c r="G684" s="15"/>
      <c r="H684" s="1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6"/>
      <c r="V684" s="16"/>
      <c r="W684" s="16"/>
      <c r="X684" s="16"/>
      <c r="Y684" s="16"/>
      <c r="Z684" s="16"/>
    </row>
    <row r="685" spans="1:26" ht="12.75">
      <c r="A685" s="41" t="s">
        <v>30</v>
      </c>
      <c r="B685" s="43" t="s">
        <v>287</v>
      </c>
      <c r="C685" s="44"/>
      <c r="D685" s="44"/>
      <c r="E685" s="44"/>
      <c r="F685" s="45"/>
      <c r="G685" s="41" t="s">
        <v>288</v>
      </c>
      <c r="H685" s="41"/>
      <c r="I685" s="41" t="s">
        <v>52</v>
      </c>
      <c r="J685" s="41"/>
      <c r="K685" s="43" t="s">
        <v>266</v>
      </c>
      <c r="L685" s="44"/>
      <c r="M685" s="45"/>
      <c r="N685" s="41" t="s">
        <v>50</v>
      </c>
      <c r="O685" s="41"/>
      <c r="P685" s="41"/>
      <c r="Q685" s="41" t="s">
        <v>109</v>
      </c>
      <c r="R685" s="41"/>
      <c r="S685" s="41" t="s">
        <v>33</v>
      </c>
      <c r="T685" s="41"/>
      <c r="U685" s="41"/>
      <c r="V685" s="41"/>
      <c r="W685" s="41"/>
      <c r="X685" s="41"/>
      <c r="Y685" s="16"/>
      <c r="Z685" s="16"/>
    </row>
    <row r="686" spans="1:26" ht="51" customHeight="1">
      <c r="A686" s="41"/>
      <c r="B686" s="46"/>
      <c r="C686" s="47"/>
      <c r="D686" s="47"/>
      <c r="E686" s="47"/>
      <c r="F686" s="48"/>
      <c r="G686" s="41"/>
      <c r="H686" s="41"/>
      <c r="I686" s="41"/>
      <c r="J686" s="41"/>
      <c r="K686" s="46"/>
      <c r="L686" s="47"/>
      <c r="M686" s="48"/>
      <c r="N686" s="41"/>
      <c r="O686" s="41"/>
      <c r="P686" s="41"/>
      <c r="Q686" s="41"/>
      <c r="R686" s="41"/>
      <c r="S686" s="41" t="s">
        <v>290</v>
      </c>
      <c r="T686" s="41"/>
      <c r="U686" s="41"/>
      <c r="V686" s="41" t="s">
        <v>49</v>
      </c>
      <c r="W686" s="41"/>
      <c r="X686" s="41"/>
      <c r="Y686" s="16"/>
      <c r="Z686" s="16"/>
    </row>
    <row r="687" spans="1:26" ht="12.75">
      <c r="A687" s="6">
        <v>1</v>
      </c>
      <c r="B687" s="63">
        <v>2</v>
      </c>
      <c r="C687" s="64"/>
      <c r="D687" s="64"/>
      <c r="E687" s="64"/>
      <c r="F687" s="65"/>
      <c r="G687" s="62">
        <v>3</v>
      </c>
      <c r="H687" s="62"/>
      <c r="I687" s="62">
        <v>4</v>
      </c>
      <c r="J687" s="62"/>
      <c r="K687" s="66"/>
      <c r="L687" s="67"/>
      <c r="M687" s="68"/>
      <c r="N687" s="62">
        <v>5</v>
      </c>
      <c r="O687" s="62"/>
      <c r="P687" s="62"/>
      <c r="Q687" s="62">
        <v>6</v>
      </c>
      <c r="R687" s="62"/>
      <c r="S687" s="62">
        <v>7</v>
      </c>
      <c r="T687" s="62"/>
      <c r="U687" s="62"/>
      <c r="V687" s="62">
        <v>8</v>
      </c>
      <c r="W687" s="62"/>
      <c r="X687" s="62"/>
      <c r="Y687" s="16"/>
      <c r="Z687" s="16"/>
    </row>
    <row r="688" spans="1:26" ht="12.75">
      <c r="A688" s="3">
        <v>1</v>
      </c>
      <c r="B688" s="42" t="s">
        <v>289</v>
      </c>
      <c r="C688" s="34"/>
      <c r="D688" s="34"/>
      <c r="E688" s="34"/>
      <c r="F688" s="35"/>
      <c r="G688" s="61">
        <v>0.25</v>
      </c>
      <c r="H688" s="61"/>
      <c r="I688" s="41" t="s">
        <v>57</v>
      </c>
      <c r="J688" s="41"/>
      <c r="K688" s="42">
        <v>1.15</v>
      </c>
      <c r="L688" s="34"/>
      <c r="M688" s="35"/>
      <c r="N688" s="57">
        <v>7366.9</v>
      </c>
      <c r="O688" s="57"/>
      <c r="P688" s="57"/>
      <c r="Q688" s="41">
        <v>1</v>
      </c>
      <c r="R688" s="41"/>
      <c r="S688" s="57">
        <f>G688*K688*N688*Q688/305*25.4</f>
        <v>176.38290901639343</v>
      </c>
      <c r="T688" s="57"/>
      <c r="U688" s="57"/>
      <c r="V688" s="57">
        <f>S688*$S$12</f>
        <v>194.02119991803278</v>
      </c>
      <c r="W688" s="57"/>
      <c r="X688" s="57"/>
      <c r="Y688" s="16"/>
      <c r="Z688" s="16"/>
    </row>
    <row r="689" spans="1:26" ht="25.5" customHeight="1">
      <c r="A689" s="3">
        <v>2</v>
      </c>
      <c r="B689" s="20" t="s">
        <v>291</v>
      </c>
      <c r="C689" s="11"/>
      <c r="D689" s="11"/>
      <c r="E689" s="11"/>
      <c r="F689" s="12"/>
      <c r="G689" s="61">
        <v>0.25</v>
      </c>
      <c r="H689" s="61"/>
      <c r="I689" s="41" t="s">
        <v>57</v>
      </c>
      <c r="J689" s="41"/>
      <c r="K689" s="42">
        <v>1.15</v>
      </c>
      <c r="L689" s="34"/>
      <c r="M689" s="35"/>
      <c r="N689" s="57">
        <v>8781.4</v>
      </c>
      <c r="O689" s="57"/>
      <c r="P689" s="57"/>
      <c r="Q689" s="41">
        <v>1</v>
      </c>
      <c r="R689" s="41"/>
      <c r="S689" s="57">
        <f>G689*K689*N689*Q689/305*25.4</f>
        <v>210.24974918032785</v>
      </c>
      <c r="T689" s="57"/>
      <c r="U689" s="57"/>
      <c r="V689" s="57">
        <f>S689*$S$12</f>
        <v>231.27472409836065</v>
      </c>
      <c r="W689" s="57"/>
      <c r="X689" s="57"/>
      <c r="Y689" s="16"/>
      <c r="Z689" s="16"/>
    </row>
    <row r="690" spans="1:26" ht="12.75">
      <c r="A690" s="7"/>
      <c r="B690" s="21" t="s">
        <v>40</v>
      </c>
      <c r="C690" s="21"/>
      <c r="D690" s="21"/>
      <c r="E690" s="21"/>
      <c r="F690" s="21"/>
      <c r="G690" s="51"/>
      <c r="H690" s="51"/>
      <c r="I690" s="51"/>
      <c r="J690" s="51"/>
      <c r="K690" s="54"/>
      <c r="L690" s="55"/>
      <c r="M690" s="56"/>
      <c r="N690" s="51"/>
      <c r="O690" s="51"/>
      <c r="P690" s="51"/>
      <c r="Q690" s="51"/>
      <c r="R690" s="51"/>
      <c r="S690" s="52">
        <f>S688+S689</f>
        <v>386.6326581967213</v>
      </c>
      <c r="T690" s="52"/>
      <c r="U690" s="52"/>
      <c r="V690" s="52">
        <f>V688+V689</f>
        <v>425.2959240163934</v>
      </c>
      <c r="W690" s="52"/>
      <c r="X690" s="52"/>
      <c r="Y690" s="16"/>
      <c r="Z690" s="16"/>
    </row>
    <row r="691" spans="1:26" ht="12.75">
      <c r="A691" s="14"/>
      <c r="B691" s="15"/>
      <c r="C691" s="15"/>
      <c r="D691" s="15"/>
      <c r="E691" s="15"/>
      <c r="F691" s="15"/>
      <c r="G691" s="15"/>
      <c r="H691" s="1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6"/>
      <c r="V691" s="16"/>
      <c r="W691" s="16"/>
      <c r="X691" s="16"/>
      <c r="Y691" s="16"/>
      <c r="Z691" s="16"/>
    </row>
    <row r="693" spans="1:33" ht="12.75">
      <c r="A693" s="36" t="s">
        <v>301</v>
      </c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22"/>
      <c r="Z693" s="22"/>
      <c r="AA693" s="22"/>
      <c r="AB693" s="22"/>
      <c r="AC693" s="22"/>
      <c r="AD693" s="22"/>
      <c r="AE693" s="22"/>
      <c r="AF693" s="22"/>
      <c r="AG693" s="22"/>
    </row>
    <row r="694" spans="1:33" ht="12.75">
      <c r="A694" s="36" t="s">
        <v>274</v>
      </c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22"/>
      <c r="Z694" s="22"/>
      <c r="AA694" s="22"/>
      <c r="AB694" s="22"/>
      <c r="AC694" s="22"/>
      <c r="AD694" s="22"/>
      <c r="AE694" s="22"/>
      <c r="AF694" s="22"/>
      <c r="AG694" s="22"/>
    </row>
    <row r="695" spans="1:33" ht="12.75">
      <c r="A695" s="36" t="s">
        <v>275</v>
      </c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22"/>
      <c r="Z695" s="22"/>
      <c r="AA695" s="22"/>
      <c r="AB695" s="22"/>
      <c r="AC695" s="22"/>
      <c r="AD695" s="22"/>
      <c r="AE695" s="22"/>
      <c r="AF695" s="22"/>
      <c r="AG695" s="22"/>
    </row>
    <row r="696" spans="1:33" ht="12.75">
      <c r="A696" s="94" t="s">
        <v>306</v>
      </c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5">
        <v>16.8</v>
      </c>
      <c r="R696" s="95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9" spans="1:24" ht="12.75">
      <c r="A699" s="41" t="s">
        <v>30</v>
      </c>
      <c r="B699" s="41" t="s">
        <v>293</v>
      </c>
      <c r="C699" s="41"/>
      <c r="D699" s="41"/>
      <c r="E699" s="41"/>
      <c r="F699" s="42" t="s">
        <v>300</v>
      </c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43" t="s">
        <v>40</v>
      </c>
      <c r="W699" s="44"/>
      <c r="X699" s="45"/>
    </row>
    <row r="700" spans="1:24" ht="78" customHeight="1">
      <c r="A700" s="41"/>
      <c r="B700" s="41"/>
      <c r="C700" s="41"/>
      <c r="D700" s="41"/>
      <c r="E700" s="41"/>
      <c r="F700" s="40" t="s">
        <v>294</v>
      </c>
      <c r="G700" s="40"/>
      <c r="H700" s="40" t="s">
        <v>295</v>
      </c>
      <c r="I700" s="40"/>
      <c r="J700" s="49" t="s">
        <v>296</v>
      </c>
      <c r="K700" s="50"/>
      <c r="L700" s="49" t="s">
        <v>313</v>
      </c>
      <c r="M700" s="50"/>
      <c r="N700" s="40" t="s">
        <v>314</v>
      </c>
      <c r="O700" s="40"/>
      <c r="P700" s="40" t="s">
        <v>297</v>
      </c>
      <c r="Q700" s="40"/>
      <c r="R700" s="40" t="s">
        <v>298</v>
      </c>
      <c r="S700" s="40"/>
      <c r="T700" s="40" t="s">
        <v>299</v>
      </c>
      <c r="U700" s="40"/>
      <c r="V700" s="46"/>
      <c r="W700" s="47"/>
      <c r="X700" s="48"/>
    </row>
    <row r="701" spans="1:24" ht="12.75">
      <c r="A701" s="5">
        <v>1</v>
      </c>
      <c r="B701" s="17">
        <v>2</v>
      </c>
      <c r="C701" s="18"/>
      <c r="D701" s="18"/>
      <c r="E701" s="18"/>
      <c r="F701" s="17">
        <v>3</v>
      </c>
      <c r="G701" s="19"/>
      <c r="H701" s="17">
        <v>4</v>
      </c>
      <c r="I701" s="19"/>
      <c r="J701" s="17">
        <v>5</v>
      </c>
      <c r="K701" s="19"/>
      <c r="L701" s="17">
        <v>6</v>
      </c>
      <c r="M701" s="19"/>
      <c r="N701" s="17">
        <v>7</v>
      </c>
      <c r="O701" s="19"/>
      <c r="P701" s="17">
        <v>8</v>
      </c>
      <c r="Q701" s="19"/>
      <c r="R701" s="17">
        <v>9</v>
      </c>
      <c r="S701" s="19"/>
      <c r="T701" s="17">
        <v>10</v>
      </c>
      <c r="U701" s="18"/>
      <c r="V701" s="17">
        <v>11</v>
      </c>
      <c r="W701" s="18"/>
      <c r="X701" s="19"/>
    </row>
    <row r="702" spans="1:24" ht="33" customHeight="1">
      <c r="A702" s="3">
        <v>1</v>
      </c>
      <c r="B702" s="20" t="s">
        <v>276</v>
      </c>
      <c r="C702" s="11"/>
      <c r="D702" s="11"/>
      <c r="E702" s="12"/>
      <c r="F702" s="38">
        <f>U147</f>
        <v>13896.799331071477</v>
      </c>
      <c r="G702" s="39"/>
      <c r="H702" s="32">
        <f>U446/25.4*Q696</f>
        <v>177.81245669291343</v>
      </c>
      <c r="I702" s="13"/>
      <c r="J702" s="38">
        <f>U638/25.4*Q696</f>
        <v>309.0491473228347</v>
      </c>
      <c r="K702" s="39"/>
      <c r="L702" s="38">
        <f>V690/25.4*Q696</f>
        <v>281.2980914754098</v>
      </c>
      <c r="M702" s="39"/>
      <c r="N702" s="38">
        <f>L702*0.3</f>
        <v>84.38942744262295</v>
      </c>
      <c r="O702" s="39"/>
      <c r="P702" s="38">
        <f>F702+H702+J702+L702+N702</f>
        <v>14749.348454005256</v>
      </c>
      <c r="Q702" s="39"/>
      <c r="R702" s="32">
        <f>P702*S13</f>
        <v>3451.3475382372303</v>
      </c>
      <c r="S702" s="13"/>
      <c r="T702" s="32">
        <f>(P702+R702)*S14</f>
        <v>2548.0974389139483</v>
      </c>
      <c r="U702" s="33"/>
      <c r="V702" s="32">
        <f>P702+R702+T702</f>
        <v>20748.793431156435</v>
      </c>
      <c r="W702" s="34"/>
      <c r="X702" s="35"/>
    </row>
  </sheetData>
  <mergeCells count="3395">
    <mergeCell ref="R200:T200"/>
    <mergeCell ref="U200:W200"/>
    <mergeCell ref="M197:N197"/>
    <mergeCell ref="O197:Q197"/>
    <mergeCell ref="R197:T197"/>
    <mergeCell ref="U197:W197"/>
    <mergeCell ref="R199:T199"/>
    <mergeCell ref="U199:W199"/>
    <mergeCell ref="R195:T195"/>
    <mergeCell ref="U195:W195"/>
    <mergeCell ref="B194:J194"/>
    <mergeCell ref="K194:L194"/>
    <mergeCell ref="B195:J195"/>
    <mergeCell ref="K195:L195"/>
    <mergeCell ref="M195:N195"/>
    <mergeCell ref="O195:Q195"/>
    <mergeCell ref="M194:N194"/>
    <mergeCell ref="O194:Q194"/>
    <mergeCell ref="R194:T194"/>
    <mergeCell ref="U194:W194"/>
    <mergeCell ref="B193:J193"/>
    <mergeCell ref="K193:L193"/>
    <mergeCell ref="M193:N193"/>
    <mergeCell ref="O193:Q193"/>
    <mergeCell ref="R193:T193"/>
    <mergeCell ref="U193:W193"/>
    <mergeCell ref="R190:T190"/>
    <mergeCell ref="U190:W190"/>
    <mergeCell ref="B191:J191"/>
    <mergeCell ref="K191:L191"/>
    <mergeCell ref="M191:N191"/>
    <mergeCell ref="O191:Q191"/>
    <mergeCell ref="R191:T191"/>
    <mergeCell ref="U191:W191"/>
    <mergeCell ref="B158:J158"/>
    <mergeCell ref="K158:L158"/>
    <mergeCell ref="M183:N183"/>
    <mergeCell ref="O183:Q183"/>
    <mergeCell ref="B182:J182"/>
    <mergeCell ref="K182:L182"/>
    <mergeCell ref="M182:N182"/>
    <mergeCell ref="O182:Q182"/>
    <mergeCell ref="B181:J181"/>
    <mergeCell ref="K181:L181"/>
    <mergeCell ref="M196:N196"/>
    <mergeCell ref="O196:Q196"/>
    <mergeCell ref="R158:T158"/>
    <mergeCell ref="U158:W158"/>
    <mergeCell ref="R182:T182"/>
    <mergeCell ref="U182:W182"/>
    <mergeCell ref="R183:T183"/>
    <mergeCell ref="U183:W183"/>
    <mergeCell ref="M190:N190"/>
    <mergeCell ref="O190:Q190"/>
    <mergeCell ref="R196:T196"/>
    <mergeCell ref="U196:W196"/>
    <mergeCell ref="R198:T198"/>
    <mergeCell ref="U198:W198"/>
    <mergeCell ref="R201:T201"/>
    <mergeCell ref="U201:W201"/>
    <mergeCell ref="B200:J200"/>
    <mergeCell ref="K200:L200"/>
    <mergeCell ref="B201:J201"/>
    <mergeCell ref="K201:L201"/>
    <mergeCell ref="M201:N201"/>
    <mergeCell ref="O201:Q201"/>
    <mergeCell ref="M200:N200"/>
    <mergeCell ref="O200:Q200"/>
    <mergeCell ref="B199:J199"/>
    <mergeCell ref="K199:L199"/>
    <mergeCell ref="M199:N199"/>
    <mergeCell ref="O199:Q199"/>
    <mergeCell ref="B198:J198"/>
    <mergeCell ref="K198:L198"/>
    <mergeCell ref="M198:N198"/>
    <mergeCell ref="O198:Q198"/>
    <mergeCell ref="B197:J197"/>
    <mergeCell ref="K197:L197"/>
    <mergeCell ref="B196:J196"/>
    <mergeCell ref="K196:L196"/>
    <mergeCell ref="R189:T189"/>
    <mergeCell ref="U189:W189"/>
    <mergeCell ref="B192:J192"/>
    <mergeCell ref="K192:L192"/>
    <mergeCell ref="M192:N192"/>
    <mergeCell ref="O192:Q192"/>
    <mergeCell ref="R192:T192"/>
    <mergeCell ref="U192:W192"/>
    <mergeCell ref="B190:J190"/>
    <mergeCell ref="K190:L190"/>
    <mergeCell ref="B189:J189"/>
    <mergeCell ref="K189:L189"/>
    <mergeCell ref="M189:N189"/>
    <mergeCell ref="O189:Q189"/>
    <mergeCell ref="R188:T188"/>
    <mergeCell ref="U188:W188"/>
    <mergeCell ref="B187:J187"/>
    <mergeCell ref="K187:L187"/>
    <mergeCell ref="B188:J188"/>
    <mergeCell ref="K188:L188"/>
    <mergeCell ref="M188:N188"/>
    <mergeCell ref="O188:Q188"/>
    <mergeCell ref="M187:N187"/>
    <mergeCell ref="O187:Q187"/>
    <mergeCell ref="R185:T185"/>
    <mergeCell ref="U185:W185"/>
    <mergeCell ref="R186:T186"/>
    <mergeCell ref="U186:W186"/>
    <mergeCell ref="R187:T187"/>
    <mergeCell ref="U187:W187"/>
    <mergeCell ref="B186:J186"/>
    <mergeCell ref="K186:L186"/>
    <mergeCell ref="M186:N186"/>
    <mergeCell ref="O186:Q186"/>
    <mergeCell ref="B185:J185"/>
    <mergeCell ref="K185:L185"/>
    <mergeCell ref="M185:N185"/>
    <mergeCell ref="O185:Q185"/>
    <mergeCell ref="R184:T184"/>
    <mergeCell ref="U184:W184"/>
    <mergeCell ref="B183:J183"/>
    <mergeCell ref="K183:L183"/>
    <mergeCell ref="B184:J184"/>
    <mergeCell ref="K184:L184"/>
    <mergeCell ref="M184:N184"/>
    <mergeCell ref="O184:Q184"/>
    <mergeCell ref="M181:N181"/>
    <mergeCell ref="O181:Q181"/>
    <mergeCell ref="R180:T180"/>
    <mergeCell ref="U180:W180"/>
    <mergeCell ref="M180:N180"/>
    <mergeCell ref="O180:Q180"/>
    <mergeCell ref="R181:T181"/>
    <mergeCell ref="U181:W181"/>
    <mergeCell ref="B179:J179"/>
    <mergeCell ref="K179:L179"/>
    <mergeCell ref="B180:J180"/>
    <mergeCell ref="K180:L180"/>
    <mergeCell ref="M179:N179"/>
    <mergeCell ref="O179:Q179"/>
    <mergeCell ref="R177:T177"/>
    <mergeCell ref="U177:W177"/>
    <mergeCell ref="R178:T178"/>
    <mergeCell ref="U178:W178"/>
    <mergeCell ref="R179:T179"/>
    <mergeCell ref="U179:W179"/>
    <mergeCell ref="B178:J178"/>
    <mergeCell ref="K178:L178"/>
    <mergeCell ref="M178:N178"/>
    <mergeCell ref="O178:Q178"/>
    <mergeCell ref="B177:J177"/>
    <mergeCell ref="K177:L177"/>
    <mergeCell ref="M177:N177"/>
    <mergeCell ref="O177:Q177"/>
    <mergeCell ref="R176:T176"/>
    <mergeCell ref="U176:W176"/>
    <mergeCell ref="B175:J175"/>
    <mergeCell ref="K175:L175"/>
    <mergeCell ref="B176:J176"/>
    <mergeCell ref="K176:L176"/>
    <mergeCell ref="M176:N176"/>
    <mergeCell ref="O176:Q176"/>
    <mergeCell ref="M175:N175"/>
    <mergeCell ref="O175:Q175"/>
    <mergeCell ref="R173:T173"/>
    <mergeCell ref="U173:W173"/>
    <mergeCell ref="R174:T174"/>
    <mergeCell ref="U174:W174"/>
    <mergeCell ref="R175:T175"/>
    <mergeCell ref="U175:W175"/>
    <mergeCell ref="B174:J174"/>
    <mergeCell ref="K174:L174"/>
    <mergeCell ref="M174:N174"/>
    <mergeCell ref="O174:Q174"/>
    <mergeCell ref="B173:J173"/>
    <mergeCell ref="K173:L173"/>
    <mergeCell ref="M173:N173"/>
    <mergeCell ref="O173:Q173"/>
    <mergeCell ref="R172:T172"/>
    <mergeCell ref="U172:W172"/>
    <mergeCell ref="B171:J171"/>
    <mergeCell ref="K171:L171"/>
    <mergeCell ref="B172:J172"/>
    <mergeCell ref="K172:L172"/>
    <mergeCell ref="M172:N172"/>
    <mergeCell ref="O172:Q172"/>
    <mergeCell ref="M171:N171"/>
    <mergeCell ref="O171:Q171"/>
    <mergeCell ref="R169:T169"/>
    <mergeCell ref="U169:W169"/>
    <mergeCell ref="R170:T170"/>
    <mergeCell ref="U170:W170"/>
    <mergeCell ref="R171:T171"/>
    <mergeCell ref="U171:W171"/>
    <mergeCell ref="B170:J170"/>
    <mergeCell ref="K170:L170"/>
    <mergeCell ref="M170:N170"/>
    <mergeCell ref="O170:Q170"/>
    <mergeCell ref="B169:J169"/>
    <mergeCell ref="K169:L169"/>
    <mergeCell ref="M169:N169"/>
    <mergeCell ref="O169:Q169"/>
    <mergeCell ref="R168:T168"/>
    <mergeCell ref="U168:W168"/>
    <mergeCell ref="B167:J167"/>
    <mergeCell ref="K167:L167"/>
    <mergeCell ref="B168:J168"/>
    <mergeCell ref="K168:L168"/>
    <mergeCell ref="M168:N168"/>
    <mergeCell ref="O168:Q168"/>
    <mergeCell ref="M167:N167"/>
    <mergeCell ref="O167:Q167"/>
    <mergeCell ref="R165:T165"/>
    <mergeCell ref="U165:W165"/>
    <mergeCell ref="R166:T166"/>
    <mergeCell ref="U166:W166"/>
    <mergeCell ref="R167:T167"/>
    <mergeCell ref="U167:W167"/>
    <mergeCell ref="B166:J166"/>
    <mergeCell ref="K166:L166"/>
    <mergeCell ref="M166:N166"/>
    <mergeCell ref="O166:Q166"/>
    <mergeCell ref="B165:J165"/>
    <mergeCell ref="K165:L165"/>
    <mergeCell ref="M165:N165"/>
    <mergeCell ref="O165:Q165"/>
    <mergeCell ref="R164:T164"/>
    <mergeCell ref="U164:W164"/>
    <mergeCell ref="B163:J163"/>
    <mergeCell ref="K163:L163"/>
    <mergeCell ref="B164:J164"/>
    <mergeCell ref="K164:L164"/>
    <mergeCell ref="M164:N164"/>
    <mergeCell ref="O164:Q164"/>
    <mergeCell ref="M163:N163"/>
    <mergeCell ref="O163:Q163"/>
    <mergeCell ref="R161:T161"/>
    <mergeCell ref="U161:W161"/>
    <mergeCell ref="R162:T162"/>
    <mergeCell ref="U162:W162"/>
    <mergeCell ref="R163:T163"/>
    <mergeCell ref="U163:W163"/>
    <mergeCell ref="B162:J162"/>
    <mergeCell ref="K162:L162"/>
    <mergeCell ref="M162:N162"/>
    <mergeCell ref="O162:Q162"/>
    <mergeCell ref="B161:J161"/>
    <mergeCell ref="K161:L161"/>
    <mergeCell ref="M161:N161"/>
    <mergeCell ref="O161:Q161"/>
    <mergeCell ref="R160:T160"/>
    <mergeCell ref="U160:W160"/>
    <mergeCell ref="B159:J159"/>
    <mergeCell ref="K159:L159"/>
    <mergeCell ref="B160:J160"/>
    <mergeCell ref="K160:L160"/>
    <mergeCell ref="M160:N160"/>
    <mergeCell ref="O160:Q160"/>
    <mergeCell ref="M159:N159"/>
    <mergeCell ref="O159:Q159"/>
    <mergeCell ref="R156:T156"/>
    <mergeCell ref="U156:W156"/>
    <mergeCell ref="R157:T157"/>
    <mergeCell ref="U157:W157"/>
    <mergeCell ref="R159:T159"/>
    <mergeCell ref="U159:W159"/>
    <mergeCell ref="M158:N158"/>
    <mergeCell ref="O158:Q158"/>
    <mergeCell ref="B157:J157"/>
    <mergeCell ref="K157:L157"/>
    <mergeCell ref="M157:N157"/>
    <mergeCell ref="O157:Q157"/>
    <mergeCell ref="B156:J156"/>
    <mergeCell ref="K156:L156"/>
    <mergeCell ref="M156:N156"/>
    <mergeCell ref="O156:Q156"/>
    <mergeCell ref="A152:W152"/>
    <mergeCell ref="A154:A155"/>
    <mergeCell ref="B154:J155"/>
    <mergeCell ref="K154:L155"/>
    <mergeCell ref="M154:N155"/>
    <mergeCell ref="O154:Q155"/>
    <mergeCell ref="R154:W154"/>
    <mergeCell ref="R155:T155"/>
    <mergeCell ref="U155:W155"/>
    <mergeCell ref="A139:A142"/>
    <mergeCell ref="A149:W149"/>
    <mergeCell ref="A150:W150"/>
    <mergeCell ref="A151:W151"/>
    <mergeCell ref="U147:W147"/>
    <mergeCell ref="B142:J142"/>
    <mergeCell ref="K142:N142"/>
    <mergeCell ref="O142:Q142"/>
    <mergeCell ref="R142:T142"/>
    <mergeCell ref="U142:W142"/>
    <mergeCell ref="B147:J147"/>
    <mergeCell ref="K147:N147"/>
    <mergeCell ref="O147:Q147"/>
    <mergeCell ref="R147:T147"/>
    <mergeCell ref="U145:W145"/>
    <mergeCell ref="B146:J146"/>
    <mergeCell ref="K146:N146"/>
    <mergeCell ref="O146:Q146"/>
    <mergeCell ref="R146:T146"/>
    <mergeCell ref="U146:W146"/>
    <mergeCell ref="B145:J145"/>
    <mergeCell ref="K145:N145"/>
    <mergeCell ref="O145:Q145"/>
    <mergeCell ref="R145:T145"/>
    <mergeCell ref="U143:W143"/>
    <mergeCell ref="B144:J144"/>
    <mergeCell ref="K144:N144"/>
    <mergeCell ref="O144:Q144"/>
    <mergeCell ref="R144:T144"/>
    <mergeCell ref="U144:W144"/>
    <mergeCell ref="B143:J143"/>
    <mergeCell ref="K143:N143"/>
    <mergeCell ref="O143:Q143"/>
    <mergeCell ref="R143:T143"/>
    <mergeCell ref="R140:T140"/>
    <mergeCell ref="U140:W140"/>
    <mergeCell ref="B141:J141"/>
    <mergeCell ref="K141:N141"/>
    <mergeCell ref="O141:Q141"/>
    <mergeCell ref="R141:T141"/>
    <mergeCell ref="U141:W141"/>
    <mergeCell ref="B140:J140"/>
    <mergeCell ref="K140:N140"/>
    <mergeCell ref="O140:Q140"/>
    <mergeCell ref="U138:W138"/>
    <mergeCell ref="B139:J139"/>
    <mergeCell ref="K139:N139"/>
    <mergeCell ref="O139:Q139"/>
    <mergeCell ref="R139:T139"/>
    <mergeCell ref="U139:W139"/>
    <mergeCell ref="B138:J138"/>
    <mergeCell ref="K138:N138"/>
    <mergeCell ref="O138:Q138"/>
    <mergeCell ref="R138:T138"/>
    <mergeCell ref="A133:W133"/>
    <mergeCell ref="A135:A137"/>
    <mergeCell ref="B135:J137"/>
    <mergeCell ref="K135:N137"/>
    <mergeCell ref="O135:Q137"/>
    <mergeCell ref="R135:W135"/>
    <mergeCell ref="R136:T137"/>
    <mergeCell ref="U136:W137"/>
    <mergeCell ref="U128:W128"/>
    <mergeCell ref="A130:W130"/>
    <mergeCell ref="A131:W131"/>
    <mergeCell ref="A132:W132"/>
    <mergeCell ref="B128:J128"/>
    <mergeCell ref="K128:N128"/>
    <mergeCell ref="O128:Q128"/>
    <mergeCell ref="R128:T128"/>
    <mergeCell ref="U126:W126"/>
    <mergeCell ref="B127:J127"/>
    <mergeCell ref="K127:N127"/>
    <mergeCell ref="O127:Q127"/>
    <mergeCell ref="R127:T127"/>
    <mergeCell ref="U127:W127"/>
    <mergeCell ref="B126:J126"/>
    <mergeCell ref="K126:N126"/>
    <mergeCell ref="O126:Q126"/>
    <mergeCell ref="R126:T126"/>
    <mergeCell ref="U124:W124"/>
    <mergeCell ref="B125:J125"/>
    <mergeCell ref="K125:N125"/>
    <mergeCell ref="O125:Q125"/>
    <mergeCell ref="R125:T125"/>
    <mergeCell ref="U125:W125"/>
    <mergeCell ref="B124:J124"/>
    <mergeCell ref="K124:N124"/>
    <mergeCell ref="O124:Q124"/>
    <mergeCell ref="R124:T124"/>
    <mergeCell ref="U122:W122"/>
    <mergeCell ref="B123:J123"/>
    <mergeCell ref="K123:N123"/>
    <mergeCell ref="O123:Q123"/>
    <mergeCell ref="R123:T123"/>
    <mergeCell ref="U123:W123"/>
    <mergeCell ref="B122:J122"/>
    <mergeCell ref="K122:N122"/>
    <mergeCell ref="O122:Q122"/>
    <mergeCell ref="R122:T122"/>
    <mergeCell ref="R120:T120"/>
    <mergeCell ref="U120:W120"/>
    <mergeCell ref="B121:J121"/>
    <mergeCell ref="K121:N121"/>
    <mergeCell ref="O121:Q121"/>
    <mergeCell ref="R121:T121"/>
    <mergeCell ref="U121:W121"/>
    <mergeCell ref="R118:T118"/>
    <mergeCell ref="U118:W118"/>
    <mergeCell ref="B119:J119"/>
    <mergeCell ref="K119:N119"/>
    <mergeCell ref="O119:Q119"/>
    <mergeCell ref="R119:T119"/>
    <mergeCell ref="U119:W119"/>
    <mergeCell ref="R116:T116"/>
    <mergeCell ref="U116:W116"/>
    <mergeCell ref="B117:J117"/>
    <mergeCell ref="K117:N117"/>
    <mergeCell ref="O117:Q117"/>
    <mergeCell ref="R117:T117"/>
    <mergeCell ref="U117:W117"/>
    <mergeCell ref="A116:A122"/>
    <mergeCell ref="B116:J116"/>
    <mergeCell ref="K116:N116"/>
    <mergeCell ref="O116:Q116"/>
    <mergeCell ref="B118:J118"/>
    <mergeCell ref="K118:N118"/>
    <mergeCell ref="O118:Q118"/>
    <mergeCell ref="B120:J120"/>
    <mergeCell ref="K120:N120"/>
    <mergeCell ref="O120:Q120"/>
    <mergeCell ref="R112:W112"/>
    <mergeCell ref="R113:T114"/>
    <mergeCell ref="U113:W114"/>
    <mergeCell ref="B115:J115"/>
    <mergeCell ref="K115:N115"/>
    <mergeCell ref="O115:Q115"/>
    <mergeCell ref="R115:T115"/>
    <mergeCell ref="U115:W115"/>
    <mergeCell ref="A112:A114"/>
    <mergeCell ref="B112:J114"/>
    <mergeCell ref="K112:N114"/>
    <mergeCell ref="O112:Q114"/>
    <mergeCell ref="A107:W107"/>
    <mergeCell ref="A108:W108"/>
    <mergeCell ref="A109:W109"/>
    <mergeCell ref="A110:W110"/>
    <mergeCell ref="U104:W104"/>
    <mergeCell ref="B105:J105"/>
    <mergeCell ref="K105:N105"/>
    <mergeCell ref="O105:Q105"/>
    <mergeCell ref="R105:T105"/>
    <mergeCell ref="U105:W105"/>
    <mergeCell ref="B104:J104"/>
    <mergeCell ref="K104:N104"/>
    <mergeCell ref="O104:Q104"/>
    <mergeCell ref="R104:T104"/>
    <mergeCell ref="U102:W102"/>
    <mergeCell ref="B103:J103"/>
    <mergeCell ref="K103:N103"/>
    <mergeCell ref="O103:Q103"/>
    <mergeCell ref="R103:T103"/>
    <mergeCell ref="U103:W103"/>
    <mergeCell ref="B102:J102"/>
    <mergeCell ref="K102:N102"/>
    <mergeCell ref="O102:Q102"/>
    <mergeCell ref="R102:T102"/>
    <mergeCell ref="R100:T100"/>
    <mergeCell ref="U100:W100"/>
    <mergeCell ref="B101:J101"/>
    <mergeCell ref="K101:N101"/>
    <mergeCell ref="O101:Q101"/>
    <mergeCell ref="R101:T101"/>
    <mergeCell ref="U101:W101"/>
    <mergeCell ref="R98:T98"/>
    <mergeCell ref="U98:W98"/>
    <mergeCell ref="B99:J99"/>
    <mergeCell ref="K99:N99"/>
    <mergeCell ref="O99:Q99"/>
    <mergeCell ref="R99:T99"/>
    <mergeCell ref="U99:W99"/>
    <mergeCell ref="A98:A100"/>
    <mergeCell ref="B98:J98"/>
    <mergeCell ref="K98:N98"/>
    <mergeCell ref="O98:Q98"/>
    <mergeCell ref="B100:J100"/>
    <mergeCell ref="K100:N100"/>
    <mergeCell ref="O100:Q100"/>
    <mergeCell ref="R94:W94"/>
    <mergeCell ref="R95:T96"/>
    <mergeCell ref="U95:W96"/>
    <mergeCell ref="B97:J97"/>
    <mergeCell ref="K97:N97"/>
    <mergeCell ref="O97:Q97"/>
    <mergeCell ref="R97:T97"/>
    <mergeCell ref="U97:W97"/>
    <mergeCell ref="A94:A96"/>
    <mergeCell ref="B94:J96"/>
    <mergeCell ref="K94:N96"/>
    <mergeCell ref="O94:Q96"/>
    <mergeCell ref="A89:W89"/>
    <mergeCell ref="A90:W90"/>
    <mergeCell ref="A91:W91"/>
    <mergeCell ref="A92:W92"/>
    <mergeCell ref="U86:W86"/>
    <mergeCell ref="B87:J87"/>
    <mergeCell ref="K87:N87"/>
    <mergeCell ref="O87:Q87"/>
    <mergeCell ref="R87:T87"/>
    <mergeCell ref="U87:W87"/>
    <mergeCell ref="B86:J86"/>
    <mergeCell ref="K86:N86"/>
    <mergeCell ref="O86:Q86"/>
    <mergeCell ref="R86:T86"/>
    <mergeCell ref="U84:W84"/>
    <mergeCell ref="B85:J85"/>
    <mergeCell ref="K85:N85"/>
    <mergeCell ref="O85:Q85"/>
    <mergeCell ref="R85:T85"/>
    <mergeCell ref="U85:W85"/>
    <mergeCell ref="B84:J84"/>
    <mergeCell ref="K84:N84"/>
    <mergeCell ref="O84:Q84"/>
    <mergeCell ref="R84:T84"/>
    <mergeCell ref="U82:W82"/>
    <mergeCell ref="B83:J83"/>
    <mergeCell ref="K83:N83"/>
    <mergeCell ref="O83:Q83"/>
    <mergeCell ref="R83:T83"/>
    <mergeCell ref="U83:W83"/>
    <mergeCell ref="B82:J82"/>
    <mergeCell ref="K82:N82"/>
    <mergeCell ref="O82:Q82"/>
    <mergeCell ref="R82:T82"/>
    <mergeCell ref="U80:W80"/>
    <mergeCell ref="B81:J81"/>
    <mergeCell ref="K81:N81"/>
    <mergeCell ref="O81:Q81"/>
    <mergeCell ref="R81:T81"/>
    <mergeCell ref="U81:W81"/>
    <mergeCell ref="B80:J80"/>
    <mergeCell ref="K80:N80"/>
    <mergeCell ref="O80:Q80"/>
    <mergeCell ref="R80:T80"/>
    <mergeCell ref="U78:W78"/>
    <mergeCell ref="B79:J79"/>
    <mergeCell ref="K79:N79"/>
    <mergeCell ref="O79:Q79"/>
    <mergeCell ref="R79:T79"/>
    <mergeCell ref="U79:W79"/>
    <mergeCell ref="B78:J78"/>
    <mergeCell ref="K78:N78"/>
    <mergeCell ref="O78:Q78"/>
    <mergeCell ref="R78:T78"/>
    <mergeCell ref="R76:T76"/>
    <mergeCell ref="U76:W76"/>
    <mergeCell ref="B77:J77"/>
    <mergeCell ref="K77:N77"/>
    <mergeCell ref="O77:Q77"/>
    <mergeCell ref="R77:T77"/>
    <mergeCell ref="U77:W77"/>
    <mergeCell ref="R74:T74"/>
    <mergeCell ref="U74:W74"/>
    <mergeCell ref="B75:J75"/>
    <mergeCell ref="K75:N75"/>
    <mergeCell ref="O75:Q75"/>
    <mergeCell ref="R75:T75"/>
    <mergeCell ref="U75:W75"/>
    <mergeCell ref="R72:T72"/>
    <mergeCell ref="U72:W72"/>
    <mergeCell ref="B73:J73"/>
    <mergeCell ref="K73:N73"/>
    <mergeCell ref="O73:Q73"/>
    <mergeCell ref="R73:T73"/>
    <mergeCell ref="U73:W73"/>
    <mergeCell ref="A72:A82"/>
    <mergeCell ref="B72:J72"/>
    <mergeCell ref="K72:N72"/>
    <mergeCell ref="O72:Q72"/>
    <mergeCell ref="B74:J74"/>
    <mergeCell ref="K74:N74"/>
    <mergeCell ref="O74:Q74"/>
    <mergeCell ref="B76:J76"/>
    <mergeCell ref="K76:N76"/>
    <mergeCell ref="O76:Q76"/>
    <mergeCell ref="R68:W68"/>
    <mergeCell ref="R69:T70"/>
    <mergeCell ref="U69:W70"/>
    <mergeCell ref="B71:J71"/>
    <mergeCell ref="K71:N71"/>
    <mergeCell ref="O71:Q71"/>
    <mergeCell ref="R71:T71"/>
    <mergeCell ref="U71:W71"/>
    <mergeCell ref="A68:A70"/>
    <mergeCell ref="B68:J70"/>
    <mergeCell ref="K68:N70"/>
    <mergeCell ref="O68:Q70"/>
    <mergeCell ref="A63:W63"/>
    <mergeCell ref="A64:W64"/>
    <mergeCell ref="A65:W65"/>
    <mergeCell ref="A66:W66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U58:W58"/>
    <mergeCell ref="B59:J59"/>
    <mergeCell ref="K59:N59"/>
    <mergeCell ref="O59:Q59"/>
    <mergeCell ref="R59:T59"/>
    <mergeCell ref="U59:W59"/>
    <mergeCell ref="B58:J58"/>
    <mergeCell ref="K58:N58"/>
    <mergeCell ref="O58:Q58"/>
    <mergeCell ref="R58:T58"/>
    <mergeCell ref="U56:W56"/>
    <mergeCell ref="B57:J57"/>
    <mergeCell ref="K57:N57"/>
    <mergeCell ref="O57:Q57"/>
    <mergeCell ref="R57:T57"/>
    <mergeCell ref="U57:W57"/>
    <mergeCell ref="B56:J56"/>
    <mergeCell ref="K56:N56"/>
    <mergeCell ref="O56:Q56"/>
    <mergeCell ref="R56:T56"/>
    <mergeCell ref="U54:W54"/>
    <mergeCell ref="B55:J55"/>
    <mergeCell ref="K55:N55"/>
    <mergeCell ref="O55:Q55"/>
    <mergeCell ref="R55:T55"/>
    <mergeCell ref="U55:W55"/>
    <mergeCell ref="B54:J54"/>
    <mergeCell ref="K54:N54"/>
    <mergeCell ref="O54:Q54"/>
    <mergeCell ref="R54:T54"/>
    <mergeCell ref="U52:W52"/>
    <mergeCell ref="B53:J53"/>
    <mergeCell ref="K53:N53"/>
    <mergeCell ref="O53:Q53"/>
    <mergeCell ref="R53:T53"/>
    <mergeCell ref="U53:W53"/>
    <mergeCell ref="B52:J52"/>
    <mergeCell ref="K52:N52"/>
    <mergeCell ref="O52:Q52"/>
    <mergeCell ref="R52:T52"/>
    <mergeCell ref="R50:T50"/>
    <mergeCell ref="U50:W50"/>
    <mergeCell ref="B51:J51"/>
    <mergeCell ref="K51:N51"/>
    <mergeCell ref="O51:Q51"/>
    <mergeCell ref="R51:T51"/>
    <mergeCell ref="U51:W51"/>
    <mergeCell ref="U48:W48"/>
    <mergeCell ref="A49:A55"/>
    <mergeCell ref="B49:J49"/>
    <mergeCell ref="K49:N49"/>
    <mergeCell ref="O49:Q49"/>
    <mergeCell ref="R49:T49"/>
    <mergeCell ref="U49:W49"/>
    <mergeCell ref="B50:J50"/>
    <mergeCell ref="K50:N50"/>
    <mergeCell ref="O50:Q50"/>
    <mergeCell ref="B48:J48"/>
    <mergeCell ref="K48:N48"/>
    <mergeCell ref="O48:Q48"/>
    <mergeCell ref="R48:T48"/>
    <mergeCell ref="A43:W43"/>
    <mergeCell ref="A45:A47"/>
    <mergeCell ref="B45:J47"/>
    <mergeCell ref="K45:N47"/>
    <mergeCell ref="O45:Q47"/>
    <mergeCell ref="R45:W45"/>
    <mergeCell ref="R46:T47"/>
    <mergeCell ref="U46:W47"/>
    <mergeCell ref="U28:W28"/>
    <mergeCell ref="A40:W40"/>
    <mergeCell ref="A41:W41"/>
    <mergeCell ref="A42:W42"/>
    <mergeCell ref="B28:J28"/>
    <mergeCell ref="K28:N28"/>
    <mergeCell ref="O28:Q28"/>
    <mergeCell ref="R28:T28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R31:T31"/>
    <mergeCell ref="U31:W31"/>
    <mergeCell ref="B32:J32"/>
    <mergeCell ref="K32:N32"/>
    <mergeCell ref="O32:Q32"/>
    <mergeCell ref="R32:T32"/>
    <mergeCell ref="U32:W32"/>
    <mergeCell ref="R29:T29"/>
    <mergeCell ref="U29:W29"/>
    <mergeCell ref="B30:J30"/>
    <mergeCell ref="K30:N30"/>
    <mergeCell ref="O30:Q30"/>
    <mergeCell ref="R30:T30"/>
    <mergeCell ref="U30:W30"/>
    <mergeCell ref="R26:T26"/>
    <mergeCell ref="U26:W26"/>
    <mergeCell ref="B27:J27"/>
    <mergeCell ref="K27:N27"/>
    <mergeCell ref="O27:Q27"/>
    <mergeCell ref="R27:T27"/>
    <mergeCell ref="U27:W27"/>
    <mergeCell ref="A26:A32"/>
    <mergeCell ref="B26:J26"/>
    <mergeCell ref="K26:N26"/>
    <mergeCell ref="O26:Q26"/>
    <mergeCell ref="B29:J29"/>
    <mergeCell ref="K29:N29"/>
    <mergeCell ref="O29:Q29"/>
    <mergeCell ref="B31:J31"/>
    <mergeCell ref="K31:N31"/>
    <mergeCell ref="O31:Q31"/>
    <mergeCell ref="R22:W22"/>
    <mergeCell ref="R23:T24"/>
    <mergeCell ref="U23:W24"/>
    <mergeCell ref="B25:J25"/>
    <mergeCell ref="K25:N25"/>
    <mergeCell ref="O25:Q25"/>
    <mergeCell ref="R25:T25"/>
    <mergeCell ref="U25:W25"/>
    <mergeCell ref="A22:A24"/>
    <mergeCell ref="B22:J24"/>
    <mergeCell ref="K22:N24"/>
    <mergeCell ref="O22:Q24"/>
    <mergeCell ref="A17:W17"/>
    <mergeCell ref="A18:W18"/>
    <mergeCell ref="A19:W19"/>
    <mergeCell ref="A20:W20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2:W2"/>
    <mergeCell ref="A3:W3"/>
    <mergeCell ref="A5:R5"/>
    <mergeCell ref="S5:W5"/>
    <mergeCell ref="A203:W203"/>
    <mergeCell ref="A204:W204"/>
    <mergeCell ref="A205:W205"/>
    <mergeCell ref="A206:W206"/>
    <mergeCell ref="A208:A209"/>
    <mergeCell ref="B208:J209"/>
    <mergeCell ref="K208:L209"/>
    <mergeCell ref="M208:N209"/>
    <mergeCell ref="O208:Q209"/>
    <mergeCell ref="R208:W208"/>
    <mergeCell ref="R209:T209"/>
    <mergeCell ref="U209:W209"/>
    <mergeCell ref="B210:J210"/>
    <mergeCell ref="K210:L210"/>
    <mergeCell ref="M210:N210"/>
    <mergeCell ref="O210:Q210"/>
    <mergeCell ref="R212:T212"/>
    <mergeCell ref="U212:W212"/>
    <mergeCell ref="B211:J211"/>
    <mergeCell ref="K211:L211"/>
    <mergeCell ref="M211:N211"/>
    <mergeCell ref="O211:Q211"/>
    <mergeCell ref="R210:T210"/>
    <mergeCell ref="U210:W210"/>
    <mergeCell ref="R211:T211"/>
    <mergeCell ref="U211:W211"/>
    <mergeCell ref="R213:T213"/>
    <mergeCell ref="U213:W213"/>
    <mergeCell ref="B212:J212"/>
    <mergeCell ref="K212:L212"/>
    <mergeCell ref="B213:J213"/>
    <mergeCell ref="K213:L213"/>
    <mergeCell ref="M213:N213"/>
    <mergeCell ref="O213:Q213"/>
    <mergeCell ref="M212:N212"/>
    <mergeCell ref="O212:Q212"/>
    <mergeCell ref="B214:J214"/>
    <mergeCell ref="K214:L214"/>
    <mergeCell ref="M214:N214"/>
    <mergeCell ref="O214:Q214"/>
    <mergeCell ref="R216:T216"/>
    <mergeCell ref="U216:W216"/>
    <mergeCell ref="B215:J215"/>
    <mergeCell ref="K215:L215"/>
    <mergeCell ref="M215:N215"/>
    <mergeCell ref="O215:Q215"/>
    <mergeCell ref="R214:T214"/>
    <mergeCell ref="U214:W214"/>
    <mergeCell ref="R215:T215"/>
    <mergeCell ref="U215:W215"/>
    <mergeCell ref="R217:T217"/>
    <mergeCell ref="U217:W217"/>
    <mergeCell ref="B216:J216"/>
    <mergeCell ref="K216:L216"/>
    <mergeCell ref="B217:J217"/>
    <mergeCell ref="K217:L217"/>
    <mergeCell ref="M217:N217"/>
    <mergeCell ref="O217:Q217"/>
    <mergeCell ref="M216:N216"/>
    <mergeCell ref="O216:Q216"/>
    <mergeCell ref="B218:J218"/>
    <mergeCell ref="K218:L218"/>
    <mergeCell ref="M218:N218"/>
    <mergeCell ref="O218:Q218"/>
    <mergeCell ref="R220:T220"/>
    <mergeCell ref="U220:W220"/>
    <mergeCell ref="B219:J219"/>
    <mergeCell ref="K219:L219"/>
    <mergeCell ref="M219:N219"/>
    <mergeCell ref="O219:Q219"/>
    <mergeCell ref="R218:T218"/>
    <mergeCell ref="U218:W218"/>
    <mergeCell ref="R219:T219"/>
    <mergeCell ref="U219:W219"/>
    <mergeCell ref="R221:T221"/>
    <mergeCell ref="U221:W221"/>
    <mergeCell ref="B220:J220"/>
    <mergeCell ref="K220:L220"/>
    <mergeCell ref="B221:J221"/>
    <mergeCell ref="K221:L221"/>
    <mergeCell ref="M221:N221"/>
    <mergeCell ref="O221:Q221"/>
    <mergeCell ref="M220:N220"/>
    <mergeCell ref="O220:Q220"/>
    <mergeCell ref="B222:J222"/>
    <mergeCell ref="K222:L222"/>
    <mergeCell ref="M222:N222"/>
    <mergeCell ref="O222:Q222"/>
    <mergeCell ref="R224:T224"/>
    <mergeCell ref="U224:W224"/>
    <mergeCell ref="B223:J223"/>
    <mergeCell ref="K223:L223"/>
    <mergeCell ref="M223:N223"/>
    <mergeCell ref="O223:Q223"/>
    <mergeCell ref="R222:T222"/>
    <mergeCell ref="U222:W222"/>
    <mergeCell ref="R223:T223"/>
    <mergeCell ref="U223:W223"/>
    <mergeCell ref="R225:T225"/>
    <mergeCell ref="U225:W225"/>
    <mergeCell ref="B224:J224"/>
    <mergeCell ref="K224:L224"/>
    <mergeCell ref="B225:J225"/>
    <mergeCell ref="K225:L225"/>
    <mergeCell ref="M225:N225"/>
    <mergeCell ref="O225:Q225"/>
    <mergeCell ref="M224:N224"/>
    <mergeCell ref="O224:Q224"/>
    <mergeCell ref="B226:J226"/>
    <mergeCell ref="K226:L226"/>
    <mergeCell ref="M226:N226"/>
    <mergeCell ref="O226:Q226"/>
    <mergeCell ref="R228:T228"/>
    <mergeCell ref="U228:W228"/>
    <mergeCell ref="B227:J227"/>
    <mergeCell ref="K227:L227"/>
    <mergeCell ref="M227:N227"/>
    <mergeCell ref="O227:Q227"/>
    <mergeCell ref="R226:T226"/>
    <mergeCell ref="U226:W226"/>
    <mergeCell ref="R227:T227"/>
    <mergeCell ref="U227:W227"/>
    <mergeCell ref="R229:T229"/>
    <mergeCell ref="U229:W229"/>
    <mergeCell ref="B228:J228"/>
    <mergeCell ref="K228:L228"/>
    <mergeCell ref="B229:J229"/>
    <mergeCell ref="K229:L229"/>
    <mergeCell ref="M229:N229"/>
    <mergeCell ref="O229:Q229"/>
    <mergeCell ref="M228:N228"/>
    <mergeCell ref="O228:Q228"/>
    <mergeCell ref="B230:J230"/>
    <mergeCell ref="K230:L230"/>
    <mergeCell ref="M230:N230"/>
    <mergeCell ref="O230:Q230"/>
    <mergeCell ref="R232:T232"/>
    <mergeCell ref="U232:W232"/>
    <mergeCell ref="B231:J231"/>
    <mergeCell ref="K231:L231"/>
    <mergeCell ref="M231:N231"/>
    <mergeCell ref="O231:Q231"/>
    <mergeCell ref="R230:T230"/>
    <mergeCell ref="U230:W230"/>
    <mergeCell ref="R231:T231"/>
    <mergeCell ref="U231:W231"/>
    <mergeCell ref="R233:T233"/>
    <mergeCell ref="U233:W233"/>
    <mergeCell ref="B232:J232"/>
    <mergeCell ref="K232:L232"/>
    <mergeCell ref="B233:J233"/>
    <mergeCell ref="K233:L233"/>
    <mergeCell ref="M233:N233"/>
    <mergeCell ref="O233:Q233"/>
    <mergeCell ref="M232:N232"/>
    <mergeCell ref="O232:Q232"/>
    <mergeCell ref="B234:J234"/>
    <mergeCell ref="K234:L234"/>
    <mergeCell ref="M234:N234"/>
    <mergeCell ref="O234:Q234"/>
    <mergeCell ref="R234:T234"/>
    <mergeCell ref="U234:W234"/>
    <mergeCell ref="B236:J236"/>
    <mergeCell ref="K236:L236"/>
    <mergeCell ref="M236:N236"/>
    <mergeCell ref="O236:Q236"/>
    <mergeCell ref="R236:T236"/>
    <mergeCell ref="U236:W236"/>
    <mergeCell ref="B235:J235"/>
    <mergeCell ref="K235:L235"/>
    <mergeCell ref="B237:J237"/>
    <mergeCell ref="K237:L237"/>
    <mergeCell ref="M237:N237"/>
    <mergeCell ref="O237:Q237"/>
    <mergeCell ref="R239:T239"/>
    <mergeCell ref="U239:W239"/>
    <mergeCell ref="B238:J238"/>
    <mergeCell ref="K238:L238"/>
    <mergeCell ref="M238:N238"/>
    <mergeCell ref="O238:Q238"/>
    <mergeCell ref="R237:T237"/>
    <mergeCell ref="U237:W237"/>
    <mergeCell ref="R238:T238"/>
    <mergeCell ref="U238:W238"/>
    <mergeCell ref="R240:T240"/>
    <mergeCell ref="U240:W240"/>
    <mergeCell ref="B239:J239"/>
    <mergeCell ref="K239:L239"/>
    <mergeCell ref="B240:J240"/>
    <mergeCell ref="K240:L240"/>
    <mergeCell ref="M240:N240"/>
    <mergeCell ref="O240:Q240"/>
    <mergeCell ref="M239:N239"/>
    <mergeCell ref="O239:Q239"/>
    <mergeCell ref="B241:J241"/>
    <mergeCell ref="K241:L241"/>
    <mergeCell ref="M241:N241"/>
    <mergeCell ref="O241:Q241"/>
    <mergeCell ref="R243:T243"/>
    <mergeCell ref="U243:W243"/>
    <mergeCell ref="B242:J242"/>
    <mergeCell ref="K242:L242"/>
    <mergeCell ref="M242:N242"/>
    <mergeCell ref="O242:Q242"/>
    <mergeCell ref="R241:T241"/>
    <mergeCell ref="U241:W241"/>
    <mergeCell ref="R242:T242"/>
    <mergeCell ref="U242:W242"/>
    <mergeCell ref="R244:T244"/>
    <mergeCell ref="U244:W244"/>
    <mergeCell ref="B243:J243"/>
    <mergeCell ref="K243:L243"/>
    <mergeCell ref="B244:J244"/>
    <mergeCell ref="K244:L244"/>
    <mergeCell ref="M244:N244"/>
    <mergeCell ref="O244:Q244"/>
    <mergeCell ref="M243:N243"/>
    <mergeCell ref="O243:Q243"/>
    <mergeCell ref="B245:J245"/>
    <mergeCell ref="K245:L245"/>
    <mergeCell ref="M245:N245"/>
    <mergeCell ref="O245:Q245"/>
    <mergeCell ref="R247:T247"/>
    <mergeCell ref="U247:W247"/>
    <mergeCell ref="B246:J246"/>
    <mergeCell ref="K246:L246"/>
    <mergeCell ref="M246:N246"/>
    <mergeCell ref="O246:Q246"/>
    <mergeCell ref="R245:T245"/>
    <mergeCell ref="U245:W245"/>
    <mergeCell ref="R246:T246"/>
    <mergeCell ref="U246:W246"/>
    <mergeCell ref="R248:T248"/>
    <mergeCell ref="U248:W248"/>
    <mergeCell ref="B247:J247"/>
    <mergeCell ref="K247:L247"/>
    <mergeCell ref="B248:J248"/>
    <mergeCell ref="K248:L248"/>
    <mergeCell ref="M248:N248"/>
    <mergeCell ref="O248:Q248"/>
    <mergeCell ref="M247:N247"/>
    <mergeCell ref="O247:Q247"/>
    <mergeCell ref="B249:J249"/>
    <mergeCell ref="K249:L249"/>
    <mergeCell ref="M249:N249"/>
    <mergeCell ref="O249:Q249"/>
    <mergeCell ref="R251:T251"/>
    <mergeCell ref="U251:W251"/>
    <mergeCell ref="B250:J250"/>
    <mergeCell ref="K250:L250"/>
    <mergeCell ref="M250:N250"/>
    <mergeCell ref="O250:Q250"/>
    <mergeCell ref="R249:T249"/>
    <mergeCell ref="U249:W249"/>
    <mergeCell ref="R250:T250"/>
    <mergeCell ref="U250:W250"/>
    <mergeCell ref="R252:T252"/>
    <mergeCell ref="U252:W252"/>
    <mergeCell ref="B251:J251"/>
    <mergeCell ref="K251:L251"/>
    <mergeCell ref="B252:J252"/>
    <mergeCell ref="K252:L252"/>
    <mergeCell ref="M252:N252"/>
    <mergeCell ref="O252:Q252"/>
    <mergeCell ref="M251:N251"/>
    <mergeCell ref="O251:Q251"/>
    <mergeCell ref="B253:J253"/>
    <mergeCell ref="K253:L253"/>
    <mergeCell ref="M253:N253"/>
    <mergeCell ref="O253:Q253"/>
    <mergeCell ref="R255:T255"/>
    <mergeCell ref="U255:W255"/>
    <mergeCell ref="B254:J254"/>
    <mergeCell ref="K254:L254"/>
    <mergeCell ref="M254:N254"/>
    <mergeCell ref="O254:Q254"/>
    <mergeCell ref="R253:T253"/>
    <mergeCell ref="U253:W253"/>
    <mergeCell ref="R254:T254"/>
    <mergeCell ref="U254:W254"/>
    <mergeCell ref="R256:T256"/>
    <mergeCell ref="U256:W256"/>
    <mergeCell ref="B255:J255"/>
    <mergeCell ref="K255:L255"/>
    <mergeCell ref="B256:J256"/>
    <mergeCell ref="K256:L256"/>
    <mergeCell ref="M256:N256"/>
    <mergeCell ref="O256:Q256"/>
    <mergeCell ref="M255:N255"/>
    <mergeCell ref="O255:Q255"/>
    <mergeCell ref="M235:N235"/>
    <mergeCell ref="O235:Q235"/>
    <mergeCell ref="R235:T235"/>
    <mergeCell ref="U235:W235"/>
    <mergeCell ref="A259:W259"/>
    <mergeCell ref="A260:W260"/>
    <mergeCell ref="A261:W261"/>
    <mergeCell ref="A262:W262"/>
    <mergeCell ref="R266:T266"/>
    <mergeCell ref="U266:W266"/>
    <mergeCell ref="A264:A265"/>
    <mergeCell ref="B264:J265"/>
    <mergeCell ref="K264:L265"/>
    <mergeCell ref="M264:N265"/>
    <mergeCell ref="O264:Q265"/>
    <mergeCell ref="R264:W264"/>
    <mergeCell ref="R265:T265"/>
    <mergeCell ref="U265:W265"/>
    <mergeCell ref="R267:T267"/>
    <mergeCell ref="U267:W267"/>
    <mergeCell ref="B266:J266"/>
    <mergeCell ref="K266:L266"/>
    <mergeCell ref="B267:J267"/>
    <mergeCell ref="K267:L267"/>
    <mergeCell ref="M267:N267"/>
    <mergeCell ref="O267:Q267"/>
    <mergeCell ref="M266:N266"/>
    <mergeCell ref="O266:Q266"/>
    <mergeCell ref="B268:J268"/>
    <mergeCell ref="K268:L268"/>
    <mergeCell ref="M268:N268"/>
    <mergeCell ref="O268:Q268"/>
    <mergeCell ref="R270:T270"/>
    <mergeCell ref="U270:W270"/>
    <mergeCell ref="B269:J269"/>
    <mergeCell ref="K269:L269"/>
    <mergeCell ref="M269:N269"/>
    <mergeCell ref="O269:Q269"/>
    <mergeCell ref="R268:T268"/>
    <mergeCell ref="U268:W268"/>
    <mergeCell ref="R269:T269"/>
    <mergeCell ref="U269:W269"/>
    <mergeCell ref="R271:T271"/>
    <mergeCell ref="U271:W271"/>
    <mergeCell ref="B270:J270"/>
    <mergeCell ref="K270:L270"/>
    <mergeCell ref="B271:J271"/>
    <mergeCell ref="K271:L271"/>
    <mergeCell ref="M271:N271"/>
    <mergeCell ref="O271:Q271"/>
    <mergeCell ref="M270:N270"/>
    <mergeCell ref="O270:Q270"/>
    <mergeCell ref="B272:J272"/>
    <mergeCell ref="K272:L272"/>
    <mergeCell ref="M272:N272"/>
    <mergeCell ref="O272:Q272"/>
    <mergeCell ref="R274:T274"/>
    <mergeCell ref="U274:W274"/>
    <mergeCell ref="B273:J273"/>
    <mergeCell ref="K273:L273"/>
    <mergeCell ref="M273:N273"/>
    <mergeCell ref="O273:Q273"/>
    <mergeCell ref="R272:T272"/>
    <mergeCell ref="U272:W272"/>
    <mergeCell ref="R273:T273"/>
    <mergeCell ref="U273:W273"/>
    <mergeCell ref="R275:T275"/>
    <mergeCell ref="U275:W275"/>
    <mergeCell ref="B274:J274"/>
    <mergeCell ref="K274:L274"/>
    <mergeCell ref="B275:J275"/>
    <mergeCell ref="K275:L275"/>
    <mergeCell ref="M275:N275"/>
    <mergeCell ref="O275:Q275"/>
    <mergeCell ref="M274:N274"/>
    <mergeCell ref="O274:Q274"/>
    <mergeCell ref="B276:J276"/>
    <mergeCell ref="K276:L276"/>
    <mergeCell ref="M276:N276"/>
    <mergeCell ref="O276:Q276"/>
    <mergeCell ref="R278:T278"/>
    <mergeCell ref="U278:W278"/>
    <mergeCell ref="B277:J277"/>
    <mergeCell ref="K277:L277"/>
    <mergeCell ref="M277:N277"/>
    <mergeCell ref="O277:Q277"/>
    <mergeCell ref="R276:T276"/>
    <mergeCell ref="U276:W276"/>
    <mergeCell ref="R277:T277"/>
    <mergeCell ref="U277:W277"/>
    <mergeCell ref="R279:T279"/>
    <mergeCell ref="U279:W279"/>
    <mergeCell ref="B278:J278"/>
    <mergeCell ref="K278:L278"/>
    <mergeCell ref="B279:J279"/>
    <mergeCell ref="K279:L279"/>
    <mergeCell ref="M279:N279"/>
    <mergeCell ref="O279:Q279"/>
    <mergeCell ref="M278:N278"/>
    <mergeCell ref="O278:Q278"/>
    <mergeCell ref="B280:J280"/>
    <mergeCell ref="K280:L280"/>
    <mergeCell ref="M280:N280"/>
    <mergeCell ref="O280:Q280"/>
    <mergeCell ref="R282:T282"/>
    <mergeCell ref="U282:W282"/>
    <mergeCell ref="B281:J281"/>
    <mergeCell ref="K281:L281"/>
    <mergeCell ref="M281:N281"/>
    <mergeCell ref="O281:Q281"/>
    <mergeCell ref="R280:T280"/>
    <mergeCell ref="U280:W280"/>
    <mergeCell ref="R281:T281"/>
    <mergeCell ref="U281:W281"/>
    <mergeCell ref="R283:T283"/>
    <mergeCell ref="U283:W283"/>
    <mergeCell ref="B282:J282"/>
    <mergeCell ref="K282:L282"/>
    <mergeCell ref="B283:J283"/>
    <mergeCell ref="K283:L283"/>
    <mergeCell ref="M283:N283"/>
    <mergeCell ref="O283:Q283"/>
    <mergeCell ref="M282:N282"/>
    <mergeCell ref="O282:Q282"/>
    <mergeCell ref="B284:J284"/>
    <mergeCell ref="K284:L284"/>
    <mergeCell ref="M284:N284"/>
    <mergeCell ref="O284:Q284"/>
    <mergeCell ref="R286:T286"/>
    <mergeCell ref="U286:W286"/>
    <mergeCell ref="B285:J285"/>
    <mergeCell ref="K285:L285"/>
    <mergeCell ref="M285:N285"/>
    <mergeCell ref="O285:Q285"/>
    <mergeCell ref="R284:T284"/>
    <mergeCell ref="U284:W284"/>
    <mergeCell ref="R285:T285"/>
    <mergeCell ref="U285:W285"/>
    <mergeCell ref="R287:T287"/>
    <mergeCell ref="U287:W287"/>
    <mergeCell ref="B286:J286"/>
    <mergeCell ref="K286:L286"/>
    <mergeCell ref="B287:J287"/>
    <mergeCell ref="K287:L287"/>
    <mergeCell ref="M287:N287"/>
    <mergeCell ref="O287:Q287"/>
    <mergeCell ref="M286:N286"/>
    <mergeCell ref="O286:Q286"/>
    <mergeCell ref="B288:J288"/>
    <mergeCell ref="K288:L288"/>
    <mergeCell ref="M288:N288"/>
    <mergeCell ref="O288:Q288"/>
    <mergeCell ref="R290:T290"/>
    <mergeCell ref="U290:W290"/>
    <mergeCell ref="B289:J289"/>
    <mergeCell ref="K289:L289"/>
    <mergeCell ref="M289:N289"/>
    <mergeCell ref="O289:Q289"/>
    <mergeCell ref="R288:T288"/>
    <mergeCell ref="U288:W288"/>
    <mergeCell ref="R289:T289"/>
    <mergeCell ref="U289:W289"/>
    <mergeCell ref="R291:T291"/>
    <mergeCell ref="U291:W291"/>
    <mergeCell ref="B290:J290"/>
    <mergeCell ref="K290:L290"/>
    <mergeCell ref="B291:J291"/>
    <mergeCell ref="K291:L291"/>
    <mergeCell ref="M291:N291"/>
    <mergeCell ref="O291:Q291"/>
    <mergeCell ref="M290:N290"/>
    <mergeCell ref="O290:Q290"/>
    <mergeCell ref="B292:J292"/>
    <mergeCell ref="K292:L292"/>
    <mergeCell ref="M292:N292"/>
    <mergeCell ref="O292:Q292"/>
    <mergeCell ref="R294:T294"/>
    <mergeCell ref="U294:W294"/>
    <mergeCell ref="B293:J293"/>
    <mergeCell ref="K293:L293"/>
    <mergeCell ref="M293:N293"/>
    <mergeCell ref="O293:Q293"/>
    <mergeCell ref="R292:T292"/>
    <mergeCell ref="U292:W292"/>
    <mergeCell ref="R293:T293"/>
    <mergeCell ref="U293:W293"/>
    <mergeCell ref="R295:T295"/>
    <mergeCell ref="U295:W295"/>
    <mergeCell ref="B294:J294"/>
    <mergeCell ref="K294:L294"/>
    <mergeCell ref="B295:J295"/>
    <mergeCell ref="K295:L295"/>
    <mergeCell ref="M295:N295"/>
    <mergeCell ref="O295:Q295"/>
    <mergeCell ref="M294:N294"/>
    <mergeCell ref="O294:Q294"/>
    <mergeCell ref="B296:J296"/>
    <mergeCell ref="K296:L296"/>
    <mergeCell ref="M296:N296"/>
    <mergeCell ref="O296:Q296"/>
    <mergeCell ref="R298:T298"/>
    <mergeCell ref="U298:W298"/>
    <mergeCell ref="B297:J297"/>
    <mergeCell ref="K297:L297"/>
    <mergeCell ref="M297:N297"/>
    <mergeCell ref="O297:Q297"/>
    <mergeCell ref="R296:T296"/>
    <mergeCell ref="U296:W296"/>
    <mergeCell ref="R297:T297"/>
    <mergeCell ref="U297:W297"/>
    <mergeCell ref="R299:T299"/>
    <mergeCell ref="U299:W299"/>
    <mergeCell ref="B298:J298"/>
    <mergeCell ref="K298:L298"/>
    <mergeCell ref="B299:J299"/>
    <mergeCell ref="K299:L299"/>
    <mergeCell ref="M299:N299"/>
    <mergeCell ref="O299:Q299"/>
    <mergeCell ref="M298:N298"/>
    <mergeCell ref="O298:Q298"/>
    <mergeCell ref="B300:J300"/>
    <mergeCell ref="K300:L300"/>
    <mergeCell ref="M300:N300"/>
    <mergeCell ref="O300:Q300"/>
    <mergeCell ref="R302:T302"/>
    <mergeCell ref="U302:W302"/>
    <mergeCell ref="B301:J301"/>
    <mergeCell ref="K301:L301"/>
    <mergeCell ref="M301:N301"/>
    <mergeCell ref="O301:Q301"/>
    <mergeCell ref="R300:T300"/>
    <mergeCell ref="U300:W300"/>
    <mergeCell ref="R301:T301"/>
    <mergeCell ref="U301:W301"/>
    <mergeCell ref="R303:T303"/>
    <mergeCell ref="U303:W303"/>
    <mergeCell ref="B302:J302"/>
    <mergeCell ref="K302:L302"/>
    <mergeCell ref="B303:J303"/>
    <mergeCell ref="K303:L303"/>
    <mergeCell ref="M303:N303"/>
    <mergeCell ref="O303:Q303"/>
    <mergeCell ref="M302:N302"/>
    <mergeCell ref="O302:Q302"/>
    <mergeCell ref="B304:J304"/>
    <mergeCell ref="K304:L304"/>
    <mergeCell ref="M304:N304"/>
    <mergeCell ref="O304:Q304"/>
    <mergeCell ref="R306:T306"/>
    <mergeCell ref="U306:W306"/>
    <mergeCell ref="B305:J305"/>
    <mergeCell ref="K305:L305"/>
    <mergeCell ref="M305:N305"/>
    <mergeCell ref="O305:Q305"/>
    <mergeCell ref="R304:T304"/>
    <mergeCell ref="U304:W304"/>
    <mergeCell ref="R305:T305"/>
    <mergeCell ref="U305:W305"/>
    <mergeCell ref="R307:T307"/>
    <mergeCell ref="U307:W307"/>
    <mergeCell ref="B306:J306"/>
    <mergeCell ref="K306:L306"/>
    <mergeCell ref="B307:J307"/>
    <mergeCell ref="K307:L307"/>
    <mergeCell ref="M307:N307"/>
    <mergeCell ref="O307:Q307"/>
    <mergeCell ref="M306:N306"/>
    <mergeCell ref="O306:Q306"/>
    <mergeCell ref="B308:J308"/>
    <mergeCell ref="K308:L308"/>
    <mergeCell ref="M308:N308"/>
    <mergeCell ref="O308:Q308"/>
    <mergeCell ref="R310:T310"/>
    <mergeCell ref="U310:W310"/>
    <mergeCell ref="B309:J309"/>
    <mergeCell ref="K309:L309"/>
    <mergeCell ref="M309:N309"/>
    <mergeCell ref="O309:Q309"/>
    <mergeCell ref="R308:T308"/>
    <mergeCell ref="U308:W308"/>
    <mergeCell ref="R309:T309"/>
    <mergeCell ref="U309:W309"/>
    <mergeCell ref="R311:T311"/>
    <mergeCell ref="U311:W311"/>
    <mergeCell ref="B310:J310"/>
    <mergeCell ref="K310:L310"/>
    <mergeCell ref="B311:J311"/>
    <mergeCell ref="K311:L311"/>
    <mergeCell ref="M311:N311"/>
    <mergeCell ref="O311:Q311"/>
    <mergeCell ref="M310:N310"/>
    <mergeCell ref="O310:Q310"/>
    <mergeCell ref="R312:T312"/>
    <mergeCell ref="U312:W312"/>
    <mergeCell ref="A314:W314"/>
    <mergeCell ref="A315:W315"/>
    <mergeCell ref="B312:J312"/>
    <mergeCell ref="K312:L312"/>
    <mergeCell ref="M312:N312"/>
    <mergeCell ref="O312:Q312"/>
    <mergeCell ref="A316:W316"/>
    <mergeCell ref="A317:W317"/>
    <mergeCell ref="A319:A320"/>
    <mergeCell ref="B319:J320"/>
    <mergeCell ref="K319:L320"/>
    <mergeCell ref="M319:N320"/>
    <mergeCell ref="O319:Q320"/>
    <mergeCell ref="R319:W319"/>
    <mergeCell ref="R320:T320"/>
    <mergeCell ref="U320:W320"/>
    <mergeCell ref="B321:J321"/>
    <mergeCell ref="K321:L321"/>
    <mergeCell ref="M321:N321"/>
    <mergeCell ref="O321:Q321"/>
    <mergeCell ref="R323:T323"/>
    <mergeCell ref="U323:W323"/>
    <mergeCell ref="B322:J322"/>
    <mergeCell ref="K322:L322"/>
    <mergeCell ref="M322:N322"/>
    <mergeCell ref="O322:Q322"/>
    <mergeCell ref="R321:T321"/>
    <mergeCell ref="U321:W321"/>
    <mergeCell ref="R322:T322"/>
    <mergeCell ref="U322:W322"/>
    <mergeCell ref="R324:T324"/>
    <mergeCell ref="U324:W324"/>
    <mergeCell ref="B323:J323"/>
    <mergeCell ref="K323:L323"/>
    <mergeCell ref="B324:J324"/>
    <mergeCell ref="K324:L324"/>
    <mergeCell ref="M324:N324"/>
    <mergeCell ref="O324:Q324"/>
    <mergeCell ref="M323:N323"/>
    <mergeCell ref="O323:Q323"/>
    <mergeCell ref="B325:J325"/>
    <mergeCell ref="K325:L325"/>
    <mergeCell ref="M325:N325"/>
    <mergeCell ref="O325:Q325"/>
    <mergeCell ref="R327:T327"/>
    <mergeCell ref="U327:W327"/>
    <mergeCell ref="B326:J326"/>
    <mergeCell ref="K326:L326"/>
    <mergeCell ref="M326:N326"/>
    <mergeCell ref="O326:Q326"/>
    <mergeCell ref="R325:T325"/>
    <mergeCell ref="U325:W325"/>
    <mergeCell ref="R326:T326"/>
    <mergeCell ref="U326:W326"/>
    <mergeCell ref="R328:T328"/>
    <mergeCell ref="U328:W328"/>
    <mergeCell ref="B327:J327"/>
    <mergeCell ref="K327:L327"/>
    <mergeCell ref="B328:J328"/>
    <mergeCell ref="K328:L328"/>
    <mergeCell ref="M328:N328"/>
    <mergeCell ref="O328:Q328"/>
    <mergeCell ref="M327:N327"/>
    <mergeCell ref="O327:Q327"/>
    <mergeCell ref="B329:J329"/>
    <mergeCell ref="K329:L329"/>
    <mergeCell ref="M329:N329"/>
    <mergeCell ref="O329:Q329"/>
    <mergeCell ref="R331:T331"/>
    <mergeCell ref="U331:W331"/>
    <mergeCell ref="B330:J330"/>
    <mergeCell ref="K330:L330"/>
    <mergeCell ref="M330:N330"/>
    <mergeCell ref="O330:Q330"/>
    <mergeCell ref="R329:T329"/>
    <mergeCell ref="U329:W329"/>
    <mergeCell ref="R330:T330"/>
    <mergeCell ref="U330:W330"/>
    <mergeCell ref="R332:T332"/>
    <mergeCell ref="U332:W332"/>
    <mergeCell ref="B331:J331"/>
    <mergeCell ref="K331:L331"/>
    <mergeCell ref="B332:J332"/>
    <mergeCell ref="K332:L332"/>
    <mergeCell ref="M332:N332"/>
    <mergeCell ref="O332:Q332"/>
    <mergeCell ref="M331:N331"/>
    <mergeCell ref="O331:Q331"/>
    <mergeCell ref="B333:J333"/>
    <mergeCell ref="K333:L333"/>
    <mergeCell ref="M333:N333"/>
    <mergeCell ref="O333:Q333"/>
    <mergeCell ref="R333:T333"/>
    <mergeCell ref="U333:W333"/>
    <mergeCell ref="R345:T345"/>
    <mergeCell ref="U345:W345"/>
    <mergeCell ref="R343:T343"/>
    <mergeCell ref="U343:W343"/>
    <mergeCell ref="R344:T344"/>
    <mergeCell ref="U344:W344"/>
    <mergeCell ref="A336:W336"/>
    <mergeCell ref="A337:W337"/>
    <mergeCell ref="B345:J345"/>
    <mergeCell ref="K345:L345"/>
    <mergeCell ref="M345:N345"/>
    <mergeCell ref="O345:Q345"/>
    <mergeCell ref="B344:J344"/>
    <mergeCell ref="K344:L344"/>
    <mergeCell ref="M344:N344"/>
    <mergeCell ref="O344:Q344"/>
    <mergeCell ref="B343:J343"/>
    <mergeCell ref="K343:L343"/>
    <mergeCell ref="M343:N343"/>
    <mergeCell ref="O343:Q343"/>
    <mergeCell ref="O341:Q342"/>
    <mergeCell ref="R341:W341"/>
    <mergeCell ref="R342:T342"/>
    <mergeCell ref="U342:W342"/>
    <mergeCell ref="A338:W338"/>
    <mergeCell ref="A339:W339"/>
    <mergeCell ref="B346:J346"/>
    <mergeCell ref="K346:L346"/>
    <mergeCell ref="M346:N346"/>
    <mergeCell ref="O346:Q346"/>
    <mergeCell ref="A341:A342"/>
    <mergeCell ref="B341:J342"/>
    <mergeCell ref="K341:L342"/>
    <mergeCell ref="M341:N342"/>
    <mergeCell ref="R348:T348"/>
    <mergeCell ref="U348:W348"/>
    <mergeCell ref="B347:J347"/>
    <mergeCell ref="K347:L347"/>
    <mergeCell ref="M347:N347"/>
    <mergeCell ref="O347:Q347"/>
    <mergeCell ref="R346:T346"/>
    <mergeCell ref="U346:W346"/>
    <mergeCell ref="R347:T347"/>
    <mergeCell ref="U347:W347"/>
    <mergeCell ref="R349:T349"/>
    <mergeCell ref="U349:W349"/>
    <mergeCell ref="B348:J348"/>
    <mergeCell ref="K348:L348"/>
    <mergeCell ref="B349:J349"/>
    <mergeCell ref="K349:L349"/>
    <mergeCell ref="M349:N349"/>
    <mergeCell ref="O349:Q349"/>
    <mergeCell ref="M348:N348"/>
    <mergeCell ref="O348:Q348"/>
    <mergeCell ref="B350:J350"/>
    <mergeCell ref="K350:L350"/>
    <mergeCell ref="M350:N350"/>
    <mergeCell ref="O350:Q350"/>
    <mergeCell ref="R352:T352"/>
    <mergeCell ref="U352:W352"/>
    <mergeCell ref="B351:J351"/>
    <mergeCell ref="K351:L351"/>
    <mergeCell ref="M351:N351"/>
    <mergeCell ref="O351:Q351"/>
    <mergeCell ref="R350:T350"/>
    <mergeCell ref="U350:W350"/>
    <mergeCell ref="R351:T351"/>
    <mergeCell ref="U351:W351"/>
    <mergeCell ref="R353:T353"/>
    <mergeCell ref="U353:W353"/>
    <mergeCell ref="B352:J352"/>
    <mergeCell ref="K352:L352"/>
    <mergeCell ref="B353:J353"/>
    <mergeCell ref="K353:L353"/>
    <mergeCell ref="M353:N353"/>
    <mergeCell ref="O353:Q353"/>
    <mergeCell ref="M352:N352"/>
    <mergeCell ref="O352:Q352"/>
    <mergeCell ref="B354:J354"/>
    <mergeCell ref="K354:L354"/>
    <mergeCell ref="M354:N354"/>
    <mergeCell ref="O354:Q354"/>
    <mergeCell ref="R356:T356"/>
    <mergeCell ref="U356:W356"/>
    <mergeCell ref="B355:J355"/>
    <mergeCell ref="K355:L355"/>
    <mergeCell ref="M355:N355"/>
    <mergeCell ref="O355:Q355"/>
    <mergeCell ref="R354:T354"/>
    <mergeCell ref="U354:W354"/>
    <mergeCell ref="R355:T355"/>
    <mergeCell ref="U355:W355"/>
    <mergeCell ref="R357:T357"/>
    <mergeCell ref="U357:W357"/>
    <mergeCell ref="B356:J356"/>
    <mergeCell ref="K356:L356"/>
    <mergeCell ref="B357:J357"/>
    <mergeCell ref="K357:L357"/>
    <mergeCell ref="M357:N357"/>
    <mergeCell ref="O357:Q357"/>
    <mergeCell ref="M356:N356"/>
    <mergeCell ref="O356:Q356"/>
    <mergeCell ref="B358:J358"/>
    <mergeCell ref="K358:L358"/>
    <mergeCell ref="M358:N358"/>
    <mergeCell ref="O358:Q358"/>
    <mergeCell ref="R360:T360"/>
    <mergeCell ref="U360:W360"/>
    <mergeCell ref="B359:J359"/>
    <mergeCell ref="K359:L359"/>
    <mergeCell ref="M359:N359"/>
    <mergeCell ref="O359:Q359"/>
    <mergeCell ref="R358:T358"/>
    <mergeCell ref="U358:W358"/>
    <mergeCell ref="R359:T359"/>
    <mergeCell ref="U359:W359"/>
    <mergeCell ref="R361:T361"/>
    <mergeCell ref="U361:W361"/>
    <mergeCell ref="B360:J360"/>
    <mergeCell ref="K360:L360"/>
    <mergeCell ref="B361:J361"/>
    <mergeCell ref="K361:L361"/>
    <mergeCell ref="M361:N361"/>
    <mergeCell ref="O361:Q361"/>
    <mergeCell ref="M360:N360"/>
    <mergeCell ref="O360:Q360"/>
    <mergeCell ref="B362:J362"/>
    <mergeCell ref="K362:L362"/>
    <mergeCell ref="M362:N362"/>
    <mergeCell ref="O362:Q362"/>
    <mergeCell ref="R364:T364"/>
    <mergeCell ref="U364:W364"/>
    <mergeCell ref="B363:J363"/>
    <mergeCell ref="K363:L363"/>
    <mergeCell ref="M363:N363"/>
    <mergeCell ref="O363:Q363"/>
    <mergeCell ref="R362:T362"/>
    <mergeCell ref="U362:W362"/>
    <mergeCell ref="R363:T363"/>
    <mergeCell ref="U363:W363"/>
    <mergeCell ref="R365:T365"/>
    <mergeCell ref="U365:W365"/>
    <mergeCell ref="B364:J364"/>
    <mergeCell ref="K364:L364"/>
    <mergeCell ref="B365:J365"/>
    <mergeCell ref="K365:L365"/>
    <mergeCell ref="M365:N365"/>
    <mergeCell ref="O365:Q365"/>
    <mergeCell ref="M364:N364"/>
    <mergeCell ref="O364:Q364"/>
    <mergeCell ref="B366:J366"/>
    <mergeCell ref="K366:L366"/>
    <mergeCell ref="M366:N366"/>
    <mergeCell ref="O366:Q366"/>
    <mergeCell ref="R368:T368"/>
    <mergeCell ref="U368:W368"/>
    <mergeCell ref="B367:J367"/>
    <mergeCell ref="K367:L367"/>
    <mergeCell ref="M367:N367"/>
    <mergeCell ref="O367:Q367"/>
    <mergeCell ref="R366:T366"/>
    <mergeCell ref="U366:W366"/>
    <mergeCell ref="R367:T367"/>
    <mergeCell ref="U367:W367"/>
    <mergeCell ref="R369:T369"/>
    <mergeCell ref="U369:W369"/>
    <mergeCell ref="B368:J368"/>
    <mergeCell ref="K368:L368"/>
    <mergeCell ref="B369:J369"/>
    <mergeCell ref="K369:L369"/>
    <mergeCell ref="M369:N369"/>
    <mergeCell ref="O369:Q369"/>
    <mergeCell ref="M368:N368"/>
    <mergeCell ref="O368:Q368"/>
    <mergeCell ref="B370:J370"/>
    <mergeCell ref="K370:L370"/>
    <mergeCell ref="M370:N370"/>
    <mergeCell ref="O370:Q370"/>
    <mergeCell ref="R372:T372"/>
    <mergeCell ref="U372:W372"/>
    <mergeCell ref="B371:J371"/>
    <mergeCell ref="K371:L371"/>
    <mergeCell ref="M371:N371"/>
    <mergeCell ref="O371:Q371"/>
    <mergeCell ref="R370:T370"/>
    <mergeCell ref="U370:W370"/>
    <mergeCell ref="R371:T371"/>
    <mergeCell ref="U371:W371"/>
    <mergeCell ref="R373:T373"/>
    <mergeCell ref="U373:W373"/>
    <mergeCell ref="B372:J372"/>
    <mergeCell ref="K372:L372"/>
    <mergeCell ref="B373:J373"/>
    <mergeCell ref="K373:L373"/>
    <mergeCell ref="M373:N373"/>
    <mergeCell ref="O373:Q373"/>
    <mergeCell ref="M372:N372"/>
    <mergeCell ref="O372:Q372"/>
    <mergeCell ref="B374:J374"/>
    <mergeCell ref="K374:L374"/>
    <mergeCell ref="M374:N374"/>
    <mergeCell ref="O374:Q374"/>
    <mergeCell ref="R376:T376"/>
    <mergeCell ref="U376:W376"/>
    <mergeCell ref="B375:J375"/>
    <mergeCell ref="K375:L375"/>
    <mergeCell ref="M375:N375"/>
    <mergeCell ref="O375:Q375"/>
    <mergeCell ref="R374:T374"/>
    <mergeCell ref="U374:W374"/>
    <mergeCell ref="R375:T375"/>
    <mergeCell ref="U375:W375"/>
    <mergeCell ref="R377:T377"/>
    <mergeCell ref="U377:W377"/>
    <mergeCell ref="B376:J376"/>
    <mergeCell ref="K376:L376"/>
    <mergeCell ref="B377:J377"/>
    <mergeCell ref="K377:L377"/>
    <mergeCell ref="M377:N377"/>
    <mergeCell ref="O377:Q377"/>
    <mergeCell ref="M376:N376"/>
    <mergeCell ref="O376:Q376"/>
    <mergeCell ref="B378:J378"/>
    <mergeCell ref="K378:L378"/>
    <mergeCell ref="M378:N378"/>
    <mergeCell ref="O378:Q378"/>
    <mergeCell ref="R380:T380"/>
    <mergeCell ref="U380:W380"/>
    <mergeCell ref="B379:J379"/>
    <mergeCell ref="K379:L379"/>
    <mergeCell ref="M379:N379"/>
    <mergeCell ref="O379:Q379"/>
    <mergeCell ref="R378:T378"/>
    <mergeCell ref="U378:W378"/>
    <mergeCell ref="R379:T379"/>
    <mergeCell ref="U379:W379"/>
    <mergeCell ref="R381:T381"/>
    <mergeCell ref="U381:W381"/>
    <mergeCell ref="B380:J380"/>
    <mergeCell ref="K380:L380"/>
    <mergeCell ref="B381:J381"/>
    <mergeCell ref="K381:L381"/>
    <mergeCell ref="M381:N381"/>
    <mergeCell ref="O381:Q381"/>
    <mergeCell ref="M380:N380"/>
    <mergeCell ref="O380:Q380"/>
    <mergeCell ref="B382:J382"/>
    <mergeCell ref="K382:L382"/>
    <mergeCell ref="M382:N382"/>
    <mergeCell ref="O382:Q382"/>
    <mergeCell ref="R384:T384"/>
    <mergeCell ref="U384:W384"/>
    <mergeCell ref="B383:J383"/>
    <mergeCell ref="K383:L383"/>
    <mergeCell ref="M383:N383"/>
    <mergeCell ref="O383:Q383"/>
    <mergeCell ref="R382:T382"/>
    <mergeCell ref="U382:W382"/>
    <mergeCell ref="R383:T383"/>
    <mergeCell ref="U383:W383"/>
    <mergeCell ref="R385:T385"/>
    <mergeCell ref="U385:W385"/>
    <mergeCell ref="B384:J384"/>
    <mergeCell ref="K384:L384"/>
    <mergeCell ref="B385:J385"/>
    <mergeCell ref="K385:L385"/>
    <mergeCell ref="M385:N385"/>
    <mergeCell ref="O385:Q385"/>
    <mergeCell ref="M384:N384"/>
    <mergeCell ref="O384:Q384"/>
    <mergeCell ref="B386:J386"/>
    <mergeCell ref="K386:L386"/>
    <mergeCell ref="M386:N386"/>
    <mergeCell ref="O386:Q386"/>
    <mergeCell ref="R388:T388"/>
    <mergeCell ref="U388:W388"/>
    <mergeCell ref="B387:J387"/>
    <mergeCell ref="K387:L387"/>
    <mergeCell ref="M387:N387"/>
    <mergeCell ref="O387:Q387"/>
    <mergeCell ref="R386:T386"/>
    <mergeCell ref="U386:W386"/>
    <mergeCell ref="R387:T387"/>
    <mergeCell ref="U387:W387"/>
    <mergeCell ref="R389:T389"/>
    <mergeCell ref="U389:W389"/>
    <mergeCell ref="B388:J388"/>
    <mergeCell ref="K388:L388"/>
    <mergeCell ref="B389:J389"/>
    <mergeCell ref="K389:L389"/>
    <mergeCell ref="M389:N389"/>
    <mergeCell ref="O389:Q389"/>
    <mergeCell ref="M388:N388"/>
    <mergeCell ref="O388:Q388"/>
    <mergeCell ref="A391:W391"/>
    <mergeCell ref="A392:W392"/>
    <mergeCell ref="A393:W393"/>
    <mergeCell ref="A394:W394"/>
    <mergeCell ref="R398:T398"/>
    <mergeCell ref="U398:W398"/>
    <mergeCell ref="A396:A397"/>
    <mergeCell ref="B396:J397"/>
    <mergeCell ref="K396:L397"/>
    <mergeCell ref="M396:N397"/>
    <mergeCell ref="O396:Q397"/>
    <mergeCell ref="R396:W396"/>
    <mergeCell ref="R397:T397"/>
    <mergeCell ref="U397:W397"/>
    <mergeCell ref="R399:T399"/>
    <mergeCell ref="U399:W399"/>
    <mergeCell ref="B398:J398"/>
    <mergeCell ref="K398:L398"/>
    <mergeCell ref="B399:J399"/>
    <mergeCell ref="K399:L399"/>
    <mergeCell ref="M399:N399"/>
    <mergeCell ref="O399:Q399"/>
    <mergeCell ref="M398:N398"/>
    <mergeCell ref="O398:Q398"/>
    <mergeCell ref="B400:J400"/>
    <mergeCell ref="K400:L400"/>
    <mergeCell ref="M400:N400"/>
    <mergeCell ref="O400:Q400"/>
    <mergeCell ref="R402:T402"/>
    <mergeCell ref="U402:W402"/>
    <mergeCell ref="B401:J401"/>
    <mergeCell ref="K401:L401"/>
    <mergeCell ref="M401:N401"/>
    <mergeCell ref="O401:Q401"/>
    <mergeCell ref="R400:T400"/>
    <mergeCell ref="U400:W400"/>
    <mergeCell ref="R401:T401"/>
    <mergeCell ref="U401:W401"/>
    <mergeCell ref="R403:T403"/>
    <mergeCell ref="U403:W403"/>
    <mergeCell ref="B402:J402"/>
    <mergeCell ref="K402:L402"/>
    <mergeCell ref="B403:J403"/>
    <mergeCell ref="K403:L403"/>
    <mergeCell ref="M403:N403"/>
    <mergeCell ref="O403:Q403"/>
    <mergeCell ref="M402:N402"/>
    <mergeCell ref="O402:Q402"/>
    <mergeCell ref="B404:J404"/>
    <mergeCell ref="K404:L404"/>
    <mergeCell ref="M404:N404"/>
    <mergeCell ref="O404:Q404"/>
    <mergeCell ref="R406:T406"/>
    <mergeCell ref="U406:W406"/>
    <mergeCell ref="B405:J405"/>
    <mergeCell ref="K405:L405"/>
    <mergeCell ref="M405:N405"/>
    <mergeCell ref="O405:Q405"/>
    <mergeCell ref="R404:T404"/>
    <mergeCell ref="U404:W404"/>
    <mergeCell ref="R405:T405"/>
    <mergeCell ref="U405:W405"/>
    <mergeCell ref="R407:T407"/>
    <mergeCell ref="U407:W407"/>
    <mergeCell ref="B406:J406"/>
    <mergeCell ref="K406:L406"/>
    <mergeCell ref="B407:J407"/>
    <mergeCell ref="K407:L407"/>
    <mergeCell ref="M407:N407"/>
    <mergeCell ref="O407:Q407"/>
    <mergeCell ref="M406:N406"/>
    <mergeCell ref="O406:Q406"/>
    <mergeCell ref="B408:J408"/>
    <mergeCell ref="K408:L408"/>
    <mergeCell ref="M408:N408"/>
    <mergeCell ref="O408:Q408"/>
    <mergeCell ref="R410:T410"/>
    <mergeCell ref="U410:W410"/>
    <mergeCell ref="B409:J409"/>
    <mergeCell ref="K409:L409"/>
    <mergeCell ref="M409:N409"/>
    <mergeCell ref="O409:Q409"/>
    <mergeCell ref="R408:T408"/>
    <mergeCell ref="U408:W408"/>
    <mergeCell ref="R409:T409"/>
    <mergeCell ref="U409:W409"/>
    <mergeCell ref="R411:T411"/>
    <mergeCell ref="U411:W411"/>
    <mergeCell ref="B410:J410"/>
    <mergeCell ref="K410:L410"/>
    <mergeCell ref="B411:J411"/>
    <mergeCell ref="K411:L411"/>
    <mergeCell ref="M411:N411"/>
    <mergeCell ref="O411:Q411"/>
    <mergeCell ref="M410:N410"/>
    <mergeCell ref="O410:Q410"/>
    <mergeCell ref="B412:J412"/>
    <mergeCell ref="K412:L412"/>
    <mergeCell ref="M412:N412"/>
    <mergeCell ref="O412:Q412"/>
    <mergeCell ref="R414:T414"/>
    <mergeCell ref="U414:W414"/>
    <mergeCell ref="B413:J413"/>
    <mergeCell ref="K413:L413"/>
    <mergeCell ref="M413:N413"/>
    <mergeCell ref="O413:Q413"/>
    <mergeCell ref="R412:T412"/>
    <mergeCell ref="U412:W412"/>
    <mergeCell ref="R413:T413"/>
    <mergeCell ref="U413:W413"/>
    <mergeCell ref="R415:T415"/>
    <mergeCell ref="U415:W415"/>
    <mergeCell ref="B414:J414"/>
    <mergeCell ref="K414:L414"/>
    <mergeCell ref="B415:J415"/>
    <mergeCell ref="K415:L415"/>
    <mergeCell ref="M415:N415"/>
    <mergeCell ref="O415:Q415"/>
    <mergeCell ref="M414:N414"/>
    <mergeCell ref="O414:Q414"/>
    <mergeCell ref="B416:J416"/>
    <mergeCell ref="K416:L416"/>
    <mergeCell ref="M416:N416"/>
    <mergeCell ref="O416:Q416"/>
    <mergeCell ref="R418:T418"/>
    <mergeCell ref="U418:W418"/>
    <mergeCell ref="B417:J417"/>
    <mergeCell ref="K417:L417"/>
    <mergeCell ref="M417:N417"/>
    <mergeCell ref="O417:Q417"/>
    <mergeCell ref="R416:T416"/>
    <mergeCell ref="U416:W416"/>
    <mergeCell ref="R417:T417"/>
    <mergeCell ref="U417:W417"/>
    <mergeCell ref="R419:T419"/>
    <mergeCell ref="U419:W419"/>
    <mergeCell ref="B418:J418"/>
    <mergeCell ref="K418:L418"/>
    <mergeCell ref="B419:J419"/>
    <mergeCell ref="K419:L419"/>
    <mergeCell ref="M419:N419"/>
    <mergeCell ref="O419:Q419"/>
    <mergeCell ref="M418:N418"/>
    <mergeCell ref="O418:Q418"/>
    <mergeCell ref="B420:J420"/>
    <mergeCell ref="K420:L420"/>
    <mergeCell ref="M420:N420"/>
    <mergeCell ref="O420:Q420"/>
    <mergeCell ref="R422:T422"/>
    <mergeCell ref="U422:W422"/>
    <mergeCell ref="B421:J421"/>
    <mergeCell ref="K421:L421"/>
    <mergeCell ref="M421:N421"/>
    <mergeCell ref="O421:Q421"/>
    <mergeCell ref="R420:T420"/>
    <mergeCell ref="U420:W420"/>
    <mergeCell ref="R421:T421"/>
    <mergeCell ref="U421:W421"/>
    <mergeCell ref="R423:T423"/>
    <mergeCell ref="U423:W423"/>
    <mergeCell ref="B422:J422"/>
    <mergeCell ref="K422:L422"/>
    <mergeCell ref="B423:J423"/>
    <mergeCell ref="K423:L423"/>
    <mergeCell ref="M423:N423"/>
    <mergeCell ref="O423:Q423"/>
    <mergeCell ref="M422:N422"/>
    <mergeCell ref="O422:Q422"/>
    <mergeCell ref="B424:J424"/>
    <mergeCell ref="K424:L424"/>
    <mergeCell ref="M424:N424"/>
    <mergeCell ref="O424:Q424"/>
    <mergeCell ref="R426:T426"/>
    <mergeCell ref="U426:W426"/>
    <mergeCell ref="B425:J425"/>
    <mergeCell ref="K425:L425"/>
    <mergeCell ref="M425:N425"/>
    <mergeCell ref="O425:Q425"/>
    <mergeCell ref="R424:T424"/>
    <mergeCell ref="U424:W424"/>
    <mergeCell ref="R425:T425"/>
    <mergeCell ref="U425:W425"/>
    <mergeCell ref="R427:T427"/>
    <mergeCell ref="U427:W427"/>
    <mergeCell ref="B426:J426"/>
    <mergeCell ref="K426:L426"/>
    <mergeCell ref="B427:J427"/>
    <mergeCell ref="K427:L427"/>
    <mergeCell ref="M427:N427"/>
    <mergeCell ref="O427:Q427"/>
    <mergeCell ref="M426:N426"/>
    <mergeCell ref="O426:Q426"/>
    <mergeCell ref="B428:J428"/>
    <mergeCell ref="K428:L428"/>
    <mergeCell ref="M428:N428"/>
    <mergeCell ref="O428:Q428"/>
    <mergeCell ref="R430:T430"/>
    <mergeCell ref="U430:W430"/>
    <mergeCell ref="B429:J429"/>
    <mergeCell ref="K429:L429"/>
    <mergeCell ref="M429:N429"/>
    <mergeCell ref="O429:Q429"/>
    <mergeCell ref="R428:T428"/>
    <mergeCell ref="U428:W428"/>
    <mergeCell ref="R429:T429"/>
    <mergeCell ref="U429:W429"/>
    <mergeCell ref="R431:T431"/>
    <mergeCell ref="U431:W431"/>
    <mergeCell ref="B430:J430"/>
    <mergeCell ref="K430:L430"/>
    <mergeCell ref="B431:J431"/>
    <mergeCell ref="K431:L431"/>
    <mergeCell ref="M431:N431"/>
    <mergeCell ref="O431:Q431"/>
    <mergeCell ref="M430:N430"/>
    <mergeCell ref="O430:Q430"/>
    <mergeCell ref="B432:J432"/>
    <mergeCell ref="K432:L432"/>
    <mergeCell ref="M432:N432"/>
    <mergeCell ref="O432:Q432"/>
    <mergeCell ref="R434:T434"/>
    <mergeCell ref="U434:W434"/>
    <mergeCell ref="B433:J433"/>
    <mergeCell ref="K433:L433"/>
    <mergeCell ref="M433:N433"/>
    <mergeCell ref="O433:Q433"/>
    <mergeCell ref="R432:T432"/>
    <mergeCell ref="U432:W432"/>
    <mergeCell ref="R433:T433"/>
    <mergeCell ref="U433:W433"/>
    <mergeCell ref="R435:T435"/>
    <mergeCell ref="U435:W435"/>
    <mergeCell ref="B434:J434"/>
    <mergeCell ref="K434:L434"/>
    <mergeCell ref="B435:J435"/>
    <mergeCell ref="K435:L435"/>
    <mergeCell ref="M435:N435"/>
    <mergeCell ref="O435:Q435"/>
    <mergeCell ref="M434:N434"/>
    <mergeCell ref="O434:Q434"/>
    <mergeCell ref="B436:J436"/>
    <mergeCell ref="K436:L436"/>
    <mergeCell ref="M436:N436"/>
    <mergeCell ref="O436:Q436"/>
    <mergeCell ref="R436:T436"/>
    <mergeCell ref="U436:W436"/>
    <mergeCell ref="B438:J438"/>
    <mergeCell ref="K438:L438"/>
    <mergeCell ref="M438:N438"/>
    <mergeCell ref="O438:Q438"/>
    <mergeCell ref="R438:T438"/>
    <mergeCell ref="U438:W438"/>
    <mergeCell ref="B437:J437"/>
    <mergeCell ref="K437:L437"/>
    <mergeCell ref="B439:J439"/>
    <mergeCell ref="K439:L439"/>
    <mergeCell ref="M439:N439"/>
    <mergeCell ref="O439:Q439"/>
    <mergeCell ref="B440:J440"/>
    <mergeCell ref="K440:L440"/>
    <mergeCell ref="M440:N440"/>
    <mergeCell ref="O440:Q440"/>
    <mergeCell ref="R442:T442"/>
    <mergeCell ref="U442:W442"/>
    <mergeCell ref="R441:T441"/>
    <mergeCell ref="U441:W441"/>
    <mergeCell ref="R439:T439"/>
    <mergeCell ref="U439:W439"/>
    <mergeCell ref="R440:T440"/>
    <mergeCell ref="U440:W440"/>
    <mergeCell ref="R443:T443"/>
    <mergeCell ref="U443:W443"/>
    <mergeCell ref="B442:J442"/>
    <mergeCell ref="K442:L442"/>
    <mergeCell ref="B443:J443"/>
    <mergeCell ref="K443:L443"/>
    <mergeCell ref="M443:N443"/>
    <mergeCell ref="O443:Q443"/>
    <mergeCell ref="M442:N442"/>
    <mergeCell ref="O442:Q442"/>
    <mergeCell ref="B444:J444"/>
    <mergeCell ref="K444:L444"/>
    <mergeCell ref="M444:N444"/>
    <mergeCell ref="O444:Q444"/>
    <mergeCell ref="R446:T446"/>
    <mergeCell ref="U446:W446"/>
    <mergeCell ref="B445:J445"/>
    <mergeCell ref="K445:L445"/>
    <mergeCell ref="M445:N445"/>
    <mergeCell ref="O445:Q445"/>
    <mergeCell ref="R444:T444"/>
    <mergeCell ref="U444:W444"/>
    <mergeCell ref="R445:T445"/>
    <mergeCell ref="U445:W445"/>
    <mergeCell ref="M441:N441"/>
    <mergeCell ref="O441:Q441"/>
    <mergeCell ref="M446:N446"/>
    <mergeCell ref="O446:Q446"/>
    <mergeCell ref="R437:T437"/>
    <mergeCell ref="U437:W437"/>
    <mergeCell ref="A448:W448"/>
    <mergeCell ref="A449:W449"/>
    <mergeCell ref="B446:J446"/>
    <mergeCell ref="K446:L446"/>
    <mergeCell ref="M437:N437"/>
    <mergeCell ref="O437:Q437"/>
    <mergeCell ref="B441:J441"/>
    <mergeCell ref="K441:L441"/>
    <mergeCell ref="A450:W450"/>
    <mergeCell ref="A451:W451"/>
    <mergeCell ref="A453:A454"/>
    <mergeCell ref="B453:I454"/>
    <mergeCell ref="J453:K454"/>
    <mergeCell ref="L453:M454"/>
    <mergeCell ref="N453:O454"/>
    <mergeCell ref="P453:Q454"/>
    <mergeCell ref="R453:W453"/>
    <mergeCell ref="R454:T454"/>
    <mergeCell ref="U454:W454"/>
    <mergeCell ref="B455:I455"/>
    <mergeCell ref="J455:K455"/>
    <mergeCell ref="L455:M455"/>
    <mergeCell ref="N455:O455"/>
    <mergeCell ref="P455:Q455"/>
    <mergeCell ref="R455:T455"/>
    <mergeCell ref="U455:W455"/>
    <mergeCell ref="B456:I456"/>
    <mergeCell ref="J456:K456"/>
    <mergeCell ref="L456:M456"/>
    <mergeCell ref="N456:O456"/>
    <mergeCell ref="P456:Q456"/>
    <mergeCell ref="R456:T456"/>
    <mergeCell ref="U456:W456"/>
    <mergeCell ref="B457:I457"/>
    <mergeCell ref="J457:K457"/>
    <mergeCell ref="L457:M457"/>
    <mergeCell ref="N457:O457"/>
    <mergeCell ref="P457:Q457"/>
    <mergeCell ref="R457:T457"/>
    <mergeCell ref="U457:W457"/>
    <mergeCell ref="B458:I458"/>
    <mergeCell ref="J458:K458"/>
    <mergeCell ref="L458:M458"/>
    <mergeCell ref="N458:O458"/>
    <mergeCell ref="P458:Q458"/>
    <mergeCell ref="R458:T458"/>
    <mergeCell ref="U458:W458"/>
    <mergeCell ref="B459:I459"/>
    <mergeCell ref="J459:K459"/>
    <mergeCell ref="L459:M459"/>
    <mergeCell ref="N459:O459"/>
    <mergeCell ref="P459:Q459"/>
    <mergeCell ref="R459:T459"/>
    <mergeCell ref="U459:W459"/>
    <mergeCell ref="B460:I460"/>
    <mergeCell ref="J460:K460"/>
    <mergeCell ref="L460:M460"/>
    <mergeCell ref="N460:O460"/>
    <mergeCell ref="P460:Q460"/>
    <mergeCell ref="R460:T460"/>
    <mergeCell ref="U460:W460"/>
    <mergeCell ref="B461:I461"/>
    <mergeCell ref="J461:K461"/>
    <mergeCell ref="L461:M461"/>
    <mergeCell ref="N461:O461"/>
    <mergeCell ref="P461:Q461"/>
    <mergeCell ref="R461:T461"/>
    <mergeCell ref="U461:W461"/>
    <mergeCell ref="B462:I462"/>
    <mergeCell ref="J462:K462"/>
    <mergeCell ref="L462:M462"/>
    <mergeCell ref="N462:O462"/>
    <mergeCell ref="P462:Q462"/>
    <mergeCell ref="R462:T462"/>
    <mergeCell ref="U462:W462"/>
    <mergeCell ref="B463:I463"/>
    <mergeCell ref="J463:K463"/>
    <mergeCell ref="L463:M463"/>
    <mergeCell ref="N463:O463"/>
    <mergeCell ref="P463:Q463"/>
    <mergeCell ref="R463:T463"/>
    <mergeCell ref="U463:W463"/>
    <mergeCell ref="B464:I464"/>
    <mergeCell ref="J464:K464"/>
    <mergeCell ref="L464:M464"/>
    <mergeCell ref="N464:O464"/>
    <mergeCell ref="P464:Q464"/>
    <mergeCell ref="R464:T464"/>
    <mergeCell ref="U464:W464"/>
    <mergeCell ref="B465:I465"/>
    <mergeCell ref="J465:K465"/>
    <mergeCell ref="L465:M465"/>
    <mergeCell ref="N465:O465"/>
    <mergeCell ref="P465:Q465"/>
    <mergeCell ref="R465:T465"/>
    <mergeCell ref="U465:W465"/>
    <mergeCell ref="B466:I466"/>
    <mergeCell ref="J466:K466"/>
    <mergeCell ref="L466:M466"/>
    <mergeCell ref="N466:O466"/>
    <mergeCell ref="P466:Q466"/>
    <mergeCell ref="R466:T466"/>
    <mergeCell ref="U466:W466"/>
    <mergeCell ref="B467:I467"/>
    <mergeCell ref="J467:K467"/>
    <mergeCell ref="L467:M467"/>
    <mergeCell ref="N467:O467"/>
    <mergeCell ref="P467:Q467"/>
    <mergeCell ref="R467:T467"/>
    <mergeCell ref="U467:W467"/>
    <mergeCell ref="B468:I468"/>
    <mergeCell ref="J468:K468"/>
    <mergeCell ref="L468:M468"/>
    <mergeCell ref="N468:O468"/>
    <mergeCell ref="P468:Q468"/>
    <mergeCell ref="R468:T468"/>
    <mergeCell ref="U468:W468"/>
    <mergeCell ref="B469:I469"/>
    <mergeCell ref="J469:K469"/>
    <mergeCell ref="L469:M469"/>
    <mergeCell ref="N469:O469"/>
    <mergeCell ref="P469:Q469"/>
    <mergeCell ref="R469:T469"/>
    <mergeCell ref="U469:W469"/>
    <mergeCell ref="B470:I470"/>
    <mergeCell ref="J470:K470"/>
    <mergeCell ref="L470:M470"/>
    <mergeCell ref="N470:O470"/>
    <mergeCell ref="P470:Q470"/>
    <mergeCell ref="R470:T470"/>
    <mergeCell ref="U470:W470"/>
    <mergeCell ref="B471:I471"/>
    <mergeCell ref="J471:K471"/>
    <mergeCell ref="L471:M471"/>
    <mergeCell ref="N471:O471"/>
    <mergeCell ref="P471:Q471"/>
    <mergeCell ref="R471:T471"/>
    <mergeCell ref="U471:W471"/>
    <mergeCell ref="B472:I472"/>
    <mergeCell ref="J472:K472"/>
    <mergeCell ref="L472:M472"/>
    <mergeCell ref="N472:O472"/>
    <mergeCell ref="P472:Q472"/>
    <mergeCell ref="R472:T472"/>
    <mergeCell ref="U472:W472"/>
    <mergeCell ref="B473:I473"/>
    <mergeCell ref="J473:K473"/>
    <mergeCell ref="L473:M473"/>
    <mergeCell ref="N473:O473"/>
    <mergeCell ref="P473:Q473"/>
    <mergeCell ref="R473:T473"/>
    <mergeCell ref="U473:W473"/>
    <mergeCell ref="B474:I474"/>
    <mergeCell ref="J474:K474"/>
    <mergeCell ref="L474:M474"/>
    <mergeCell ref="N474:O474"/>
    <mergeCell ref="P474:Q474"/>
    <mergeCell ref="R474:T474"/>
    <mergeCell ref="U474:W474"/>
    <mergeCell ref="B475:I475"/>
    <mergeCell ref="J475:K475"/>
    <mergeCell ref="L475:M475"/>
    <mergeCell ref="N475:O475"/>
    <mergeCell ref="P475:Q475"/>
    <mergeCell ref="R475:T475"/>
    <mergeCell ref="U475:W475"/>
    <mergeCell ref="B476:I476"/>
    <mergeCell ref="J476:K476"/>
    <mergeCell ref="L476:M476"/>
    <mergeCell ref="N476:O476"/>
    <mergeCell ref="P476:Q476"/>
    <mergeCell ref="R476:T476"/>
    <mergeCell ref="U476:W476"/>
    <mergeCell ref="B477:I477"/>
    <mergeCell ref="J477:K477"/>
    <mergeCell ref="L477:M477"/>
    <mergeCell ref="N477:O477"/>
    <mergeCell ref="P477:Q477"/>
    <mergeCell ref="R477:T477"/>
    <mergeCell ref="U477:W477"/>
    <mergeCell ref="B478:I478"/>
    <mergeCell ref="J478:K478"/>
    <mergeCell ref="L478:M478"/>
    <mergeCell ref="N478:O478"/>
    <mergeCell ref="P478:Q478"/>
    <mergeCell ref="R478:T478"/>
    <mergeCell ref="U478:W478"/>
    <mergeCell ref="B479:I479"/>
    <mergeCell ref="J479:K479"/>
    <mergeCell ref="L479:M479"/>
    <mergeCell ref="N479:O479"/>
    <mergeCell ref="P479:Q479"/>
    <mergeCell ref="R479:T479"/>
    <mergeCell ref="U479:W479"/>
    <mergeCell ref="B480:I480"/>
    <mergeCell ref="J480:K480"/>
    <mergeCell ref="L480:M480"/>
    <mergeCell ref="N480:O480"/>
    <mergeCell ref="P480:Q480"/>
    <mergeCell ref="R480:T480"/>
    <mergeCell ref="U480:W480"/>
    <mergeCell ref="B481:I481"/>
    <mergeCell ref="J481:K481"/>
    <mergeCell ref="L481:M481"/>
    <mergeCell ref="N481:O481"/>
    <mergeCell ref="P481:Q481"/>
    <mergeCell ref="R481:T481"/>
    <mergeCell ref="U481:W481"/>
    <mergeCell ref="B482:I482"/>
    <mergeCell ref="J482:K482"/>
    <mergeCell ref="L482:M482"/>
    <mergeCell ref="N482:O482"/>
    <mergeCell ref="P482:Q482"/>
    <mergeCell ref="R482:T482"/>
    <mergeCell ref="U482:W482"/>
    <mergeCell ref="B483:I483"/>
    <mergeCell ref="J483:K483"/>
    <mergeCell ref="L483:M483"/>
    <mergeCell ref="N483:O483"/>
    <mergeCell ref="P483:Q483"/>
    <mergeCell ref="R483:T483"/>
    <mergeCell ref="U483:W483"/>
    <mergeCell ref="B484:I484"/>
    <mergeCell ref="J484:K484"/>
    <mergeCell ref="L484:M484"/>
    <mergeCell ref="N484:O484"/>
    <mergeCell ref="P484:Q484"/>
    <mergeCell ref="R484:T484"/>
    <mergeCell ref="U484:W484"/>
    <mergeCell ref="B485:I485"/>
    <mergeCell ref="J485:K485"/>
    <mergeCell ref="L485:M485"/>
    <mergeCell ref="N485:O485"/>
    <mergeCell ref="P485:Q485"/>
    <mergeCell ref="R485:T485"/>
    <mergeCell ref="U485:W485"/>
    <mergeCell ref="B486:I486"/>
    <mergeCell ref="J486:K486"/>
    <mergeCell ref="L486:M486"/>
    <mergeCell ref="N486:O486"/>
    <mergeCell ref="P486:Q486"/>
    <mergeCell ref="R486:T486"/>
    <mergeCell ref="U486:W486"/>
    <mergeCell ref="B487:I487"/>
    <mergeCell ref="J487:K487"/>
    <mergeCell ref="L487:M487"/>
    <mergeCell ref="N487:O487"/>
    <mergeCell ref="P487:Q487"/>
    <mergeCell ref="R487:T487"/>
    <mergeCell ref="U487:W487"/>
    <mergeCell ref="B488:I488"/>
    <mergeCell ref="J488:K488"/>
    <mergeCell ref="L488:M488"/>
    <mergeCell ref="N488:O488"/>
    <mergeCell ref="P488:Q488"/>
    <mergeCell ref="R488:T488"/>
    <mergeCell ref="U488:W488"/>
    <mergeCell ref="B489:I489"/>
    <mergeCell ref="J489:K489"/>
    <mergeCell ref="L489:M489"/>
    <mergeCell ref="N489:O489"/>
    <mergeCell ref="P489:Q489"/>
    <mergeCell ref="R489:T489"/>
    <mergeCell ref="U489:W489"/>
    <mergeCell ref="B490:I490"/>
    <mergeCell ref="J490:K490"/>
    <mergeCell ref="L490:M490"/>
    <mergeCell ref="N490:O490"/>
    <mergeCell ref="P490:Q490"/>
    <mergeCell ref="R490:T490"/>
    <mergeCell ref="U490:W490"/>
    <mergeCell ref="B491:I491"/>
    <mergeCell ref="J491:K491"/>
    <mergeCell ref="L491:M491"/>
    <mergeCell ref="N491:O491"/>
    <mergeCell ref="P491:Q491"/>
    <mergeCell ref="R491:T491"/>
    <mergeCell ref="U491:W491"/>
    <mergeCell ref="B492:I492"/>
    <mergeCell ref="J492:K492"/>
    <mergeCell ref="L492:M492"/>
    <mergeCell ref="N492:O492"/>
    <mergeCell ref="P492:Q492"/>
    <mergeCell ref="R492:T492"/>
    <mergeCell ref="U492:W492"/>
    <mergeCell ref="B493:I493"/>
    <mergeCell ref="J493:K493"/>
    <mergeCell ref="L493:M493"/>
    <mergeCell ref="N493:O493"/>
    <mergeCell ref="P493:Q493"/>
    <mergeCell ref="R493:T493"/>
    <mergeCell ref="U493:W493"/>
    <mergeCell ref="B494:I494"/>
    <mergeCell ref="J494:K494"/>
    <mergeCell ref="L494:M494"/>
    <mergeCell ref="N494:O494"/>
    <mergeCell ref="P494:Q494"/>
    <mergeCell ref="R494:T494"/>
    <mergeCell ref="U494:W494"/>
    <mergeCell ref="P495:Q495"/>
    <mergeCell ref="R495:T495"/>
    <mergeCell ref="U495:W495"/>
    <mergeCell ref="A498:W498"/>
    <mergeCell ref="B495:I495"/>
    <mergeCell ref="J495:K495"/>
    <mergeCell ref="L495:M495"/>
    <mergeCell ref="N495:O495"/>
    <mergeCell ref="A499:W499"/>
    <mergeCell ref="A500:W500"/>
    <mergeCell ref="A501:W501"/>
    <mergeCell ref="A503:A504"/>
    <mergeCell ref="B503:I504"/>
    <mergeCell ref="J503:K504"/>
    <mergeCell ref="L503:M504"/>
    <mergeCell ref="N503:O504"/>
    <mergeCell ref="P503:Q504"/>
    <mergeCell ref="R503:W503"/>
    <mergeCell ref="R504:T504"/>
    <mergeCell ref="U504:W504"/>
    <mergeCell ref="B505:I505"/>
    <mergeCell ref="J505:K505"/>
    <mergeCell ref="L505:M505"/>
    <mergeCell ref="N505:O505"/>
    <mergeCell ref="P505:Q505"/>
    <mergeCell ref="R505:T505"/>
    <mergeCell ref="U505:W505"/>
    <mergeCell ref="B506:I506"/>
    <mergeCell ref="J506:K506"/>
    <mergeCell ref="L506:M506"/>
    <mergeCell ref="N506:O506"/>
    <mergeCell ref="P506:Q506"/>
    <mergeCell ref="R506:T506"/>
    <mergeCell ref="U506:W506"/>
    <mergeCell ref="B507:I507"/>
    <mergeCell ref="J507:K507"/>
    <mergeCell ref="L507:M507"/>
    <mergeCell ref="N507:O507"/>
    <mergeCell ref="P507:Q507"/>
    <mergeCell ref="R507:T507"/>
    <mergeCell ref="U507:W507"/>
    <mergeCell ref="B508:I508"/>
    <mergeCell ref="J508:K508"/>
    <mergeCell ref="L508:M508"/>
    <mergeCell ref="N508:O508"/>
    <mergeCell ref="P508:Q508"/>
    <mergeCell ref="R508:T508"/>
    <mergeCell ref="U508:W508"/>
    <mergeCell ref="B509:I509"/>
    <mergeCell ref="J509:K509"/>
    <mergeCell ref="L509:M509"/>
    <mergeCell ref="N509:O509"/>
    <mergeCell ref="P509:Q509"/>
    <mergeCell ref="R509:T509"/>
    <mergeCell ref="U509:W509"/>
    <mergeCell ref="B510:I510"/>
    <mergeCell ref="J510:K510"/>
    <mergeCell ref="L510:M510"/>
    <mergeCell ref="N510:O510"/>
    <mergeCell ref="P510:Q510"/>
    <mergeCell ref="R510:T510"/>
    <mergeCell ref="U510:W510"/>
    <mergeCell ref="B511:I511"/>
    <mergeCell ref="J511:K511"/>
    <mergeCell ref="L511:M511"/>
    <mergeCell ref="N511:O511"/>
    <mergeCell ref="P511:Q511"/>
    <mergeCell ref="R511:T511"/>
    <mergeCell ref="U511:W511"/>
    <mergeCell ref="B512:I512"/>
    <mergeCell ref="J512:K512"/>
    <mergeCell ref="L512:M512"/>
    <mergeCell ref="N512:O512"/>
    <mergeCell ref="P512:Q512"/>
    <mergeCell ref="R512:T512"/>
    <mergeCell ref="U512:W512"/>
    <mergeCell ref="B513:I513"/>
    <mergeCell ref="J513:K513"/>
    <mergeCell ref="L513:M513"/>
    <mergeCell ref="N513:O513"/>
    <mergeCell ref="P513:Q513"/>
    <mergeCell ref="R513:T513"/>
    <mergeCell ref="U513:W513"/>
    <mergeCell ref="B514:I514"/>
    <mergeCell ref="J514:K514"/>
    <mergeCell ref="L514:M514"/>
    <mergeCell ref="N514:O514"/>
    <mergeCell ref="P514:Q514"/>
    <mergeCell ref="R514:T514"/>
    <mergeCell ref="U514:W514"/>
    <mergeCell ref="B515:I515"/>
    <mergeCell ref="J515:K515"/>
    <mergeCell ref="L515:M515"/>
    <mergeCell ref="N515:O515"/>
    <mergeCell ref="P515:Q515"/>
    <mergeCell ref="R515:T515"/>
    <mergeCell ref="U515:W515"/>
    <mergeCell ref="B516:I516"/>
    <mergeCell ref="J516:K516"/>
    <mergeCell ref="L516:M516"/>
    <mergeCell ref="N516:O516"/>
    <mergeCell ref="P516:Q516"/>
    <mergeCell ref="R516:T516"/>
    <mergeCell ref="U516:W516"/>
    <mergeCell ref="B517:I517"/>
    <mergeCell ref="J517:K517"/>
    <mergeCell ref="L517:M517"/>
    <mergeCell ref="N517:O517"/>
    <mergeCell ref="P517:Q517"/>
    <mergeCell ref="R517:T517"/>
    <mergeCell ref="U517:W517"/>
    <mergeCell ref="B518:I518"/>
    <mergeCell ref="J518:K518"/>
    <mergeCell ref="L518:M518"/>
    <mergeCell ref="N518:O518"/>
    <mergeCell ref="P518:Q518"/>
    <mergeCell ref="R518:T518"/>
    <mergeCell ref="U518:W518"/>
    <mergeCell ref="B519:I519"/>
    <mergeCell ref="J519:K519"/>
    <mergeCell ref="L519:M519"/>
    <mergeCell ref="N519:O519"/>
    <mergeCell ref="P519:Q519"/>
    <mergeCell ref="R519:T519"/>
    <mergeCell ref="U519:W519"/>
    <mergeCell ref="B520:I520"/>
    <mergeCell ref="J520:K520"/>
    <mergeCell ref="L520:M520"/>
    <mergeCell ref="N520:O520"/>
    <mergeCell ref="P520:Q520"/>
    <mergeCell ref="R520:T520"/>
    <mergeCell ref="U520:W520"/>
    <mergeCell ref="B521:I521"/>
    <mergeCell ref="J521:K521"/>
    <mergeCell ref="L521:M521"/>
    <mergeCell ref="N521:O521"/>
    <mergeCell ref="P521:Q521"/>
    <mergeCell ref="R521:T521"/>
    <mergeCell ref="U521:W521"/>
    <mergeCell ref="B522:I522"/>
    <mergeCell ref="J522:K522"/>
    <mergeCell ref="L522:M522"/>
    <mergeCell ref="N522:O522"/>
    <mergeCell ref="P522:Q522"/>
    <mergeCell ref="R522:T522"/>
    <mergeCell ref="U522:W522"/>
    <mergeCell ref="B523:I523"/>
    <mergeCell ref="J523:K523"/>
    <mergeCell ref="L523:M523"/>
    <mergeCell ref="N523:O523"/>
    <mergeCell ref="P523:Q523"/>
    <mergeCell ref="R523:T523"/>
    <mergeCell ref="U523:W523"/>
    <mergeCell ref="B524:I524"/>
    <mergeCell ref="J524:K524"/>
    <mergeCell ref="L524:M524"/>
    <mergeCell ref="N524:O524"/>
    <mergeCell ref="P524:Q524"/>
    <mergeCell ref="R524:T524"/>
    <mergeCell ref="U524:W524"/>
    <mergeCell ref="B525:I525"/>
    <mergeCell ref="J525:K525"/>
    <mergeCell ref="L525:M525"/>
    <mergeCell ref="N525:O525"/>
    <mergeCell ref="P525:Q525"/>
    <mergeCell ref="R525:T525"/>
    <mergeCell ref="U525:W525"/>
    <mergeCell ref="B526:I526"/>
    <mergeCell ref="J526:K526"/>
    <mergeCell ref="L526:M526"/>
    <mergeCell ref="N526:O526"/>
    <mergeCell ref="P526:Q526"/>
    <mergeCell ref="R526:T526"/>
    <mergeCell ref="U526:W526"/>
    <mergeCell ref="B527:I527"/>
    <mergeCell ref="J527:K527"/>
    <mergeCell ref="L527:M527"/>
    <mergeCell ref="N527:O527"/>
    <mergeCell ref="P527:Q527"/>
    <mergeCell ref="R527:T527"/>
    <mergeCell ref="U527:W527"/>
    <mergeCell ref="B528:I528"/>
    <mergeCell ref="J528:K528"/>
    <mergeCell ref="L528:M528"/>
    <mergeCell ref="N528:O528"/>
    <mergeCell ref="P528:Q528"/>
    <mergeCell ref="R528:T528"/>
    <mergeCell ref="U528:W528"/>
    <mergeCell ref="B529:I529"/>
    <mergeCell ref="J529:K529"/>
    <mergeCell ref="L529:M529"/>
    <mergeCell ref="N529:O529"/>
    <mergeCell ref="P529:Q529"/>
    <mergeCell ref="R529:T529"/>
    <mergeCell ref="U529:W529"/>
    <mergeCell ref="B530:I530"/>
    <mergeCell ref="J530:K530"/>
    <mergeCell ref="L530:M530"/>
    <mergeCell ref="N530:O530"/>
    <mergeCell ref="P530:Q530"/>
    <mergeCell ref="R530:T530"/>
    <mergeCell ref="U530:W530"/>
    <mergeCell ref="B531:I531"/>
    <mergeCell ref="J531:K531"/>
    <mergeCell ref="L531:M531"/>
    <mergeCell ref="N531:O531"/>
    <mergeCell ref="P531:Q531"/>
    <mergeCell ref="R531:T531"/>
    <mergeCell ref="U531:W531"/>
    <mergeCell ref="B532:I532"/>
    <mergeCell ref="J532:K532"/>
    <mergeCell ref="L532:M532"/>
    <mergeCell ref="N532:O532"/>
    <mergeCell ref="P532:Q532"/>
    <mergeCell ref="R532:T532"/>
    <mergeCell ref="U532:W532"/>
    <mergeCell ref="B533:I533"/>
    <mergeCell ref="J533:K533"/>
    <mergeCell ref="L533:M533"/>
    <mergeCell ref="N533:O533"/>
    <mergeCell ref="P533:Q533"/>
    <mergeCell ref="R533:T533"/>
    <mergeCell ref="U533:W533"/>
    <mergeCell ref="B534:I534"/>
    <mergeCell ref="J534:K534"/>
    <mergeCell ref="L534:M534"/>
    <mergeCell ref="N534:O534"/>
    <mergeCell ref="P534:Q534"/>
    <mergeCell ref="R534:T534"/>
    <mergeCell ref="U534:W534"/>
    <mergeCell ref="B535:I535"/>
    <mergeCell ref="J535:K535"/>
    <mergeCell ref="L535:M535"/>
    <mergeCell ref="N535:O535"/>
    <mergeCell ref="P535:Q535"/>
    <mergeCell ref="R535:T535"/>
    <mergeCell ref="U535:W535"/>
    <mergeCell ref="B536:I536"/>
    <mergeCell ref="J536:K536"/>
    <mergeCell ref="L536:M536"/>
    <mergeCell ref="N536:O536"/>
    <mergeCell ref="P536:Q536"/>
    <mergeCell ref="R536:T536"/>
    <mergeCell ref="U536:W536"/>
    <mergeCell ref="B537:I537"/>
    <mergeCell ref="J537:K537"/>
    <mergeCell ref="L537:M537"/>
    <mergeCell ref="N537:O537"/>
    <mergeCell ref="P537:Q537"/>
    <mergeCell ref="R537:T537"/>
    <mergeCell ref="U537:W537"/>
    <mergeCell ref="B538:I538"/>
    <mergeCell ref="J538:K538"/>
    <mergeCell ref="L538:M538"/>
    <mergeCell ref="N538:O538"/>
    <mergeCell ref="P538:Q538"/>
    <mergeCell ref="R538:T538"/>
    <mergeCell ref="U538:W538"/>
    <mergeCell ref="B539:I539"/>
    <mergeCell ref="J539:K539"/>
    <mergeCell ref="L539:M539"/>
    <mergeCell ref="N539:O539"/>
    <mergeCell ref="P539:Q539"/>
    <mergeCell ref="R539:T539"/>
    <mergeCell ref="U539:W539"/>
    <mergeCell ref="A541:W541"/>
    <mergeCell ref="A542:W542"/>
    <mergeCell ref="A543:W543"/>
    <mergeCell ref="A544:W544"/>
    <mergeCell ref="A546:A547"/>
    <mergeCell ref="B546:I547"/>
    <mergeCell ref="J546:K547"/>
    <mergeCell ref="L546:M547"/>
    <mergeCell ref="N546:O547"/>
    <mergeCell ref="P546:Q547"/>
    <mergeCell ref="R546:W546"/>
    <mergeCell ref="R547:T547"/>
    <mergeCell ref="U547:W547"/>
    <mergeCell ref="B548:I548"/>
    <mergeCell ref="J548:K548"/>
    <mergeCell ref="L548:M548"/>
    <mergeCell ref="N548:O548"/>
    <mergeCell ref="P548:Q548"/>
    <mergeCell ref="R548:T548"/>
    <mergeCell ref="U548:W548"/>
    <mergeCell ref="B549:I549"/>
    <mergeCell ref="J549:K549"/>
    <mergeCell ref="L549:M549"/>
    <mergeCell ref="N549:O549"/>
    <mergeCell ref="P549:Q549"/>
    <mergeCell ref="R549:T549"/>
    <mergeCell ref="U549:W549"/>
    <mergeCell ref="B550:I550"/>
    <mergeCell ref="J550:K550"/>
    <mergeCell ref="L550:M550"/>
    <mergeCell ref="N550:O550"/>
    <mergeCell ref="P550:Q550"/>
    <mergeCell ref="R550:T550"/>
    <mergeCell ref="U550:W550"/>
    <mergeCell ref="B551:I551"/>
    <mergeCell ref="J551:K551"/>
    <mergeCell ref="L551:M551"/>
    <mergeCell ref="N551:O551"/>
    <mergeCell ref="P551:Q551"/>
    <mergeCell ref="R551:T551"/>
    <mergeCell ref="U551:W551"/>
    <mergeCell ref="B552:I552"/>
    <mergeCell ref="J552:K552"/>
    <mergeCell ref="L552:M552"/>
    <mergeCell ref="N552:O552"/>
    <mergeCell ref="P552:Q552"/>
    <mergeCell ref="R552:T552"/>
    <mergeCell ref="U552:W552"/>
    <mergeCell ref="B553:I553"/>
    <mergeCell ref="J553:K553"/>
    <mergeCell ref="L553:M553"/>
    <mergeCell ref="N553:O553"/>
    <mergeCell ref="P553:Q553"/>
    <mergeCell ref="R553:T553"/>
    <mergeCell ref="U553:W553"/>
    <mergeCell ref="B554:I554"/>
    <mergeCell ref="J554:K554"/>
    <mergeCell ref="L554:M554"/>
    <mergeCell ref="N554:O554"/>
    <mergeCell ref="P554:Q554"/>
    <mergeCell ref="R554:T554"/>
    <mergeCell ref="U554:W554"/>
    <mergeCell ref="B555:I555"/>
    <mergeCell ref="J555:K555"/>
    <mergeCell ref="L555:M555"/>
    <mergeCell ref="N555:O555"/>
    <mergeCell ref="P555:Q555"/>
    <mergeCell ref="R555:T555"/>
    <mergeCell ref="U555:W555"/>
    <mergeCell ref="B556:I556"/>
    <mergeCell ref="J556:K556"/>
    <mergeCell ref="L556:M556"/>
    <mergeCell ref="N556:O556"/>
    <mergeCell ref="P556:Q556"/>
    <mergeCell ref="R556:T556"/>
    <mergeCell ref="U556:W556"/>
    <mergeCell ref="B557:I557"/>
    <mergeCell ref="J557:K557"/>
    <mergeCell ref="L557:M557"/>
    <mergeCell ref="N557:O557"/>
    <mergeCell ref="P557:Q557"/>
    <mergeCell ref="R557:T557"/>
    <mergeCell ref="U557:W557"/>
    <mergeCell ref="B558:I558"/>
    <mergeCell ref="J558:K558"/>
    <mergeCell ref="L558:M558"/>
    <mergeCell ref="N558:O558"/>
    <mergeCell ref="P558:Q558"/>
    <mergeCell ref="R558:T558"/>
    <mergeCell ref="U558:W558"/>
    <mergeCell ref="B559:I559"/>
    <mergeCell ref="J559:K559"/>
    <mergeCell ref="L559:M559"/>
    <mergeCell ref="N559:O559"/>
    <mergeCell ref="P559:Q559"/>
    <mergeCell ref="R559:T559"/>
    <mergeCell ref="U559:W559"/>
    <mergeCell ref="B560:I560"/>
    <mergeCell ref="J560:K560"/>
    <mergeCell ref="L560:M560"/>
    <mergeCell ref="N560:O560"/>
    <mergeCell ref="P560:Q560"/>
    <mergeCell ref="R560:T560"/>
    <mergeCell ref="U560:W560"/>
    <mergeCell ref="B561:I561"/>
    <mergeCell ref="J561:K561"/>
    <mergeCell ref="L561:M561"/>
    <mergeCell ref="N561:O561"/>
    <mergeCell ref="P561:Q561"/>
    <mergeCell ref="R561:T561"/>
    <mergeCell ref="U561:W561"/>
    <mergeCell ref="B562:I562"/>
    <mergeCell ref="J562:K562"/>
    <mergeCell ref="L562:M562"/>
    <mergeCell ref="N562:O562"/>
    <mergeCell ref="P562:Q562"/>
    <mergeCell ref="R562:T562"/>
    <mergeCell ref="U562:W562"/>
    <mergeCell ref="B563:I563"/>
    <mergeCell ref="J563:K563"/>
    <mergeCell ref="L563:M563"/>
    <mergeCell ref="N563:O563"/>
    <mergeCell ref="P563:Q563"/>
    <mergeCell ref="R563:T563"/>
    <mergeCell ref="U563:W563"/>
    <mergeCell ref="B564:I564"/>
    <mergeCell ref="J564:K564"/>
    <mergeCell ref="L564:M564"/>
    <mergeCell ref="N564:O564"/>
    <mergeCell ref="P564:Q564"/>
    <mergeCell ref="R564:T564"/>
    <mergeCell ref="U564:W564"/>
    <mergeCell ref="B565:I565"/>
    <mergeCell ref="J565:K565"/>
    <mergeCell ref="L565:M565"/>
    <mergeCell ref="N565:O565"/>
    <mergeCell ref="P565:Q565"/>
    <mergeCell ref="R565:T565"/>
    <mergeCell ref="U565:W565"/>
    <mergeCell ref="A567:W567"/>
    <mergeCell ref="A568:W568"/>
    <mergeCell ref="A569:W569"/>
    <mergeCell ref="A570:W570"/>
    <mergeCell ref="A572:A573"/>
    <mergeCell ref="B572:I573"/>
    <mergeCell ref="J572:K573"/>
    <mergeCell ref="L572:M573"/>
    <mergeCell ref="N572:O573"/>
    <mergeCell ref="P572:Q573"/>
    <mergeCell ref="R572:W572"/>
    <mergeCell ref="R573:T573"/>
    <mergeCell ref="U573:W573"/>
    <mergeCell ref="B574:I574"/>
    <mergeCell ref="J574:K574"/>
    <mergeCell ref="L574:M574"/>
    <mergeCell ref="N574:O574"/>
    <mergeCell ref="P574:Q574"/>
    <mergeCell ref="R574:T574"/>
    <mergeCell ref="U574:W574"/>
    <mergeCell ref="B575:I575"/>
    <mergeCell ref="J575:K575"/>
    <mergeCell ref="L575:M575"/>
    <mergeCell ref="N575:O575"/>
    <mergeCell ref="P575:Q575"/>
    <mergeCell ref="R575:T575"/>
    <mergeCell ref="U575:W575"/>
    <mergeCell ref="B576:I576"/>
    <mergeCell ref="J576:K576"/>
    <mergeCell ref="L576:M576"/>
    <mergeCell ref="N576:O576"/>
    <mergeCell ref="P576:Q576"/>
    <mergeCell ref="R576:T576"/>
    <mergeCell ref="U576:W576"/>
    <mergeCell ref="B577:I577"/>
    <mergeCell ref="J577:K577"/>
    <mergeCell ref="L577:M577"/>
    <mergeCell ref="N577:O577"/>
    <mergeCell ref="P577:Q577"/>
    <mergeCell ref="R577:T577"/>
    <mergeCell ref="U577:W577"/>
    <mergeCell ref="B578:I578"/>
    <mergeCell ref="J578:K578"/>
    <mergeCell ref="L578:M578"/>
    <mergeCell ref="N578:O578"/>
    <mergeCell ref="P578:Q578"/>
    <mergeCell ref="R578:T578"/>
    <mergeCell ref="U578:W578"/>
    <mergeCell ref="B579:I579"/>
    <mergeCell ref="J579:K579"/>
    <mergeCell ref="L579:M579"/>
    <mergeCell ref="N579:O579"/>
    <mergeCell ref="P579:Q579"/>
    <mergeCell ref="R579:T579"/>
    <mergeCell ref="U579:W579"/>
    <mergeCell ref="B580:I580"/>
    <mergeCell ref="J580:K580"/>
    <mergeCell ref="L580:M580"/>
    <mergeCell ref="N580:O580"/>
    <mergeCell ref="P580:Q580"/>
    <mergeCell ref="R580:T580"/>
    <mergeCell ref="U580:W580"/>
    <mergeCell ref="B581:I581"/>
    <mergeCell ref="J581:K581"/>
    <mergeCell ref="L581:M581"/>
    <mergeCell ref="N581:O581"/>
    <mergeCell ref="P581:Q581"/>
    <mergeCell ref="R581:T581"/>
    <mergeCell ref="U581:W581"/>
    <mergeCell ref="B582:I582"/>
    <mergeCell ref="J582:K582"/>
    <mergeCell ref="L582:M582"/>
    <mergeCell ref="N582:O582"/>
    <mergeCell ref="P582:Q582"/>
    <mergeCell ref="R582:T582"/>
    <mergeCell ref="U582:W582"/>
    <mergeCell ref="B583:I583"/>
    <mergeCell ref="J583:K583"/>
    <mergeCell ref="L583:M583"/>
    <mergeCell ref="N583:O583"/>
    <mergeCell ref="P583:Q583"/>
    <mergeCell ref="R583:T583"/>
    <mergeCell ref="U583:W583"/>
    <mergeCell ref="B584:I584"/>
    <mergeCell ref="J584:K584"/>
    <mergeCell ref="L584:M584"/>
    <mergeCell ref="N584:O584"/>
    <mergeCell ref="P584:Q584"/>
    <mergeCell ref="R584:T584"/>
    <mergeCell ref="U584:W584"/>
    <mergeCell ref="B585:I585"/>
    <mergeCell ref="J585:K585"/>
    <mergeCell ref="L585:M585"/>
    <mergeCell ref="N585:O585"/>
    <mergeCell ref="P585:Q585"/>
    <mergeCell ref="R585:T585"/>
    <mergeCell ref="U585:W585"/>
    <mergeCell ref="B586:I586"/>
    <mergeCell ref="J586:K586"/>
    <mergeCell ref="L586:M586"/>
    <mergeCell ref="N586:O586"/>
    <mergeCell ref="P586:Q586"/>
    <mergeCell ref="R586:T586"/>
    <mergeCell ref="U586:W586"/>
    <mergeCell ref="B587:I587"/>
    <mergeCell ref="J587:K587"/>
    <mergeCell ref="L587:M587"/>
    <mergeCell ref="N587:O587"/>
    <mergeCell ref="P587:Q587"/>
    <mergeCell ref="R587:T587"/>
    <mergeCell ref="U587:W587"/>
    <mergeCell ref="B588:I588"/>
    <mergeCell ref="J588:K588"/>
    <mergeCell ref="L588:M588"/>
    <mergeCell ref="N588:O588"/>
    <mergeCell ref="P588:Q588"/>
    <mergeCell ref="R588:T588"/>
    <mergeCell ref="U588:W588"/>
    <mergeCell ref="B589:I589"/>
    <mergeCell ref="J589:K589"/>
    <mergeCell ref="L589:M589"/>
    <mergeCell ref="N589:O589"/>
    <mergeCell ref="P589:Q589"/>
    <mergeCell ref="R589:T589"/>
    <mergeCell ref="U589:W589"/>
    <mergeCell ref="B590:I590"/>
    <mergeCell ref="J590:K590"/>
    <mergeCell ref="L590:M590"/>
    <mergeCell ref="N590:O590"/>
    <mergeCell ref="P590:Q590"/>
    <mergeCell ref="R590:T590"/>
    <mergeCell ref="U590:W590"/>
    <mergeCell ref="B591:I591"/>
    <mergeCell ref="J591:K591"/>
    <mergeCell ref="L591:M591"/>
    <mergeCell ref="N591:O591"/>
    <mergeCell ref="P591:Q591"/>
    <mergeCell ref="R591:T591"/>
    <mergeCell ref="U591:W591"/>
    <mergeCell ref="B592:I592"/>
    <mergeCell ref="J592:K592"/>
    <mergeCell ref="L592:M592"/>
    <mergeCell ref="N592:O592"/>
    <mergeCell ref="P592:Q592"/>
    <mergeCell ref="R592:T592"/>
    <mergeCell ref="U592:W592"/>
    <mergeCell ref="B593:I593"/>
    <mergeCell ref="J593:K593"/>
    <mergeCell ref="L593:M593"/>
    <mergeCell ref="N593:O593"/>
    <mergeCell ref="P593:Q593"/>
    <mergeCell ref="R593:T593"/>
    <mergeCell ref="U593:W593"/>
    <mergeCell ref="B594:I594"/>
    <mergeCell ref="J594:K594"/>
    <mergeCell ref="L594:M594"/>
    <mergeCell ref="N594:O594"/>
    <mergeCell ref="P594:Q594"/>
    <mergeCell ref="R594:T594"/>
    <mergeCell ref="U594:W594"/>
    <mergeCell ref="B595:I595"/>
    <mergeCell ref="J595:K595"/>
    <mergeCell ref="L595:M595"/>
    <mergeCell ref="N595:O595"/>
    <mergeCell ref="P595:Q595"/>
    <mergeCell ref="R595:T595"/>
    <mergeCell ref="U595:W595"/>
    <mergeCell ref="B596:I596"/>
    <mergeCell ref="J596:K596"/>
    <mergeCell ref="L596:M596"/>
    <mergeCell ref="N596:O596"/>
    <mergeCell ref="P596:Q596"/>
    <mergeCell ref="R596:T596"/>
    <mergeCell ref="U596:W596"/>
    <mergeCell ref="B597:I597"/>
    <mergeCell ref="J597:K597"/>
    <mergeCell ref="L597:M597"/>
    <mergeCell ref="N597:O597"/>
    <mergeCell ref="P597:Q597"/>
    <mergeCell ref="R597:T597"/>
    <mergeCell ref="U597:W597"/>
    <mergeCell ref="B598:I598"/>
    <mergeCell ref="J598:K598"/>
    <mergeCell ref="L598:M598"/>
    <mergeCell ref="N598:O598"/>
    <mergeCell ref="P598:Q598"/>
    <mergeCell ref="R598:T598"/>
    <mergeCell ref="U598:W598"/>
    <mergeCell ref="B599:I599"/>
    <mergeCell ref="J599:K599"/>
    <mergeCell ref="L599:M599"/>
    <mergeCell ref="N599:O599"/>
    <mergeCell ref="P599:Q599"/>
    <mergeCell ref="R599:T599"/>
    <mergeCell ref="U599:W599"/>
    <mergeCell ref="B600:I600"/>
    <mergeCell ref="J600:K600"/>
    <mergeCell ref="L600:M600"/>
    <mergeCell ref="N600:O600"/>
    <mergeCell ref="P600:Q600"/>
    <mergeCell ref="R600:T600"/>
    <mergeCell ref="U600:W600"/>
    <mergeCell ref="B601:I601"/>
    <mergeCell ref="J601:K601"/>
    <mergeCell ref="L601:M601"/>
    <mergeCell ref="N601:O601"/>
    <mergeCell ref="P601:Q601"/>
    <mergeCell ref="R601:T601"/>
    <mergeCell ref="U601:W601"/>
    <mergeCell ref="B602:I602"/>
    <mergeCell ref="J602:K602"/>
    <mergeCell ref="L602:M602"/>
    <mergeCell ref="N602:O602"/>
    <mergeCell ref="P602:Q602"/>
    <mergeCell ref="R602:T602"/>
    <mergeCell ref="U602:W602"/>
    <mergeCell ref="B603:I603"/>
    <mergeCell ref="J603:K603"/>
    <mergeCell ref="L603:M603"/>
    <mergeCell ref="N603:O603"/>
    <mergeCell ref="P603:Q603"/>
    <mergeCell ref="R603:T603"/>
    <mergeCell ref="U603:W603"/>
    <mergeCell ref="B604:I604"/>
    <mergeCell ref="J604:K604"/>
    <mergeCell ref="L604:M604"/>
    <mergeCell ref="N604:O604"/>
    <mergeCell ref="P604:Q604"/>
    <mergeCell ref="R604:T604"/>
    <mergeCell ref="U604:W604"/>
    <mergeCell ref="B605:I605"/>
    <mergeCell ref="J605:K605"/>
    <mergeCell ref="L605:M605"/>
    <mergeCell ref="N605:O605"/>
    <mergeCell ref="P605:Q605"/>
    <mergeCell ref="R605:T605"/>
    <mergeCell ref="U605:W605"/>
    <mergeCell ref="U606:W606"/>
    <mergeCell ref="B607:I607"/>
    <mergeCell ref="J607:K607"/>
    <mergeCell ref="L607:M607"/>
    <mergeCell ref="N607:O607"/>
    <mergeCell ref="P607:Q607"/>
    <mergeCell ref="R607:T607"/>
    <mergeCell ref="U607:W607"/>
    <mergeCell ref="B606:I606"/>
    <mergeCell ref="J606:K606"/>
    <mergeCell ref="L612:M612"/>
    <mergeCell ref="N612:O612"/>
    <mergeCell ref="P606:Q606"/>
    <mergeCell ref="R606:T606"/>
    <mergeCell ref="L606:M606"/>
    <mergeCell ref="N606:O606"/>
    <mergeCell ref="P609:Q609"/>
    <mergeCell ref="R609:T609"/>
    <mergeCell ref="P611:Q611"/>
    <mergeCell ref="R611:T611"/>
    <mergeCell ref="L609:M609"/>
    <mergeCell ref="N609:O609"/>
    <mergeCell ref="U612:W612"/>
    <mergeCell ref="B608:I608"/>
    <mergeCell ref="J608:K608"/>
    <mergeCell ref="L608:M608"/>
    <mergeCell ref="N608:O608"/>
    <mergeCell ref="P608:Q608"/>
    <mergeCell ref="R608:T608"/>
    <mergeCell ref="U608:W608"/>
    <mergeCell ref="U609:W609"/>
    <mergeCell ref="B610:I610"/>
    <mergeCell ref="J610:K610"/>
    <mergeCell ref="L610:M610"/>
    <mergeCell ref="N610:O610"/>
    <mergeCell ref="P610:Q610"/>
    <mergeCell ref="R610:T610"/>
    <mergeCell ref="U610:W610"/>
    <mergeCell ref="B609:I609"/>
    <mergeCell ref="J609:K609"/>
    <mergeCell ref="U611:W611"/>
    <mergeCell ref="A614:W614"/>
    <mergeCell ref="B611:I611"/>
    <mergeCell ref="J611:K611"/>
    <mergeCell ref="L611:M611"/>
    <mergeCell ref="N611:O611"/>
    <mergeCell ref="P612:Q612"/>
    <mergeCell ref="R612:T612"/>
    <mergeCell ref="B612:I612"/>
    <mergeCell ref="J612:K612"/>
    <mergeCell ref="A615:W615"/>
    <mergeCell ref="A616:W616"/>
    <mergeCell ref="A617:W617"/>
    <mergeCell ref="A619:A620"/>
    <mergeCell ref="B619:I620"/>
    <mergeCell ref="J619:K620"/>
    <mergeCell ref="L619:M620"/>
    <mergeCell ref="N619:O620"/>
    <mergeCell ref="P619:Q620"/>
    <mergeCell ref="R619:W619"/>
    <mergeCell ref="R620:T620"/>
    <mergeCell ref="U620:W620"/>
    <mergeCell ref="B621:I621"/>
    <mergeCell ref="J621:K621"/>
    <mergeCell ref="L621:M621"/>
    <mergeCell ref="N621:O621"/>
    <mergeCell ref="P621:Q621"/>
    <mergeCell ref="R621:T621"/>
    <mergeCell ref="U621:W621"/>
    <mergeCell ref="B622:I622"/>
    <mergeCell ref="J622:K622"/>
    <mergeCell ref="L622:M622"/>
    <mergeCell ref="N622:O622"/>
    <mergeCell ref="P622:Q622"/>
    <mergeCell ref="R622:T622"/>
    <mergeCell ref="U622:W622"/>
    <mergeCell ref="B623:I623"/>
    <mergeCell ref="J623:K623"/>
    <mergeCell ref="L623:M623"/>
    <mergeCell ref="N623:O623"/>
    <mergeCell ref="P623:Q623"/>
    <mergeCell ref="R623:T623"/>
    <mergeCell ref="U623:W623"/>
    <mergeCell ref="B624:I624"/>
    <mergeCell ref="J624:K624"/>
    <mergeCell ref="L624:M624"/>
    <mergeCell ref="N624:O624"/>
    <mergeCell ref="P624:Q624"/>
    <mergeCell ref="R624:T624"/>
    <mergeCell ref="U624:W624"/>
    <mergeCell ref="B625:I625"/>
    <mergeCell ref="J625:K625"/>
    <mergeCell ref="L625:M625"/>
    <mergeCell ref="N625:O625"/>
    <mergeCell ref="P625:Q625"/>
    <mergeCell ref="R625:T625"/>
    <mergeCell ref="U625:W625"/>
    <mergeCell ref="B626:I626"/>
    <mergeCell ref="J626:K626"/>
    <mergeCell ref="L626:M626"/>
    <mergeCell ref="N626:O626"/>
    <mergeCell ref="P626:Q626"/>
    <mergeCell ref="R626:T626"/>
    <mergeCell ref="U626:W626"/>
    <mergeCell ref="B627:I627"/>
    <mergeCell ref="J627:K627"/>
    <mergeCell ref="L627:M627"/>
    <mergeCell ref="N627:O627"/>
    <mergeCell ref="P627:Q627"/>
    <mergeCell ref="R627:T627"/>
    <mergeCell ref="U627:W627"/>
    <mergeCell ref="B628:I628"/>
    <mergeCell ref="J628:K628"/>
    <mergeCell ref="L628:M628"/>
    <mergeCell ref="N628:O628"/>
    <mergeCell ref="P628:Q628"/>
    <mergeCell ref="R628:T628"/>
    <mergeCell ref="U628:W628"/>
    <mergeCell ref="B629:I629"/>
    <mergeCell ref="J629:K629"/>
    <mergeCell ref="L629:M629"/>
    <mergeCell ref="N629:O629"/>
    <mergeCell ref="P629:Q629"/>
    <mergeCell ref="R629:T629"/>
    <mergeCell ref="U629:W629"/>
    <mergeCell ref="B630:I630"/>
    <mergeCell ref="J630:K630"/>
    <mergeCell ref="L630:M630"/>
    <mergeCell ref="N630:O630"/>
    <mergeCell ref="P630:Q630"/>
    <mergeCell ref="R630:T630"/>
    <mergeCell ref="U630:W630"/>
    <mergeCell ref="B631:I631"/>
    <mergeCell ref="J631:K631"/>
    <mergeCell ref="L631:M631"/>
    <mergeCell ref="N631:O631"/>
    <mergeCell ref="P631:Q631"/>
    <mergeCell ref="R631:T631"/>
    <mergeCell ref="U631:W631"/>
    <mergeCell ref="B632:I632"/>
    <mergeCell ref="J632:K632"/>
    <mergeCell ref="L632:M632"/>
    <mergeCell ref="N632:O632"/>
    <mergeCell ref="P632:Q632"/>
    <mergeCell ref="R632:T632"/>
    <mergeCell ref="U632:W632"/>
    <mergeCell ref="B633:I633"/>
    <mergeCell ref="J633:K633"/>
    <mergeCell ref="L633:M633"/>
    <mergeCell ref="N633:O633"/>
    <mergeCell ref="P633:Q633"/>
    <mergeCell ref="R633:T633"/>
    <mergeCell ref="U633:W633"/>
    <mergeCell ref="B634:I634"/>
    <mergeCell ref="J634:K634"/>
    <mergeCell ref="L634:M634"/>
    <mergeCell ref="N634:O634"/>
    <mergeCell ref="P634:Q634"/>
    <mergeCell ref="R634:T634"/>
    <mergeCell ref="U634:W634"/>
    <mergeCell ref="B635:I635"/>
    <mergeCell ref="J635:K635"/>
    <mergeCell ref="L635:M635"/>
    <mergeCell ref="N635:O635"/>
    <mergeCell ref="P635:Q635"/>
    <mergeCell ref="R635:T635"/>
    <mergeCell ref="U635:W635"/>
    <mergeCell ref="B636:I636"/>
    <mergeCell ref="J636:K636"/>
    <mergeCell ref="L636:M636"/>
    <mergeCell ref="N636:O636"/>
    <mergeCell ref="P636:Q636"/>
    <mergeCell ref="R636:T636"/>
    <mergeCell ref="U636:W636"/>
    <mergeCell ref="B637:I637"/>
    <mergeCell ref="J637:K637"/>
    <mergeCell ref="L637:M637"/>
    <mergeCell ref="N637:O637"/>
    <mergeCell ref="P637:Q637"/>
    <mergeCell ref="R637:T637"/>
    <mergeCell ref="U637:W637"/>
    <mergeCell ref="P638:Q638"/>
    <mergeCell ref="R638:T638"/>
    <mergeCell ref="U638:W638"/>
    <mergeCell ref="A641:Z641"/>
    <mergeCell ref="B638:I638"/>
    <mergeCell ref="J638:K638"/>
    <mergeCell ref="L638:M638"/>
    <mergeCell ref="N638:O638"/>
    <mergeCell ref="A642:Z642"/>
    <mergeCell ref="A644:Z644"/>
    <mergeCell ref="A645:A646"/>
    <mergeCell ref="B645:H646"/>
    <mergeCell ref="I645:J646"/>
    <mergeCell ref="K645:L646"/>
    <mergeCell ref="M645:O646"/>
    <mergeCell ref="P645:R646"/>
    <mergeCell ref="S645:T646"/>
    <mergeCell ref="U645:Z645"/>
    <mergeCell ref="U646:W646"/>
    <mergeCell ref="X646:Z646"/>
    <mergeCell ref="B647:H647"/>
    <mergeCell ref="I647:J647"/>
    <mergeCell ref="K647:L647"/>
    <mergeCell ref="M647:O647"/>
    <mergeCell ref="P647:R647"/>
    <mergeCell ref="S647:T647"/>
    <mergeCell ref="U647:W647"/>
    <mergeCell ref="X647:Z647"/>
    <mergeCell ref="B648:H648"/>
    <mergeCell ref="I648:J648"/>
    <mergeCell ref="K648:L648"/>
    <mergeCell ref="M648:O648"/>
    <mergeCell ref="P648:R648"/>
    <mergeCell ref="S648:T648"/>
    <mergeCell ref="U648:W648"/>
    <mergeCell ref="X648:Z648"/>
    <mergeCell ref="U649:W649"/>
    <mergeCell ref="X649:Z649"/>
    <mergeCell ref="B649:H649"/>
    <mergeCell ref="I649:J649"/>
    <mergeCell ref="K649:L649"/>
    <mergeCell ref="M649:O649"/>
    <mergeCell ref="K650:L650"/>
    <mergeCell ref="M650:O650"/>
    <mergeCell ref="P649:R649"/>
    <mergeCell ref="S649:T649"/>
    <mergeCell ref="A643:Z643"/>
    <mergeCell ref="A652:Z652"/>
    <mergeCell ref="A653:Z653"/>
    <mergeCell ref="A654:Z654"/>
    <mergeCell ref="P650:R650"/>
    <mergeCell ref="S650:T650"/>
    <mergeCell ref="U650:W650"/>
    <mergeCell ref="X650:Z650"/>
    <mergeCell ref="B650:H650"/>
    <mergeCell ref="I650:J650"/>
    <mergeCell ref="A655:Z655"/>
    <mergeCell ref="A656:A657"/>
    <mergeCell ref="B656:H657"/>
    <mergeCell ref="I656:J657"/>
    <mergeCell ref="K656:L657"/>
    <mergeCell ref="M656:O657"/>
    <mergeCell ref="P656:R657"/>
    <mergeCell ref="S656:T657"/>
    <mergeCell ref="U656:Z656"/>
    <mergeCell ref="U657:W657"/>
    <mergeCell ref="X657:Z657"/>
    <mergeCell ref="B658:H658"/>
    <mergeCell ref="I658:J658"/>
    <mergeCell ref="K658:L658"/>
    <mergeCell ref="M658:O658"/>
    <mergeCell ref="P658:R658"/>
    <mergeCell ref="S658:T658"/>
    <mergeCell ref="U658:W658"/>
    <mergeCell ref="X658:Z658"/>
    <mergeCell ref="B659:H659"/>
    <mergeCell ref="I659:J659"/>
    <mergeCell ref="K659:L659"/>
    <mergeCell ref="M659:O659"/>
    <mergeCell ref="P659:R659"/>
    <mergeCell ref="S659:T659"/>
    <mergeCell ref="U659:W659"/>
    <mergeCell ref="X659:Z659"/>
    <mergeCell ref="B660:H660"/>
    <mergeCell ref="I660:J660"/>
    <mergeCell ref="K660:L660"/>
    <mergeCell ref="M660:O660"/>
    <mergeCell ref="P660:R660"/>
    <mergeCell ref="S660:T660"/>
    <mergeCell ref="U660:W660"/>
    <mergeCell ref="X660:Z660"/>
    <mergeCell ref="B661:H661"/>
    <mergeCell ref="I661:J661"/>
    <mergeCell ref="K661:L661"/>
    <mergeCell ref="M661:O661"/>
    <mergeCell ref="P661:R661"/>
    <mergeCell ref="S661:T661"/>
    <mergeCell ref="U661:W661"/>
    <mergeCell ref="X661:Z661"/>
    <mergeCell ref="A663:Z663"/>
    <mergeCell ref="A664:Z664"/>
    <mergeCell ref="A665:Z665"/>
    <mergeCell ref="A666:Z666"/>
    <mergeCell ref="A667:A668"/>
    <mergeCell ref="B667:H668"/>
    <mergeCell ref="I667:J668"/>
    <mergeCell ref="K667:L668"/>
    <mergeCell ref="M667:O668"/>
    <mergeCell ref="P667:R668"/>
    <mergeCell ref="S667:T668"/>
    <mergeCell ref="U667:Z667"/>
    <mergeCell ref="U668:W668"/>
    <mergeCell ref="X668:Z668"/>
    <mergeCell ref="B669:H669"/>
    <mergeCell ref="I669:J669"/>
    <mergeCell ref="K669:L669"/>
    <mergeCell ref="M669:O669"/>
    <mergeCell ref="P669:R669"/>
    <mergeCell ref="S669:T669"/>
    <mergeCell ref="U669:W669"/>
    <mergeCell ref="X669:Z669"/>
    <mergeCell ref="B670:H670"/>
    <mergeCell ref="I670:J670"/>
    <mergeCell ref="K670:L670"/>
    <mergeCell ref="M670:O670"/>
    <mergeCell ref="P670:R670"/>
    <mergeCell ref="S670:T670"/>
    <mergeCell ref="U670:W670"/>
    <mergeCell ref="X670:Z670"/>
    <mergeCell ref="B671:H671"/>
    <mergeCell ref="I671:J671"/>
    <mergeCell ref="K671:L671"/>
    <mergeCell ref="M671:O671"/>
    <mergeCell ref="P671:R671"/>
    <mergeCell ref="S671:T671"/>
    <mergeCell ref="U671:W671"/>
    <mergeCell ref="X671:Z671"/>
    <mergeCell ref="B672:H672"/>
    <mergeCell ref="I672:J672"/>
    <mergeCell ref="K672:L672"/>
    <mergeCell ref="M672:O672"/>
    <mergeCell ref="P672:R672"/>
    <mergeCell ref="S672:T672"/>
    <mergeCell ref="U672:W672"/>
    <mergeCell ref="X672:Z672"/>
    <mergeCell ref="S685:X685"/>
    <mergeCell ref="S686:U686"/>
    <mergeCell ref="V686:X686"/>
    <mergeCell ref="B687:F687"/>
    <mergeCell ref="A699:A700"/>
    <mergeCell ref="B699:E700"/>
    <mergeCell ref="F699:U699"/>
    <mergeCell ref="V699:X700"/>
    <mergeCell ref="F700:G700"/>
    <mergeCell ref="H700:I700"/>
    <mergeCell ref="A696:P696"/>
    <mergeCell ref="Q696:R696"/>
    <mergeCell ref="A685:A686"/>
    <mergeCell ref="B685:F686"/>
    <mergeCell ref="G685:H686"/>
    <mergeCell ref="I685:J686"/>
    <mergeCell ref="K685:M686"/>
    <mergeCell ref="N685:P686"/>
    <mergeCell ref="Q689:R689"/>
    <mergeCell ref="Q685:R686"/>
    <mergeCell ref="G687:H687"/>
    <mergeCell ref="I687:J687"/>
    <mergeCell ref="K687:M687"/>
    <mergeCell ref="N687:P687"/>
    <mergeCell ref="Q687:R687"/>
    <mergeCell ref="S687:U687"/>
    <mergeCell ref="V687:X687"/>
    <mergeCell ref="B688:F688"/>
    <mergeCell ref="G688:H688"/>
    <mergeCell ref="I688:J688"/>
    <mergeCell ref="K688:M688"/>
    <mergeCell ref="N688:P688"/>
    <mergeCell ref="Q688:R688"/>
    <mergeCell ref="S688:U688"/>
    <mergeCell ref="N690:P690"/>
    <mergeCell ref="V688:X688"/>
    <mergeCell ref="B689:F689"/>
    <mergeCell ref="G689:H689"/>
    <mergeCell ref="I689:J689"/>
    <mergeCell ref="K689:M689"/>
    <mergeCell ref="N689:P689"/>
    <mergeCell ref="S689:U689"/>
    <mergeCell ref="V689:X689"/>
    <mergeCell ref="Q690:R690"/>
    <mergeCell ref="S690:U690"/>
    <mergeCell ref="V690:X690"/>
    <mergeCell ref="A680:X680"/>
    <mergeCell ref="A681:X681"/>
    <mergeCell ref="A682:X682"/>
    <mergeCell ref="A683:X683"/>
    <mergeCell ref="G690:H690"/>
    <mergeCell ref="I690:J690"/>
    <mergeCell ref="K690:M690"/>
    <mergeCell ref="R701:S701"/>
    <mergeCell ref="J700:K700"/>
    <mergeCell ref="L700:M700"/>
    <mergeCell ref="N700:O700"/>
    <mergeCell ref="P700:Q700"/>
    <mergeCell ref="R702:S702"/>
    <mergeCell ref="R700:S700"/>
    <mergeCell ref="T700:U700"/>
    <mergeCell ref="B701:E701"/>
    <mergeCell ref="F701:G701"/>
    <mergeCell ref="H701:I701"/>
    <mergeCell ref="J701:K701"/>
    <mergeCell ref="L701:M701"/>
    <mergeCell ref="N701:O701"/>
    <mergeCell ref="P701:Q701"/>
    <mergeCell ref="J702:K702"/>
    <mergeCell ref="L702:M702"/>
    <mergeCell ref="N702:O702"/>
    <mergeCell ref="P702:Q702"/>
    <mergeCell ref="T702:U702"/>
    <mergeCell ref="V702:X702"/>
    <mergeCell ref="A693:X693"/>
    <mergeCell ref="A694:X694"/>
    <mergeCell ref="A695:X695"/>
    <mergeCell ref="T701:U701"/>
    <mergeCell ref="V701:X701"/>
    <mergeCell ref="B702:E702"/>
    <mergeCell ref="F702:G702"/>
    <mergeCell ref="H702:I70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Вершинская Анна Вячеславовна</cp:lastModifiedBy>
  <cp:lastPrinted>2005-12-10T06:26:19Z</cp:lastPrinted>
  <dcterms:created xsi:type="dcterms:W3CDTF">2005-06-28T08:11:23Z</dcterms:created>
  <dcterms:modified xsi:type="dcterms:W3CDTF">2005-12-10T06:26:23Z</dcterms:modified>
  <cp:category/>
  <cp:version/>
  <cp:contentType/>
  <cp:contentStatus/>
</cp:coreProperties>
</file>