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1"/>
  </bookViews>
  <sheets>
    <sheet name="Отбор бороздовых проб" sheetId="1" r:id="rId1"/>
    <sheet name="Обработка проб" sheetId="2" r:id="rId2"/>
  </sheets>
  <definedNames/>
  <calcPr fullCalcOnLoad="1"/>
</workbook>
</file>

<file path=xl/sharedStrings.xml><?xml version="1.0" encoding="utf-8"?>
<sst xmlns="http://schemas.openxmlformats.org/spreadsheetml/2006/main" count="316" uniqueCount="130">
  <si>
    <t>Калька бумажная натуральная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</si>
  <si>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</si>
  <si>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</si>
  <si>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</si>
  <si>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</si>
  <si>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</si>
  <si>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</si>
  <si>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</si>
  <si>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</si>
  <si>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</si>
  <si>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</si>
  <si>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</si>
  <si>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</si>
  <si>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</si>
  <si>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</si>
  <si>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</si>
  <si>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</si>
  <si>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</si>
  <si>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</si>
  <si>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</si>
  <si>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</si>
  <si>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</si>
  <si>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</si>
  <si>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</si>
  <si>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</si>
  <si>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</si>
  <si>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</si>
  <si>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Итого ИТР</t>
  </si>
  <si>
    <t>Итого рабочих</t>
  </si>
  <si>
    <t xml:space="preserve">Основных расходов по статье "Материалы" 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</si>
  <si>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</si>
  <si>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</si>
  <si>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</si>
  <si>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</si>
  <si>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</si>
  <si>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</si>
  <si>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шт</t>
  </si>
  <si>
    <t>кг</t>
  </si>
  <si>
    <t>м</t>
  </si>
  <si>
    <t>Бумага писчая</t>
  </si>
  <si>
    <t xml:space="preserve">Основных расходов по статье "Износ" </t>
  </si>
  <si>
    <t>Коли-чество единиц</t>
  </si>
  <si>
    <t>Лопата штыковая</t>
  </si>
  <si>
    <t>Рюкзак брезентовый</t>
  </si>
  <si>
    <t>Пробоотборник электрический ИЭ-6404</t>
  </si>
  <si>
    <t xml:space="preserve">единичной сметной расценки  </t>
  </si>
  <si>
    <t>Отбор бороздовых проб машинно-ручным способом в подземных горных выработках</t>
  </si>
  <si>
    <t>(с учетом поправочного коэффициента)</t>
  </si>
  <si>
    <t>Журнал регистрационный</t>
  </si>
  <si>
    <t>Пример расчета единичной сметной расценки по ССН 1.5</t>
  </si>
  <si>
    <t>ОТБОР БОРОЗДОВЫХ ПРОБ</t>
  </si>
  <si>
    <t>(100 м борозды, руб.)</t>
  </si>
  <si>
    <r>
      <t>Основная заработная плата:</t>
    </r>
    <r>
      <rPr>
        <sz val="10"/>
        <rFont val="Arial Cyr"/>
        <family val="0"/>
      </rPr>
      <t xml:space="preserve">                 Геолог 2 категории</t>
    </r>
  </si>
  <si>
    <t>Техник 2 категории</t>
  </si>
  <si>
    <t>Отборщик геологических проб 4 категории</t>
  </si>
  <si>
    <t>Отчисления на обязательное медицинское страхование</t>
  </si>
  <si>
    <t>(на 100 смен, руб.)</t>
  </si>
  <si>
    <t>Бирки фанерные</t>
  </si>
  <si>
    <t>Бумага упаковочная</t>
  </si>
  <si>
    <t>Гвозди строительные</t>
  </si>
  <si>
    <t>Круги алмазные для пород XV категории</t>
  </si>
  <si>
    <t>Масло индустриальное И-20А</t>
  </si>
  <si>
    <t>Мешки брезентовые, 70 х 30 см</t>
  </si>
  <si>
    <t>Сталь листовая, 2-3 мм</t>
  </si>
  <si>
    <t>Шпагат увязочный</t>
  </si>
  <si>
    <t>Этикетки</t>
  </si>
  <si>
    <t>Книжки полевые</t>
  </si>
  <si>
    <t>Мешки бумажные "Крафт"</t>
  </si>
  <si>
    <t>круг</t>
  </si>
  <si>
    <t>Зубила слесарные, 175 мм</t>
  </si>
  <si>
    <t>Кайла горные односторонние К-2</t>
  </si>
  <si>
    <t>Кувалда 3 кг</t>
  </si>
  <si>
    <t>Молоток слесарный 0,4 кг</t>
  </si>
  <si>
    <t>Рулетки металлические ручные 20 м</t>
  </si>
  <si>
    <t>Светильники аккумуляторные индивидуального освещения</t>
  </si>
  <si>
    <t>Брезент защитный (2х3м) Б-3-2х3</t>
  </si>
  <si>
    <t>(на 1 смену, руб.)</t>
  </si>
  <si>
    <t>Коэффи-циент на резерв обо-рудования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</si>
  <si>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</si>
  <si>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</si>
  <si>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</si>
  <si>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</si>
  <si>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</si>
  <si>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</si>
  <si>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</si>
  <si>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</si>
  <si>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</si>
  <si>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</si>
  <si>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</si>
  <si>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</si>
  <si>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</si>
  <si>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</si>
  <si>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 xml:space="preserve">Норма длительности выполнения данной работы, смена - </t>
  </si>
  <si>
    <t>Отчисления на обязательное медицинское страхование, %</t>
  </si>
  <si>
    <t>(1 смена, руб.)</t>
  </si>
  <si>
    <t>Электроэнергия</t>
  </si>
  <si>
    <t>Лента изоляционная</t>
  </si>
  <si>
    <t>кВт-ч</t>
  </si>
  <si>
    <t>Норма износа на 100 смен, %</t>
  </si>
  <si>
    <t>Обработка начальных проб с использованием многостадийного цикла дробления-измельчения (таблица 46)</t>
  </si>
  <si>
    <t>Техник (механик) 2 категории</t>
  </si>
  <si>
    <t>Дробильщик 3 разряда</t>
  </si>
  <si>
    <t>Материал обтирочный</t>
  </si>
  <si>
    <t>Журналы регистрационные</t>
  </si>
  <si>
    <t>Мешки хлопчатобумажные 18х24 см</t>
  </si>
  <si>
    <t>Солидол</t>
  </si>
  <si>
    <t>Сталь сортовая 9-11 мм</t>
  </si>
  <si>
    <t>Сталь листовая (жесть) 2-3 мм</t>
  </si>
  <si>
    <t>Ящики (тара)</t>
  </si>
  <si>
    <t>Делитель желобчатый</t>
  </si>
  <si>
    <t>Совки алюминиевые</t>
  </si>
  <si>
    <t>Щетки-сметки</t>
  </si>
  <si>
    <t>Весы настольные РН-10Ц13У</t>
  </si>
  <si>
    <t>Весы шкальные РП-200Ш13</t>
  </si>
  <si>
    <t>Диски (кулачки) к истирателям</t>
  </si>
  <si>
    <t>Лапаты совковые</t>
  </si>
  <si>
    <t>Лотки металлические</t>
  </si>
  <si>
    <t>Ремни плоские</t>
  </si>
  <si>
    <t>Ремни клиновидные</t>
  </si>
  <si>
    <t>Сита (набор)</t>
  </si>
  <si>
    <t>Щеки к дробилкам</t>
  </si>
  <si>
    <t>Ведро оцинкованное</t>
  </si>
  <si>
    <t>компл.</t>
  </si>
  <si>
    <t>Дробилка щелковая ДЩ 100х150 (80х150)</t>
  </si>
  <si>
    <t>Дробилка валковая ДВ 200х125</t>
  </si>
  <si>
    <t>Грохот вибрационный 91Т-Ус</t>
  </si>
  <si>
    <t>(100 проб, руб.)</t>
  </si>
  <si>
    <t>Обработка проб</t>
  </si>
  <si>
    <t>Амортизация</t>
  </si>
  <si>
    <t>Услуги (30% от амортизации)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</si>
</sst>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7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8"/>
  <sheetViews>
    <sheetView workbookViewId="0" topLeftCell="A116">
      <selection activeCell="L118" sqref="L118:M118"/>
    </sheetView>
  </sheetViews>
  <sheetFormatPr defaultColWidth="9.00390625" defaultRowHeight="12.75"/>
  <cols>
    <col min="1" max="170" width="3.75390625" style="0" customWidth="1"/>
  </cols>
  <sheetData>
    <row r="1" spans="1:23" ht="15.75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75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24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">
        <v>3</v>
      </c>
      <c r="T5" s="63"/>
      <c r="U5" s="63"/>
      <c r="V5" s="63"/>
      <c r="W5" s="63"/>
    </row>
    <row r="6" spans="1:23" ht="12.75">
      <c r="A6" s="26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20">
        <v>1</v>
      </c>
      <c r="T6" s="20"/>
      <c r="U6" s="20"/>
      <c r="V6" s="20"/>
      <c r="W6" s="20"/>
    </row>
    <row r="7" spans="1:23" ht="12.75">
      <c r="A7" s="53" t="s">
        <v>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9">
        <v>0.143</v>
      </c>
      <c r="T7" s="59"/>
      <c r="U7" s="59"/>
      <c r="V7" s="59"/>
      <c r="W7" s="59"/>
    </row>
    <row r="8" spans="1:23" ht="12.75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9">
        <v>0.37</v>
      </c>
      <c r="T8" s="59"/>
      <c r="U8" s="59"/>
      <c r="V8" s="59"/>
      <c r="W8" s="59"/>
    </row>
    <row r="9" spans="1:23" ht="12.75">
      <c r="A9" s="53" t="s">
        <v>93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9">
        <v>0.01</v>
      </c>
      <c r="T9" s="59"/>
      <c r="U9" s="59"/>
      <c r="V9" s="59"/>
      <c r="W9" s="59"/>
    </row>
    <row r="10" spans="1:23" ht="12.75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1"/>
      <c r="T10" s="21"/>
      <c r="U10" s="21"/>
      <c r="V10" s="21"/>
      <c r="W10" s="21"/>
    </row>
    <row r="11" spans="1:23" ht="12.7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20">
        <v>1.1</v>
      </c>
      <c r="T11" s="20"/>
      <c r="U11" s="20"/>
      <c r="V11" s="20"/>
      <c r="W11" s="20"/>
    </row>
    <row r="12" spans="1:23" ht="12.75">
      <c r="A12" s="53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20">
        <v>1.1</v>
      </c>
      <c r="T12" s="20"/>
      <c r="U12" s="20"/>
      <c r="V12" s="20"/>
      <c r="W12" s="20"/>
    </row>
    <row r="13" spans="1:23" ht="12.75">
      <c r="A13" s="53" t="s">
        <v>11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9">
        <v>0.23</v>
      </c>
      <c r="T13" s="59"/>
      <c r="U13" s="59"/>
      <c r="V13" s="59"/>
      <c r="W13" s="59"/>
    </row>
    <row r="14" spans="1:23" ht="12.75">
      <c r="A14" s="53" t="s">
        <v>12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9">
        <v>0.14</v>
      </c>
      <c r="T14" s="59"/>
      <c r="U14" s="59"/>
      <c r="V14" s="59"/>
      <c r="W14" s="59"/>
    </row>
    <row r="15" spans="1:23" ht="12.75">
      <c r="A15" s="53" t="s">
        <v>91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21">
        <v>25.4</v>
      </c>
      <c r="T15" s="21"/>
      <c r="U15" s="21"/>
      <c r="V15" s="21"/>
      <c r="W15" s="21"/>
    </row>
    <row r="16" spans="1:23" ht="12.75">
      <c r="A16" s="23" t="s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.75">
      <c r="A17" s="23" t="s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 hidden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23" t="s">
        <v>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41" t="s">
        <v>15</v>
      </c>
      <c r="B21" s="32" t="s">
        <v>21</v>
      </c>
      <c r="C21" s="33"/>
      <c r="D21" s="33"/>
      <c r="E21" s="33"/>
      <c r="F21" s="33"/>
      <c r="G21" s="33"/>
      <c r="H21" s="33"/>
      <c r="I21" s="33"/>
      <c r="J21" s="34"/>
      <c r="K21" s="32" t="s">
        <v>20</v>
      </c>
      <c r="L21" s="33"/>
      <c r="M21" s="33"/>
      <c r="N21" s="34"/>
      <c r="O21" s="32" t="s">
        <v>19</v>
      </c>
      <c r="P21" s="33"/>
      <c r="Q21" s="34"/>
      <c r="R21" s="15" t="s">
        <v>18</v>
      </c>
      <c r="S21" s="16"/>
      <c r="T21" s="16"/>
      <c r="U21" s="16"/>
      <c r="V21" s="16"/>
      <c r="W21" s="44"/>
    </row>
    <row r="22" spans="1:23" ht="12.75">
      <c r="A22" s="42"/>
      <c r="B22" s="17"/>
      <c r="C22" s="18"/>
      <c r="D22" s="18"/>
      <c r="E22" s="18"/>
      <c r="F22" s="18"/>
      <c r="G22" s="18"/>
      <c r="H22" s="18"/>
      <c r="I22" s="18"/>
      <c r="J22" s="19"/>
      <c r="K22" s="17"/>
      <c r="L22" s="18"/>
      <c r="M22" s="18"/>
      <c r="N22" s="19"/>
      <c r="O22" s="17"/>
      <c r="P22" s="18"/>
      <c r="Q22" s="19"/>
      <c r="R22" s="32" t="s">
        <v>16</v>
      </c>
      <c r="S22" s="33"/>
      <c r="T22" s="34"/>
      <c r="U22" s="32" t="s">
        <v>17</v>
      </c>
      <c r="V22" s="33"/>
      <c r="W22" s="34"/>
    </row>
    <row r="23" spans="1:23" ht="25.5" customHeight="1">
      <c r="A23" s="43"/>
      <c r="B23" s="35"/>
      <c r="C23" s="36"/>
      <c r="D23" s="36"/>
      <c r="E23" s="36"/>
      <c r="F23" s="36"/>
      <c r="G23" s="36"/>
      <c r="H23" s="36"/>
      <c r="I23" s="36"/>
      <c r="J23" s="37"/>
      <c r="K23" s="35"/>
      <c r="L23" s="36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</row>
    <row r="24" spans="1:23" ht="12.75">
      <c r="A24" s="5">
        <v>1</v>
      </c>
      <c r="B24" s="25">
        <v>2</v>
      </c>
      <c r="C24" s="25"/>
      <c r="D24" s="25"/>
      <c r="E24" s="25"/>
      <c r="F24" s="25"/>
      <c r="G24" s="25"/>
      <c r="H24" s="25"/>
      <c r="I24" s="25"/>
      <c r="J24" s="25"/>
      <c r="K24" s="25">
        <v>3</v>
      </c>
      <c r="L24" s="25"/>
      <c r="M24" s="25"/>
      <c r="N24" s="25"/>
      <c r="O24" s="25">
        <v>4</v>
      </c>
      <c r="P24" s="25"/>
      <c r="Q24" s="25"/>
      <c r="R24" s="25">
        <v>5</v>
      </c>
      <c r="S24" s="25"/>
      <c r="T24" s="25"/>
      <c r="U24" s="25">
        <v>6</v>
      </c>
      <c r="V24" s="25"/>
      <c r="W24" s="25"/>
    </row>
    <row r="25" spans="1:23" ht="26.25" customHeight="1">
      <c r="A25" s="67">
        <v>1</v>
      </c>
      <c r="B25" s="70" t="s">
        <v>52</v>
      </c>
      <c r="C25" s="27"/>
      <c r="D25" s="27"/>
      <c r="E25" s="27"/>
      <c r="F25" s="27"/>
      <c r="G25" s="27"/>
      <c r="H25" s="27"/>
      <c r="I25" s="27"/>
      <c r="J25" s="28"/>
      <c r="K25" s="71">
        <v>0.1</v>
      </c>
      <c r="L25" s="71"/>
      <c r="M25" s="71"/>
      <c r="N25" s="71"/>
      <c r="O25" s="71">
        <f>22.91*6.65</f>
        <v>152.35150000000002</v>
      </c>
      <c r="P25" s="71"/>
      <c r="Q25" s="71"/>
      <c r="R25" s="71">
        <f>K25*O25</f>
        <v>15.235150000000003</v>
      </c>
      <c r="S25" s="71"/>
      <c r="T25" s="71"/>
      <c r="U25" s="71">
        <f>R25*$S$6</f>
        <v>15.235150000000003</v>
      </c>
      <c r="V25" s="71"/>
      <c r="W25" s="71"/>
    </row>
    <row r="26" spans="1:23" ht="12.75">
      <c r="A26" s="68"/>
      <c r="B26" s="53" t="s">
        <v>53</v>
      </c>
      <c r="C26" s="53"/>
      <c r="D26" s="53"/>
      <c r="E26" s="53"/>
      <c r="F26" s="53"/>
      <c r="G26" s="53"/>
      <c r="H26" s="53"/>
      <c r="I26" s="53"/>
      <c r="J26" s="53"/>
      <c r="K26" s="20">
        <v>1</v>
      </c>
      <c r="L26" s="20"/>
      <c r="M26" s="20"/>
      <c r="N26" s="20"/>
      <c r="O26" s="20">
        <f>20.23*6.65</f>
        <v>134.5295</v>
      </c>
      <c r="P26" s="20"/>
      <c r="Q26" s="20"/>
      <c r="R26" s="71">
        <f>K26*O26</f>
        <v>134.5295</v>
      </c>
      <c r="S26" s="71"/>
      <c r="T26" s="71"/>
      <c r="U26" s="71">
        <f>R26*$S$6</f>
        <v>134.5295</v>
      </c>
      <c r="V26" s="71"/>
      <c r="W26" s="71"/>
    </row>
    <row r="27" spans="1:23" ht="12.75">
      <c r="A27" s="68"/>
      <c r="B27" s="72" t="s">
        <v>27</v>
      </c>
      <c r="C27" s="72"/>
      <c r="D27" s="72"/>
      <c r="E27" s="72"/>
      <c r="F27" s="72"/>
      <c r="G27" s="72"/>
      <c r="H27" s="72"/>
      <c r="I27" s="72"/>
      <c r="J27" s="72"/>
      <c r="K27" s="73">
        <f>SUM(K25:N26)</f>
        <v>1.1</v>
      </c>
      <c r="L27" s="73"/>
      <c r="M27" s="73"/>
      <c r="N27" s="73"/>
      <c r="O27" s="73" t="s">
        <v>26</v>
      </c>
      <c r="P27" s="73"/>
      <c r="Q27" s="73"/>
      <c r="R27" s="74">
        <f>SUM(R25:T26)</f>
        <v>149.76465000000002</v>
      </c>
      <c r="S27" s="74"/>
      <c r="T27" s="74"/>
      <c r="U27" s="74">
        <f>SUM(U25:W26)</f>
        <v>149.76465000000002</v>
      </c>
      <c r="V27" s="74"/>
      <c r="W27" s="74"/>
    </row>
    <row r="28" spans="1:23" ht="12.75" hidden="1">
      <c r="A28" s="68"/>
      <c r="B28" s="53"/>
      <c r="C28" s="53"/>
      <c r="D28" s="53"/>
      <c r="E28" s="53"/>
      <c r="F28" s="53"/>
      <c r="G28" s="53"/>
      <c r="H28" s="53"/>
      <c r="I28" s="53"/>
      <c r="J28" s="53"/>
      <c r="K28" s="20"/>
      <c r="L28" s="20"/>
      <c r="M28" s="20"/>
      <c r="N28" s="20"/>
      <c r="O28" s="20"/>
      <c r="P28" s="20"/>
      <c r="Q28" s="20"/>
      <c r="R28" s="71"/>
      <c r="S28" s="71"/>
      <c r="T28" s="71"/>
      <c r="U28" s="71"/>
      <c r="V28" s="71"/>
      <c r="W28" s="71"/>
    </row>
    <row r="29" spans="1:23" ht="25.5" customHeight="1">
      <c r="A29" s="68"/>
      <c r="B29" s="53" t="s">
        <v>54</v>
      </c>
      <c r="C29" s="53"/>
      <c r="D29" s="53"/>
      <c r="E29" s="53"/>
      <c r="F29" s="53"/>
      <c r="G29" s="53"/>
      <c r="H29" s="53"/>
      <c r="I29" s="53"/>
      <c r="J29" s="53"/>
      <c r="K29" s="20">
        <v>1</v>
      </c>
      <c r="L29" s="20"/>
      <c r="M29" s="20"/>
      <c r="N29" s="20"/>
      <c r="O29" s="20">
        <f>15.16*6.65</f>
        <v>100.81400000000001</v>
      </c>
      <c r="P29" s="20"/>
      <c r="Q29" s="20"/>
      <c r="R29" s="71">
        <f>K29*O29</f>
        <v>100.81400000000001</v>
      </c>
      <c r="S29" s="71"/>
      <c r="T29" s="71"/>
      <c r="U29" s="71">
        <f>R29*$S$6</f>
        <v>100.81400000000001</v>
      </c>
      <c r="V29" s="71"/>
      <c r="W29" s="71"/>
    </row>
    <row r="30" spans="1:23" ht="12.75">
      <c r="A30" s="69"/>
      <c r="B30" s="72" t="s">
        <v>28</v>
      </c>
      <c r="C30" s="72"/>
      <c r="D30" s="72"/>
      <c r="E30" s="72"/>
      <c r="F30" s="72"/>
      <c r="G30" s="72"/>
      <c r="H30" s="72"/>
      <c r="I30" s="72"/>
      <c r="J30" s="72"/>
      <c r="K30" s="73">
        <f>SUM(K28:N29)</f>
        <v>1</v>
      </c>
      <c r="L30" s="73"/>
      <c r="M30" s="73"/>
      <c r="N30" s="73"/>
      <c r="O30" s="73" t="s">
        <v>26</v>
      </c>
      <c r="P30" s="73"/>
      <c r="Q30" s="73"/>
      <c r="R30" s="74">
        <f>SUM(R28:T29)</f>
        <v>100.81400000000001</v>
      </c>
      <c r="S30" s="74"/>
      <c r="T30" s="74"/>
      <c r="U30" s="74">
        <f>R30*$S$6</f>
        <v>100.81400000000001</v>
      </c>
      <c r="V30" s="74"/>
      <c r="W30" s="74"/>
    </row>
    <row r="31" spans="1:23" ht="12.75">
      <c r="A31" s="4"/>
      <c r="B31" s="64" t="s">
        <v>22</v>
      </c>
      <c r="C31" s="64"/>
      <c r="D31" s="64"/>
      <c r="E31" s="64"/>
      <c r="F31" s="64"/>
      <c r="G31" s="64"/>
      <c r="H31" s="64"/>
      <c r="I31" s="64"/>
      <c r="J31" s="64"/>
      <c r="K31" s="62">
        <f>K27+K30</f>
        <v>2.1</v>
      </c>
      <c r="L31" s="63"/>
      <c r="M31" s="63"/>
      <c r="N31" s="63"/>
      <c r="O31" s="63" t="s">
        <v>26</v>
      </c>
      <c r="P31" s="63"/>
      <c r="Q31" s="63"/>
      <c r="R31" s="62">
        <f>R27+R30</f>
        <v>250.57865000000004</v>
      </c>
      <c r="S31" s="63"/>
      <c r="T31" s="63"/>
      <c r="U31" s="62">
        <f>U27+U30</f>
        <v>250.57865000000004</v>
      </c>
      <c r="V31" s="63"/>
      <c r="W31" s="63"/>
    </row>
    <row r="32" spans="1:23" ht="15" customHeight="1">
      <c r="A32" s="3">
        <v>2</v>
      </c>
      <c r="B32" s="53" t="s">
        <v>5</v>
      </c>
      <c r="C32" s="53"/>
      <c r="D32" s="53"/>
      <c r="E32" s="53"/>
      <c r="F32" s="53"/>
      <c r="G32" s="53"/>
      <c r="H32" s="53"/>
      <c r="I32" s="53"/>
      <c r="J32" s="53"/>
      <c r="K32" s="21" t="s">
        <v>26</v>
      </c>
      <c r="L32" s="21"/>
      <c r="M32" s="21"/>
      <c r="N32" s="21"/>
      <c r="O32" s="21" t="s">
        <v>26</v>
      </c>
      <c r="P32" s="21"/>
      <c r="Q32" s="21"/>
      <c r="R32" s="20">
        <f>R31*$S$7</f>
        <v>35.83274695</v>
      </c>
      <c r="S32" s="20"/>
      <c r="T32" s="20"/>
      <c r="U32" s="20">
        <f>U31*$S$7</f>
        <v>35.83274695</v>
      </c>
      <c r="V32" s="20"/>
      <c r="W32" s="20"/>
    </row>
    <row r="33" spans="1:23" ht="12.75">
      <c r="A33" s="4"/>
      <c r="B33" s="64" t="s">
        <v>23</v>
      </c>
      <c r="C33" s="64"/>
      <c r="D33" s="64"/>
      <c r="E33" s="64"/>
      <c r="F33" s="64"/>
      <c r="G33" s="64"/>
      <c r="H33" s="64"/>
      <c r="I33" s="64"/>
      <c r="J33" s="64"/>
      <c r="K33" s="63" t="s">
        <v>26</v>
      </c>
      <c r="L33" s="63"/>
      <c r="M33" s="63"/>
      <c r="N33" s="63"/>
      <c r="O33" s="63" t="s">
        <v>26</v>
      </c>
      <c r="P33" s="63"/>
      <c r="Q33" s="63"/>
      <c r="R33" s="62">
        <f>R31+R32</f>
        <v>286.41139695000004</v>
      </c>
      <c r="S33" s="63"/>
      <c r="T33" s="63"/>
      <c r="U33" s="62">
        <f>U31+U32</f>
        <v>286.41139695000004</v>
      </c>
      <c r="V33" s="63"/>
      <c r="W33" s="63"/>
    </row>
    <row r="34" spans="1:23" ht="27" customHeight="1">
      <c r="A34" s="3">
        <v>3</v>
      </c>
      <c r="B34" s="53" t="s">
        <v>24</v>
      </c>
      <c r="C34" s="53"/>
      <c r="D34" s="53"/>
      <c r="E34" s="53"/>
      <c r="F34" s="53"/>
      <c r="G34" s="53"/>
      <c r="H34" s="53"/>
      <c r="I34" s="53"/>
      <c r="J34" s="53"/>
      <c r="K34" s="21" t="s">
        <v>26</v>
      </c>
      <c r="L34" s="21"/>
      <c r="M34" s="21"/>
      <c r="N34" s="21"/>
      <c r="O34" s="21" t="s">
        <v>26</v>
      </c>
      <c r="P34" s="21"/>
      <c r="Q34" s="21"/>
      <c r="R34" s="20">
        <f>R33*$S$8</f>
        <v>105.97221687150001</v>
      </c>
      <c r="S34" s="20"/>
      <c r="T34" s="20"/>
      <c r="U34" s="20">
        <f>U33*$S$8</f>
        <v>105.97221687150001</v>
      </c>
      <c r="V34" s="20"/>
      <c r="W34" s="20"/>
    </row>
    <row r="35" spans="1:23" ht="27" customHeight="1">
      <c r="A35" s="3">
        <v>4</v>
      </c>
      <c r="B35" s="53" t="s">
        <v>55</v>
      </c>
      <c r="C35" s="53"/>
      <c r="D35" s="53"/>
      <c r="E35" s="53"/>
      <c r="F35" s="53"/>
      <c r="G35" s="53"/>
      <c r="H35" s="53"/>
      <c r="I35" s="53"/>
      <c r="J35" s="53"/>
      <c r="K35" s="21" t="s">
        <v>26</v>
      </c>
      <c r="L35" s="21"/>
      <c r="M35" s="21"/>
      <c r="N35" s="21"/>
      <c r="O35" s="21" t="s">
        <v>26</v>
      </c>
      <c r="P35" s="21"/>
      <c r="Q35" s="21"/>
      <c r="R35" s="20">
        <f>R33*$S$9</f>
        <v>2.8641139695000004</v>
      </c>
      <c r="S35" s="20"/>
      <c r="T35" s="20"/>
      <c r="U35" s="20">
        <f>U33*$S$9</f>
        <v>2.8641139695000004</v>
      </c>
      <c r="V35" s="20"/>
      <c r="W35" s="20"/>
    </row>
    <row r="36" spans="1:23" ht="12.75">
      <c r="A36" s="4"/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3" t="s">
        <v>26</v>
      </c>
      <c r="L36" s="63"/>
      <c r="M36" s="63"/>
      <c r="N36" s="63"/>
      <c r="O36" s="63" t="s">
        <v>26</v>
      </c>
      <c r="P36" s="63"/>
      <c r="Q36" s="63"/>
      <c r="R36" s="62">
        <f>R33+R34+R35</f>
        <v>395.24772779100005</v>
      </c>
      <c r="S36" s="63"/>
      <c r="T36" s="63"/>
      <c r="U36" s="62">
        <f>U33+U34+U35</f>
        <v>395.24772779100005</v>
      </c>
      <c r="V36" s="63"/>
      <c r="W36" s="63"/>
    </row>
    <row r="37" spans="1:23" ht="12.75">
      <c r="A37" s="23" t="s">
        <v>13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ht="12.75">
      <c r="A38" s="23" t="s">
        <v>29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12.75" customHeight="1">
      <c r="A39" s="23" t="s">
        <v>56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1" spans="1:23" ht="12.75">
      <c r="A41" s="21" t="s">
        <v>15</v>
      </c>
      <c r="B41" s="21" t="s">
        <v>35</v>
      </c>
      <c r="C41" s="21"/>
      <c r="D41" s="21"/>
      <c r="E41" s="21"/>
      <c r="F41" s="21"/>
      <c r="G41" s="21"/>
      <c r="H41" s="21"/>
      <c r="I41" s="21"/>
      <c r="J41" s="21"/>
      <c r="K41" s="21" t="s">
        <v>34</v>
      </c>
      <c r="L41" s="21"/>
      <c r="M41" s="21" t="s">
        <v>33</v>
      </c>
      <c r="N41" s="21"/>
      <c r="O41" s="21" t="s">
        <v>32</v>
      </c>
      <c r="P41" s="21"/>
      <c r="Q41" s="21"/>
      <c r="R41" s="21" t="s">
        <v>18</v>
      </c>
      <c r="S41" s="21"/>
      <c r="T41" s="21"/>
      <c r="U41" s="21"/>
      <c r="V41" s="21"/>
      <c r="W41" s="21"/>
    </row>
    <row r="42" spans="1:23" ht="39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 t="s">
        <v>30</v>
      </c>
      <c r="S42" s="21"/>
      <c r="T42" s="21"/>
      <c r="U42" s="21" t="s">
        <v>31</v>
      </c>
      <c r="V42" s="21"/>
      <c r="W42" s="21"/>
    </row>
    <row r="43" spans="1:23" ht="12.75">
      <c r="A43" s="6">
        <v>1</v>
      </c>
      <c r="B43" s="55">
        <v>2</v>
      </c>
      <c r="C43" s="55"/>
      <c r="D43" s="55"/>
      <c r="E43" s="55"/>
      <c r="F43" s="55"/>
      <c r="G43" s="55"/>
      <c r="H43" s="55"/>
      <c r="I43" s="55"/>
      <c r="J43" s="55"/>
      <c r="K43" s="55">
        <v>3</v>
      </c>
      <c r="L43" s="55"/>
      <c r="M43" s="55">
        <v>4</v>
      </c>
      <c r="N43" s="55"/>
      <c r="O43" s="55">
        <v>5</v>
      </c>
      <c r="P43" s="55"/>
      <c r="Q43" s="55"/>
      <c r="R43" s="55">
        <v>6</v>
      </c>
      <c r="S43" s="55"/>
      <c r="T43" s="55"/>
      <c r="U43" s="55">
        <v>7</v>
      </c>
      <c r="V43" s="55"/>
      <c r="W43" s="55"/>
    </row>
    <row r="44" spans="1:23" ht="12.75">
      <c r="A44" s="3">
        <v>1</v>
      </c>
      <c r="B44" s="53" t="s">
        <v>48</v>
      </c>
      <c r="C44" s="53"/>
      <c r="D44" s="53"/>
      <c r="E44" s="53"/>
      <c r="F44" s="53"/>
      <c r="G44" s="53"/>
      <c r="H44" s="53"/>
      <c r="I44" s="53"/>
      <c r="J44" s="53"/>
      <c r="K44" s="21" t="s">
        <v>36</v>
      </c>
      <c r="L44" s="21"/>
      <c r="M44" s="20">
        <v>3</v>
      </c>
      <c r="N44" s="20"/>
      <c r="O44" s="20">
        <v>49.8</v>
      </c>
      <c r="P44" s="20"/>
      <c r="Q44" s="20"/>
      <c r="R44" s="20">
        <f aca="true" t="shared" si="0" ref="R44:R58">M44*O44</f>
        <v>149.39999999999998</v>
      </c>
      <c r="S44" s="20"/>
      <c r="T44" s="20"/>
      <c r="U44" s="20">
        <f>R44*$S$11</f>
        <v>164.33999999999997</v>
      </c>
      <c r="V44" s="20"/>
      <c r="W44" s="20"/>
    </row>
    <row r="45" spans="1:23" ht="12.75">
      <c r="A45" s="3">
        <v>2</v>
      </c>
      <c r="B45" s="53" t="s">
        <v>95</v>
      </c>
      <c r="C45" s="53"/>
      <c r="D45" s="53"/>
      <c r="E45" s="53"/>
      <c r="F45" s="53"/>
      <c r="G45" s="53"/>
      <c r="H45" s="53"/>
      <c r="I45" s="53"/>
      <c r="J45" s="53"/>
      <c r="K45" s="21" t="s">
        <v>97</v>
      </c>
      <c r="L45" s="21"/>
      <c r="M45" s="20">
        <v>504</v>
      </c>
      <c r="N45" s="20"/>
      <c r="O45" s="20">
        <v>1.1</v>
      </c>
      <c r="P45" s="20"/>
      <c r="Q45" s="20"/>
      <c r="R45" s="20">
        <f t="shared" si="0"/>
        <v>554.4000000000001</v>
      </c>
      <c r="S45" s="20"/>
      <c r="T45" s="20"/>
      <c r="U45" s="20">
        <f aca="true" t="shared" si="1" ref="U45:U58">R45*$S$11</f>
        <v>609.8400000000001</v>
      </c>
      <c r="V45" s="20"/>
      <c r="W45" s="20"/>
    </row>
    <row r="46" spans="1:23" ht="12.75">
      <c r="A46" s="3">
        <v>3</v>
      </c>
      <c r="B46" s="53" t="s">
        <v>57</v>
      </c>
      <c r="C46" s="53"/>
      <c r="D46" s="53"/>
      <c r="E46" s="53"/>
      <c r="F46" s="53"/>
      <c r="G46" s="53"/>
      <c r="H46" s="53"/>
      <c r="I46" s="53"/>
      <c r="J46" s="53"/>
      <c r="K46" s="21" t="s">
        <v>36</v>
      </c>
      <c r="L46" s="21"/>
      <c r="M46" s="20">
        <v>260</v>
      </c>
      <c r="N46" s="20"/>
      <c r="O46" s="20">
        <v>1.7</v>
      </c>
      <c r="P46" s="20"/>
      <c r="Q46" s="20"/>
      <c r="R46" s="20">
        <f t="shared" si="0"/>
        <v>442</v>
      </c>
      <c r="S46" s="20"/>
      <c r="T46" s="20"/>
      <c r="U46" s="20">
        <f t="shared" si="1"/>
        <v>486.20000000000005</v>
      </c>
      <c r="V46" s="20"/>
      <c r="W46" s="20"/>
    </row>
    <row r="47" spans="1:23" ht="12.75">
      <c r="A47" s="3">
        <v>4</v>
      </c>
      <c r="B47" s="53" t="s">
        <v>58</v>
      </c>
      <c r="C47" s="53"/>
      <c r="D47" s="53"/>
      <c r="E47" s="53"/>
      <c r="F47" s="53"/>
      <c r="G47" s="53"/>
      <c r="H47" s="53"/>
      <c r="I47" s="53"/>
      <c r="J47" s="53"/>
      <c r="K47" s="61" t="s">
        <v>37</v>
      </c>
      <c r="L47" s="61"/>
      <c r="M47" s="20">
        <v>1.5</v>
      </c>
      <c r="N47" s="20"/>
      <c r="O47" s="20">
        <v>10.9</v>
      </c>
      <c r="P47" s="20"/>
      <c r="Q47" s="20"/>
      <c r="R47" s="20">
        <f t="shared" si="0"/>
        <v>16.35</v>
      </c>
      <c r="S47" s="20"/>
      <c r="T47" s="20"/>
      <c r="U47" s="20">
        <f t="shared" si="1"/>
        <v>17.985000000000003</v>
      </c>
      <c r="V47" s="20"/>
      <c r="W47" s="20"/>
    </row>
    <row r="48" spans="1:23" ht="12.75">
      <c r="A48" s="3">
        <v>5</v>
      </c>
      <c r="B48" s="53" t="s">
        <v>59</v>
      </c>
      <c r="C48" s="53"/>
      <c r="D48" s="53"/>
      <c r="E48" s="53"/>
      <c r="F48" s="53"/>
      <c r="G48" s="53"/>
      <c r="H48" s="53"/>
      <c r="I48" s="53"/>
      <c r="J48" s="53"/>
      <c r="K48" s="21" t="s">
        <v>37</v>
      </c>
      <c r="L48" s="21"/>
      <c r="M48" s="20">
        <v>0.7</v>
      </c>
      <c r="N48" s="20"/>
      <c r="O48" s="20">
        <v>51.8</v>
      </c>
      <c r="P48" s="20"/>
      <c r="Q48" s="20"/>
      <c r="R48" s="20">
        <f t="shared" si="0"/>
        <v>36.26</v>
      </c>
      <c r="S48" s="20"/>
      <c r="T48" s="20"/>
      <c r="U48" s="20">
        <f t="shared" si="1"/>
        <v>39.886</v>
      </c>
      <c r="V48" s="20"/>
      <c r="W48" s="20"/>
    </row>
    <row r="49" spans="1:23" ht="12.75">
      <c r="A49" s="3">
        <v>6</v>
      </c>
      <c r="B49" s="53" t="s">
        <v>0</v>
      </c>
      <c r="C49" s="53"/>
      <c r="D49" s="53"/>
      <c r="E49" s="53"/>
      <c r="F49" s="53"/>
      <c r="G49" s="53"/>
      <c r="H49" s="53"/>
      <c r="I49" s="53"/>
      <c r="J49" s="53"/>
      <c r="K49" s="21" t="s">
        <v>38</v>
      </c>
      <c r="L49" s="21"/>
      <c r="M49" s="20">
        <v>33.2</v>
      </c>
      <c r="N49" s="20"/>
      <c r="O49" s="20">
        <v>3.7</v>
      </c>
      <c r="P49" s="20"/>
      <c r="Q49" s="20"/>
      <c r="R49" s="20">
        <f t="shared" si="0"/>
        <v>122.84000000000002</v>
      </c>
      <c r="S49" s="20"/>
      <c r="T49" s="20"/>
      <c r="U49" s="20">
        <f t="shared" si="1"/>
        <v>135.12400000000002</v>
      </c>
      <c r="V49" s="20"/>
      <c r="W49" s="20"/>
    </row>
    <row r="50" spans="1:23" ht="26.25" customHeight="1">
      <c r="A50" s="3">
        <v>7</v>
      </c>
      <c r="B50" s="53" t="s">
        <v>60</v>
      </c>
      <c r="C50" s="53"/>
      <c r="D50" s="53"/>
      <c r="E50" s="53"/>
      <c r="F50" s="53"/>
      <c r="G50" s="53"/>
      <c r="H50" s="53"/>
      <c r="I50" s="53"/>
      <c r="J50" s="53"/>
      <c r="K50" s="21" t="s">
        <v>36</v>
      </c>
      <c r="L50" s="21"/>
      <c r="M50" s="20">
        <v>16.6</v>
      </c>
      <c r="N50" s="20"/>
      <c r="O50" s="20">
        <v>104.7</v>
      </c>
      <c r="P50" s="20"/>
      <c r="Q50" s="20"/>
      <c r="R50" s="20">
        <f t="shared" si="0"/>
        <v>1738.0200000000002</v>
      </c>
      <c r="S50" s="20"/>
      <c r="T50" s="20"/>
      <c r="U50" s="20">
        <f t="shared" si="1"/>
        <v>1911.8220000000003</v>
      </c>
      <c r="V50" s="20"/>
      <c r="W50" s="20"/>
    </row>
    <row r="51" spans="1:23" ht="12.75">
      <c r="A51" s="3">
        <v>8</v>
      </c>
      <c r="B51" s="53" t="s">
        <v>96</v>
      </c>
      <c r="C51" s="53"/>
      <c r="D51" s="53"/>
      <c r="E51" s="53"/>
      <c r="F51" s="53"/>
      <c r="G51" s="53"/>
      <c r="H51" s="53"/>
      <c r="I51" s="53"/>
      <c r="J51" s="53"/>
      <c r="K51" s="21" t="s">
        <v>68</v>
      </c>
      <c r="L51" s="21"/>
      <c r="M51" s="20">
        <v>1.1</v>
      </c>
      <c r="N51" s="20"/>
      <c r="O51" s="20">
        <v>22</v>
      </c>
      <c r="P51" s="20"/>
      <c r="Q51" s="20"/>
      <c r="R51" s="20">
        <f t="shared" si="0"/>
        <v>24.200000000000003</v>
      </c>
      <c r="S51" s="20"/>
      <c r="T51" s="20"/>
      <c r="U51" s="20">
        <f t="shared" si="1"/>
        <v>26.620000000000005</v>
      </c>
      <c r="V51" s="20"/>
      <c r="W51" s="20"/>
    </row>
    <row r="52" spans="1:23" ht="12.75">
      <c r="A52" s="3">
        <v>9</v>
      </c>
      <c r="B52" s="53" t="s">
        <v>61</v>
      </c>
      <c r="C52" s="53"/>
      <c r="D52" s="53"/>
      <c r="E52" s="53"/>
      <c r="F52" s="53"/>
      <c r="G52" s="53"/>
      <c r="H52" s="53"/>
      <c r="I52" s="53"/>
      <c r="J52" s="53"/>
      <c r="K52" s="21" t="s">
        <v>37</v>
      </c>
      <c r="L52" s="21"/>
      <c r="M52" s="20">
        <v>10</v>
      </c>
      <c r="N52" s="20"/>
      <c r="O52" s="20">
        <v>25</v>
      </c>
      <c r="P52" s="20"/>
      <c r="Q52" s="20"/>
      <c r="R52" s="20">
        <f t="shared" si="0"/>
        <v>250</v>
      </c>
      <c r="S52" s="20"/>
      <c r="T52" s="20"/>
      <c r="U52" s="20">
        <f t="shared" si="1"/>
        <v>275</v>
      </c>
      <c r="V52" s="20"/>
      <c r="W52" s="20"/>
    </row>
    <row r="53" spans="1:23" ht="12.75">
      <c r="A53" s="3">
        <v>10</v>
      </c>
      <c r="B53" s="53" t="s">
        <v>62</v>
      </c>
      <c r="C53" s="53"/>
      <c r="D53" s="53"/>
      <c r="E53" s="53"/>
      <c r="F53" s="53"/>
      <c r="G53" s="53"/>
      <c r="H53" s="53"/>
      <c r="I53" s="53"/>
      <c r="J53" s="53"/>
      <c r="K53" s="21" t="s">
        <v>36</v>
      </c>
      <c r="L53" s="21"/>
      <c r="M53" s="20">
        <v>26</v>
      </c>
      <c r="N53" s="20"/>
      <c r="O53" s="20">
        <v>33.66</v>
      </c>
      <c r="P53" s="20"/>
      <c r="Q53" s="20"/>
      <c r="R53" s="20">
        <f t="shared" si="0"/>
        <v>875.1599999999999</v>
      </c>
      <c r="S53" s="20"/>
      <c r="T53" s="20"/>
      <c r="U53" s="20">
        <f t="shared" si="1"/>
        <v>962.6759999999999</v>
      </c>
      <c r="V53" s="20"/>
      <c r="W53" s="20"/>
    </row>
    <row r="54" spans="1:23" ht="12.75">
      <c r="A54" s="3">
        <v>11</v>
      </c>
      <c r="B54" s="53" t="s">
        <v>63</v>
      </c>
      <c r="C54" s="53"/>
      <c r="D54" s="53"/>
      <c r="E54" s="53"/>
      <c r="F54" s="53"/>
      <c r="G54" s="53"/>
      <c r="H54" s="53"/>
      <c r="I54" s="53"/>
      <c r="J54" s="53"/>
      <c r="K54" s="21" t="s">
        <v>37</v>
      </c>
      <c r="L54" s="21"/>
      <c r="M54" s="20">
        <v>4.2</v>
      </c>
      <c r="N54" s="20"/>
      <c r="O54" s="20">
        <v>16.8</v>
      </c>
      <c r="P54" s="20"/>
      <c r="Q54" s="20"/>
      <c r="R54" s="20">
        <f t="shared" si="0"/>
        <v>70.56</v>
      </c>
      <c r="S54" s="20"/>
      <c r="T54" s="20"/>
      <c r="U54" s="20">
        <f t="shared" si="1"/>
        <v>77.61600000000001</v>
      </c>
      <c r="V54" s="20"/>
      <c r="W54" s="20"/>
    </row>
    <row r="55" spans="1:23" ht="12.75">
      <c r="A55" s="3">
        <v>12</v>
      </c>
      <c r="B55" s="53" t="s">
        <v>64</v>
      </c>
      <c r="C55" s="53"/>
      <c r="D55" s="53"/>
      <c r="E55" s="53"/>
      <c r="F55" s="53"/>
      <c r="G55" s="53"/>
      <c r="H55" s="53"/>
      <c r="I55" s="53"/>
      <c r="J55" s="53"/>
      <c r="K55" s="21" t="s">
        <v>37</v>
      </c>
      <c r="L55" s="21"/>
      <c r="M55" s="20">
        <v>2.5</v>
      </c>
      <c r="N55" s="20"/>
      <c r="O55" s="20">
        <v>87.8</v>
      </c>
      <c r="P55" s="20"/>
      <c r="Q55" s="20"/>
      <c r="R55" s="20">
        <f t="shared" si="0"/>
        <v>219.5</v>
      </c>
      <c r="S55" s="20"/>
      <c r="T55" s="20"/>
      <c r="U55" s="20">
        <f t="shared" si="1"/>
        <v>241.45000000000002</v>
      </c>
      <c r="V55" s="20"/>
      <c r="W55" s="20"/>
    </row>
    <row r="56" spans="1:23" ht="12.75">
      <c r="A56" s="3">
        <v>13</v>
      </c>
      <c r="B56" s="53" t="s">
        <v>65</v>
      </c>
      <c r="C56" s="53"/>
      <c r="D56" s="53"/>
      <c r="E56" s="53"/>
      <c r="F56" s="53"/>
      <c r="G56" s="53"/>
      <c r="H56" s="53"/>
      <c r="I56" s="53"/>
      <c r="J56" s="53"/>
      <c r="K56" s="21" t="s">
        <v>36</v>
      </c>
      <c r="L56" s="21"/>
      <c r="M56" s="20">
        <v>260</v>
      </c>
      <c r="N56" s="20"/>
      <c r="O56" s="20">
        <v>0.1</v>
      </c>
      <c r="P56" s="20"/>
      <c r="Q56" s="20"/>
      <c r="R56" s="20">
        <f t="shared" si="0"/>
        <v>26</v>
      </c>
      <c r="S56" s="20"/>
      <c r="T56" s="20"/>
      <c r="U56" s="20">
        <f t="shared" si="1"/>
        <v>28.6</v>
      </c>
      <c r="V56" s="20"/>
      <c r="W56" s="20"/>
    </row>
    <row r="57" spans="1:23" ht="12.75">
      <c r="A57" s="3">
        <v>14</v>
      </c>
      <c r="B57" s="53" t="s">
        <v>66</v>
      </c>
      <c r="C57" s="53"/>
      <c r="D57" s="53"/>
      <c r="E57" s="53"/>
      <c r="F57" s="53"/>
      <c r="G57" s="53"/>
      <c r="H57" s="53"/>
      <c r="I57" s="53"/>
      <c r="J57" s="53"/>
      <c r="K57" s="21" t="s">
        <v>36</v>
      </c>
      <c r="L57" s="21"/>
      <c r="M57" s="20">
        <v>2</v>
      </c>
      <c r="N57" s="20"/>
      <c r="O57" s="20">
        <v>47.13</v>
      </c>
      <c r="P57" s="20"/>
      <c r="Q57" s="20"/>
      <c r="R57" s="20">
        <f t="shared" si="0"/>
        <v>94.26</v>
      </c>
      <c r="S57" s="20"/>
      <c r="T57" s="20"/>
      <c r="U57" s="20">
        <f t="shared" si="1"/>
        <v>103.686</v>
      </c>
      <c r="V57" s="20"/>
      <c r="W57" s="20"/>
    </row>
    <row r="58" spans="1:23" ht="12.75">
      <c r="A58" s="3">
        <v>15</v>
      </c>
      <c r="B58" s="53" t="s">
        <v>39</v>
      </c>
      <c r="C58" s="53"/>
      <c r="D58" s="53"/>
      <c r="E58" s="53"/>
      <c r="F58" s="53"/>
      <c r="G58" s="53"/>
      <c r="H58" s="53"/>
      <c r="I58" s="53"/>
      <c r="J58" s="53"/>
      <c r="K58" s="21" t="s">
        <v>37</v>
      </c>
      <c r="L58" s="21"/>
      <c r="M58" s="20">
        <v>1.6</v>
      </c>
      <c r="N58" s="20"/>
      <c r="O58" s="20">
        <v>50</v>
      </c>
      <c r="P58" s="20"/>
      <c r="Q58" s="20"/>
      <c r="R58" s="20">
        <f t="shared" si="0"/>
        <v>80</v>
      </c>
      <c r="S58" s="20"/>
      <c r="T58" s="20"/>
      <c r="U58" s="20">
        <f t="shared" si="1"/>
        <v>88</v>
      </c>
      <c r="V58" s="20"/>
      <c r="W58" s="20"/>
    </row>
    <row r="59" spans="1:23" ht="12.75">
      <c r="A59" s="3">
        <v>16</v>
      </c>
      <c r="B59" s="53" t="s">
        <v>67</v>
      </c>
      <c r="C59" s="53"/>
      <c r="D59" s="53"/>
      <c r="E59" s="53"/>
      <c r="F59" s="53"/>
      <c r="G59" s="53"/>
      <c r="H59" s="53"/>
      <c r="I59" s="53"/>
      <c r="J59" s="53"/>
      <c r="K59" s="21" t="s">
        <v>36</v>
      </c>
      <c r="L59" s="21"/>
      <c r="M59" s="20">
        <v>65</v>
      </c>
      <c r="N59" s="20"/>
      <c r="O59" s="20">
        <v>10.6</v>
      </c>
      <c r="P59" s="20"/>
      <c r="Q59" s="20"/>
      <c r="R59" s="20">
        <f>M59*O59</f>
        <v>689</v>
      </c>
      <c r="S59" s="20"/>
      <c r="T59" s="20"/>
      <c r="U59" s="20">
        <f>R59*$S$11</f>
        <v>757.9000000000001</v>
      </c>
      <c r="V59" s="20"/>
      <c r="W59" s="20"/>
    </row>
    <row r="60" spans="1:23" ht="12.75" hidden="1">
      <c r="A60" s="3"/>
      <c r="B60" s="53"/>
      <c r="C60" s="53"/>
      <c r="D60" s="53"/>
      <c r="E60" s="53"/>
      <c r="F60" s="53"/>
      <c r="G60" s="53"/>
      <c r="H60" s="53"/>
      <c r="I60" s="53"/>
      <c r="J60" s="53"/>
      <c r="K60" s="21"/>
      <c r="L60" s="21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2.75" hidden="1">
      <c r="A61" s="3"/>
      <c r="B61" s="53"/>
      <c r="C61" s="53"/>
      <c r="D61" s="53"/>
      <c r="E61" s="53"/>
      <c r="F61" s="53"/>
      <c r="G61" s="53"/>
      <c r="H61" s="53"/>
      <c r="I61" s="53"/>
      <c r="J61" s="53"/>
      <c r="K61" s="21"/>
      <c r="L61" s="21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2.75" hidden="1">
      <c r="A62" s="3"/>
      <c r="B62" s="53"/>
      <c r="C62" s="53"/>
      <c r="D62" s="53"/>
      <c r="E62" s="53"/>
      <c r="F62" s="53"/>
      <c r="G62" s="53"/>
      <c r="H62" s="53"/>
      <c r="I62" s="53"/>
      <c r="J62" s="53"/>
      <c r="K62" s="21"/>
      <c r="L62" s="21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2.75" hidden="1">
      <c r="A63" s="3"/>
      <c r="B63" s="53"/>
      <c r="C63" s="53"/>
      <c r="D63" s="53"/>
      <c r="E63" s="53"/>
      <c r="F63" s="53"/>
      <c r="G63" s="53"/>
      <c r="H63" s="53"/>
      <c r="I63" s="53"/>
      <c r="J63" s="53"/>
      <c r="K63" s="21"/>
      <c r="L63" s="21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2.75" hidden="1">
      <c r="A64" s="3"/>
      <c r="B64" s="53"/>
      <c r="C64" s="53"/>
      <c r="D64" s="53"/>
      <c r="E64" s="53"/>
      <c r="F64" s="53"/>
      <c r="G64" s="53"/>
      <c r="H64" s="53"/>
      <c r="I64" s="53"/>
      <c r="J64" s="53"/>
      <c r="K64" s="60"/>
      <c r="L64" s="6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2.75" hidden="1">
      <c r="A65" s="3"/>
      <c r="B65" s="53"/>
      <c r="C65" s="53"/>
      <c r="D65" s="53"/>
      <c r="E65" s="53"/>
      <c r="F65" s="53"/>
      <c r="G65" s="53"/>
      <c r="H65" s="53"/>
      <c r="I65" s="53"/>
      <c r="J65" s="53"/>
      <c r="K65" s="21"/>
      <c r="L65" s="21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2.75" hidden="1">
      <c r="A66" s="3"/>
      <c r="B66" s="53"/>
      <c r="C66" s="53"/>
      <c r="D66" s="53"/>
      <c r="E66" s="53"/>
      <c r="F66" s="53"/>
      <c r="G66" s="53"/>
      <c r="H66" s="53"/>
      <c r="I66" s="53"/>
      <c r="J66" s="53"/>
      <c r="K66" s="21"/>
      <c r="L66" s="21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2.75" hidden="1">
      <c r="A67" s="3"/>
      <c r="B67" s="53"/>
      <c r="C67" s="53"/>
      <c r="D67" s="53"/>
      <c r="E67" s="53"/>
      <c r="F67" s="53"/>
      <c r="G67" s="53"/>
      <c r="H67" s="53"/>
      <c r="I67" s="53"/>
      <c r="J67" s="53"/>
      <c r="K67" s="21"/>
      <c r="L67" s="21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2.75" hidden="1">
      <c r="A68" s="3"/>
      <c r="B68" s="53"/>
      <c r="C68" s="53"/>
      <c r="D68" s="53"/>
      <c r="E68" s="53"/>
      <c r="F68" s="53"/>
      <c r="G68" s="53"/>
      <c r="H68" s="53"/>
      <c r="I68" s="53"/>
      <c r="J68" s="53"/>
      <c r="K68" s="21"/>
      <c r="L68" s="21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2.75" hidden="1">
      <c r="A69" s="3"/>
      <c r="B69" s="53"/>
      <c r="C69" s="53"/>
      <c r="D69" s="53"/>
      <c r="E69" s="53"/>
      <c r="F69" s="53"/>
      <c r="G69" s="53"/>
      <c r="H69" s="53"/>
      <c r="I69" s="53"/>
      <c r="J69" s="53"/>
      <c r="K69" s="21"/>
      <c r="L69" s="21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2.75" hidden="1">
      <c r="A70" s="3"/>
      <c r="B70" s="53"/>
      <c r="C70" s="53"/>
      <c r="D70" s="53"/>
      <c r="E70" s="53"/>
      <c r="F70" s="53"/>
      <c r="G70" s="53"/>
      <c r="H70" s="53"/>
      <c r="I70" s="53"/>
      <c r="J70" s="53"/>
      <c r="K70" s="55"/>
      <c r="L70" s="5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2.75" hidden="1">
      <c r="A71" s="3"/>
      <c r="B71" s="53"/>
      <c r="C71" s="53"/>
      <c r="D71" s="53"/>
      <c r="E71" s="53"/>
      <c r="F71" s="53"/>
      <c r="G71" s="53"/>
      <c r="H71" s="53"/>
      <c r="I71" s="53"/>
      <c r="J71" s="53"/>
      <c r="K71" s="21"/>
      <c r="L71" s="2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2.75" hidden="1">
      <c r="A72" s="3"/>
      <c r="B72" s="53"/>
      <c r="C72" s="53"/>
      <c r="D72" s="53"/>
      <c r="E72" s="53"/>
      <c r="F72" s="53"/>
      <c r="G72" s="53"/>
      <c r="H72" s="53"/>
      <c r="I72" s="53"/>
      <c r="J72" s="53"/>
      <c r="K72" s="21"/>
      <c r="L72" s="2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2.75" hidden="1">
      <c r="A73" s="3"/>
      <c r="B73" s="53"/>
      <c r="C73" s="53"/>
      <c r="D73" s="53"/>
      <c r="E73" s="53"/>
      <c r="F73" s="53"/>
      <c r="G73" s="53"/>
      <c r="H73" s="53"/>
      <c r="I73" s="53"/>
      <c r="J73" s="53"/>
      <c r="K73" s="21"/>
      <c r="L73" s="21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2.75" hidden="1">
      <c r="A74" s="3"/>
      <c r="B74" s="53"/>
      <c r="C74" s="53"/>
      <c r="D74" s="53"/>
      <c r="E74" s="53"/>
      <c r="F74" s="53"/>
      <c r="G74" s="53"/>
      <c r="H74" s="53"/>
      <c r="I74" s="53"/>
      <c r="J74" s="53"/>
      <c r="K74" s="21"/>
      <c r="L74" s="2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ht="12.75" hidden="1">
      <c r="A75" s="3"/>
      <c r="B75" s="53"/>
      <c r="C75" s="53"/>
      <c r="D75" s="53"/>
      <c r="E75" s="53"/>
      <c r="F75" s="53"/>
      <c r="G75" s="53"/>
      <c r="H75" s="53"/>
      <c r="I75" s="53"/>
      <c r="J75" s="53"/>
      <c r="K75" s="21"/>
      <c r="L75" s="21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12.75" hidden="1">
      <c r="A76" s="3"/>
      <c r="B76" s="53"/>
      <c r="C76" s="53"/>
      <c r="D76" s="53"/>
      <c r="E76" s="53"/>
      <c r="F76" s="53"/>
      <c r="G76" s="53"/>
      <c r="H76" s="53"/>
      <c r="I76" s="53"/>
      <c r="J76" s="53"/>
      <c r="K76" s="21"/>
      <c r="L76" s="2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2.75" hidden="1">
      <c r="A77" s="3"/>
      <c r="B77" s="53"/>
      <c r="C77" s="53"/>
      <c r="D77" s="53"/>
      <c r="E77" s="53"/>
      <c r="F77" s="53"/>
      <c r="G77" s="53"/>
      <c r="H77" s="53"/>
      <c r="I77" s="53"/>
      <c r="J77" s="53"/>
      <c r="K77" s="21"/>
      <c r="L77" s="21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2.75" hidden="1">
      <c r="A78" s="3"/>
      <c r="B78" s="53"/>
      <c r="C78" s="53"/>
      <c r="D78" s="53"/>
      <c r="E78" s="53"/>
      <c r="F78" s="53"/>
      <c r="G78" s="53"/>
      <c r="H78" s="53"/>
      <c r="I78" s="53"/>
      <c r="J78" s="53"/>
      <c r="K78" s="21"/>
      <c r="L78" s="21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2.75" hidden="1">
      <c r="A79" s="3"/>
      <c r="B79" s="53"/>
      <c r="C79" s="53"/>
      <c r="D79" s="53"/>
      <c r="E79" s="53"/>
      <c r="F79" s="53"/>
      <c r="G79" s="53"/>
      <c r="H79" s="53"/>
      <c r="I79" s="53"/>
      <c r="J79" s="53"/>
      <c r="K79" s="21"/>
      <c r="L79" s="21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2.75" hidden="1">
      <c r="A80" s="3"/>
      <c r="B80" s="53"/>
      <c r="C80" s="53"/>
      <c r="D80" s="53"/>
      <c r="E80" s="53"/>
      <c r="F80" s="53"/>
      <c r="G80" s="53"/>
      <c r="H80" s="53"/>
      <c r="I80" s="53"/>
      <c r="J80" s="53"/>
      <c r="K80" s="21"/>
      <c r="L80" s="21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2.75" hidden="1">
      <c r="A81" s="3"/>
      <c r="B81" s="53"/>
      <c r="C81" s="53"/>
      <c r="D81" s="53"/>
      <c r="E81" s="53"/>
      <c r="F81" s="53"/>
      <c r="G81" s="53"/>
      <c r="H81" s="53"/>
      <c r="I81" s="53"/>
      <c r="J81" s="53"/>
      <c r="K81" s="21"/>
      <c r="L81" s="21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2.75">
      <c r="A82" s="7"/>
      <c r="B82" s="49" t="s">
        <v>25</v>
      </c>
      <c r="C82" s="49"/>
      <c r="D82" s="49"/>
      <c r="E82" s="49"/>
      <c r="F82" s="49"/>
      <c r="G82" s="49"/>
      <c r="H82" s="49"/>
      <c r="I82" s="49"/>
      <c r="J82" s="49"/>
      <c r="K82" s="47"/>
      <c r="L82" s="47"/>
      <c r="M82" s="47" t="s">
        <v>26</v>
      </c>
      <c r="N82" s="47"/>
      <c r="O82" s="47"/>
      <c r="P82" s="47"/>
      <c r="Q82" s="47"/>
      <c r="R82" s="48">
        <f>SUM(R44:T81)</f>
        <v>5387.950000000001</v>
      </c>
      <c r="S82" s="48"/>
      <c r="T82" s="48"/>
      <c r="U82" s="48">
        <f>SUM(U44:W81)</f>
        <v>5926.745000000001</v>
      </c>
      <c r="V82" s="48"/>
      <c r="W82" s="48"/>
    </row>
    <row r="83" spans="1:23" ht="12.75" customHeight="1">
      <c r="A83" s="23" t="s">
        <v>13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:23" ht="12.75" customHeight="1">
      <c r="A84" s="23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ht="12.75">
      <c r="A85" s="23" t="s">
        <v>56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7" spans="1:23" ht="12.75">
      <c r="A87" s="21" t="s">
        <v>15</v>
      </c>
      <c r="B87" s="21" t="s">
        <v>35</v>
      </c>
      <c r="C87" s="21"/>
      <c r="D87" s="21"/>
      <c r="E87" s="21"/>
      <c r="F87" s="21"/>
      <c r="G87" s="21"/>
      <c r="H87" s="21"/>
      <c r="I87" s="21"/>
      <c r="J87" s="21" t="s">
        <v>98</v>
      </c>
      <c r="K87" s="21"/>
      <c r="L87" s="21" t="s">
        <v>34</v>
      </c>
      <c r="M87" s="21"/>
      <c r="N87" s="21" t="s">
        <v>32</v>
      </c>
      <c r="O87" s="21"/>
      <c r="P87" s="21" t="s">
        <v>41</v>
      </c>
      <c r="Q87" s="21"/>
      <c r="R87" s="21" t="s">
        <v>18</v>
      </c>
      <c r="S87" s="21"/>
      <c r="T87" s="21"/>
      <c r="U87" s="21"/>
      <c r="V87" s="21"/>
      <c r="W87" s="21"/>
    </row>
    <row r="88" spans="1:23" ht="53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 t="s">
        <v>30</v>
      </c>
      <c r="S88" s="21"/>
      <c r="T88" s="21"/>
      <c r="U88" s="21" t="s">
        <v>31</v>
      </c>
      <c r="V88" s="21"/>
      <c r="W88" s="21"/>
    </row>
    <row r="89" spans="1:23" ht="12.75">
      <c r="A89" s="6">
        <v>1</v>
      </c>
      <c r="B89" s="55">
        <v>2</v>
      </c>
      <c r="C89" s="55"/>
      <c r="D89" s="55"/>
      <c r="E89" s="55"/>
      <c r="F89" s="55"/>
      <c r="G89" s="55"/>
      <c r="H89" s="55"/>
      <c r="I89" s="55"/>
      <c r="J89" s="55">
        <v>3</v>
      </c>
      <c r="K89" s="55"/>
      <c r="L89" s="55">
        <v>4</v>
      </c>
      <c r="M89" s="55"/>
      <c r="N89" s="55">
        <v>5</v>
      </c>
      <c r="O89" s="55"/>
      <c r="P89" s="55">
        <v>6</v>
      </c>
      <c r="Q89" s="55"/>
      <c r="R89" s="55">
        <v>7</v>
      </c>
      <c r="S89" s="55"/>
      <c r="T89" s="55"/>
      <c r="U89" s="55">
        <v>8</v>
      </c>
      <c r="V89" s="55"/>
      <c r="W89" s="55"/>
    </row>
    <row r="90" spans="1:23" ht="12.75" hidden="1">
      <c r="A90" s="3"/>
      <c r="B90" s="53"/>
      <c r="C90" s="53"/>
      <c r="D90" s="53"/>
      <c r="E90" s="53"/>
      <c r="F90" s="53"/>
      <c r="G90" s="53"/>
      <c r="H90" s="53"/>
      <c r="I90" s="53"/>
      <c r="J90" s="54"/>
      <c r="K90" s="54"/>
      <c r="L90" s="21"/>
      <c r="M90" s="21"/>
      <c r="N90" s="20"/>
      <c r="O90" s="20"/>
      <c r="P90" s="21"/>
      <c r="Q90" s="21"/>
      <c r="R90" s="20"/>
      <c r="S90" s="20"/>
      <c r="T90" s="20"/>
      <c r="U90" s="20"/>
      <c r="V90" s="20"/>
      <c r="W90" s="20"/>
    </row>
    <row r="91" spans="1:23" ht="12.75">
      <c r="A91" s="3">
        <v>1</v>
      </c>
      <c r="B91" s="53" t="s">
        <v>42</v>
      </c>
      <c r="C91" s="53"/>
      <c r="D91" s="53"/>
      <c r="E91" s="53"/>
      <c r="F91" s="53"/>
      <c r="G91" s="53"/>
      <c r="H91" s="53"/>
      <c r="I91" s="53"/>
      <c r="J91" s="59">
        <v>0.5</v>
      </c>
      <c r="K91" s="59"/>
      <c r="L91" s="21" t="s">
        <v>36</v>
      </c>
      <c r="M91" s="21"/>
      <c r="N91" s="20">
        <v>58.1</v>
      </c>
      <c r="O91" s="20"/>
      <c r="P91" s="21">
        <v>1</v>
      </c>
      <c r="Q91" s="21"/>
      <c r="R91" s="20">
        <f>J91*N91*P91</f>
        <v>29.05</v>
      </c>
      <c r="S91" s="20"/>
      <c r="T91" s="20"/>
      <c r="U91" s="20">
        <f>R91*$S$11</f>
        <v>31.955000000000002</v>
      </c>
      <c r="V91" s="20"/>
      <c r="W91" s="20"/>
    </row>
    <row r="92" spans="1:23" ht="12.75">
      <c r="A92" s="3">
        <v>2</v>
      </c>
      <c r="B92" s="53" t="s">
        <v>43</v>
      </c>
      <c r="C92" s="53"/>
      <c r="D92" s="53"/>
      <c r="E92" s="53"/>
      <c r="F92" s="53"/>
      <c r="G92" s="53"/>
      <c r="H92" s="53"/>
      <c r="I92" s="53"/>
      <c r="J92" s="59">
        <v>0.5</v>
      </c>
      <c r="K92" s="59"/>
      <c r="L92" s="21" t="s">
        <v>36</v>
      </c>
      <c r="M92" s="21"/>
      <c r="N92" s="20">
        <v>458.1</v>
      </c>
      <c r="O92" s="20"/>
      <c r="P92" s="21">
        <v>1</v>
      </c>
      <c r="Q92" s="21"/>
      <c r="R92" s="20">
        <f aca="true" t="shared" si="2" ref="R92:R99">J92*N92*P92</f>
        <v>229.05</v>
      </c>
      <c r="S92" s="20"/>
      <c r="T92" s="20"/>
      <c r="U92" s="20">
        <f aca="true" t="shared" si="3" ref="U92:U99">R92*$S$11</f>
        <v>251.95500000000004</v>
      </c>
      <c r="V92" s="20"/>
      <c r="W92" s="20"/>
    </row>
    <row r="93" spans="1:23" ht="12.75">
      <c r="A93" s="3">
        <v>3</v>
      </c>
      <c r="B93" s="53" t="s">
        <v>69</v>
      </c>
      <c r="C93" s="53"/>
      <c r="D93" s="53"/>
      <c r="E93" s="53"/>
      <c r="F93" s="53"/>
      <c r="G93" s="53"/>
      <c r="H93" s="53"/>
      <c r="I93" s="53"/>
      <c r="J93" s="59">
        <v>1</v>
      </c>
      <c r="K93" s="59"/>
      <c r="L93" s="21" t="s">
        <v>36</v>
      </c>
      <c r="M93" s="21"/>
      <c r="N93" s="20">
        <v>18</v>
      </c>
      <c r="O93" s="20"/>
      <c r="P93" s="21">
        <v>1</v>
      </c>
      <c r="Q93" s="21"/>
      <c r="R93" s="20">
        <f t="shared" si="2"/>
        <v>18</v>
      </c>
      <c r="S93" s="20"/>
      <c r="T93" s="20"/>
      <c r="U93" s="20">
        <f t="shared" si="3"/>
        <v>19.8</v>
      </c>
      <c r="V93" s="20"/>
      <c r="W93" s="20"/>
    </row>
    <row r="94" spans="1:23" ht="12.75">
      <c r="A94" s="3">
        <v>4</v>
      </c>
      <c r="B94" s="53" t="s">
        <v>70</v>
      </c>
      <c r="C94" s="53"/>
      <c r="D94" s="53"/>
      <c r="E94" s="53"/>
      <c r="F94" s="53"/>
      <c r="G94" s="53"/>
      <c r="H94" s="53"/>
      <c r="I94" s="53"/>
      <c r="J94" s="59">
        <v>0.33</v>
      </c>
      <c r="K94" s="59"/>
      <c r="L94" s="21" t="s">
        <v>36</v>
      </c>
      <c r="M94" s="21"/>
      <c r="N94" s="20">
        <v>135.4</v>
      </c>
      <c r="O94" s="20"/>
      <c r="P94" s="21">
        <v>1</v>
      </c>
      <c r="Q94" s="21"/>
      <c r="R94" s="20">
        <f t="shared" si="2"/>
        <v>44.682</v>
      </c>
      <c r="S94" s="20"/>
      <c r="T94" s="20"/>
      <c r="U94" s="20">
        <f t="shared" si="3"/>
        <v>49.150200000000005</v>
      </c>
      <c r="V94" s="20"/>
      <c r="W94" s="20"/>
    </row>
    <row r="95" spans="1:23" ht="12.75">
      <c r="A95" s="3">
        <v>5</v>
      </c>
      <c r="B95" s="53" t="s">
        <v>71</v>
      </c>
      <c r="C95" s="53"/>
      <c r="D95" s="53"/>
      <c r="E95" s="53"/>
      <c r="F95" s="53"/>
      <c r="G95" s="53"/>
      <c r="H95" s="53"/>
      <c r="I95" s="53"/>
      <c r="J95" s="59">
        <v>0.11</v>
      </c>
      <c r="K95" s="59"/>
      <c r="L95" s="21" t="s">
        <v>36</v>
      </c>
      <c r="M95" s="21"/>
      <c r="N95" s="20">
        <v>215.84</v>
      </c>
      <c r="O95" s="20"/>
      <c r="P95" s="21">
        <v>1</v>
      </c>
      <c r="Q95" s="21"/>
      <c r="R95" s="20">
        <f t="shared" si="2"/>
        <v>23.7424</v>
      </c>
      <c r="S95" s="20"/>
      <c r="T95" s="20"/>
      <c r="U95" s="20">
        <f t="shared" si="3"/>
        <v>26.11664</v>
      </c>
      <c r="V95" s="20"/>
      <c r="W95" s="20"/>
    </row>
    <row r="96" spans="1:23" ht="12.75">
      <c r="A96" s="3">
        <v>6</v>
      </c>
      <c r="B96" s="53" t="s">
        <v>72</v>
      </c>
      <c r="C96" s="53"/>
      <c r="D96" s="53"/>
      <c r="E96" s="53"/>
      <c r="F96" s="53"/>
      <c r="G96" s="53"/>
      <c r="H96" s="53"/>
      <c r="I96" s="53"/>
      <c r="J96" s="59">
        <v>0.3</v>
      </c>
      <c r="K96" s="59"/>
      <c r="L96" s="21" t="s">
        <v>36</v>
      </c>
      <c r="M96" s="21"/>
      <c r="N96" s="20">
        <v>50.85</v>
      </c>
      <c r="O96" s="20"/>
      <c r="P96" s="21">
        <v>1</v>
      </c>
      <c r="Q96" s="21"/>
      <c r="R96" s="20">
        <f t="shared" si="2"/>
        <v>15.254999999999999</v>
      </c>
      <c r="S96" s="20"/>
      <c r="T96" s="20"/>
      <c r="U96" s="20">
        <f t="shared" si="3"/>
        <v>16.7805</v>
      </c>
      <c r="V96" s="20"/>
      <c r="W96" s="20"/>
    </row>
    <row r="97" spans="1:23" ht="26.25" customHeight="1">
      <c r="A97" s="3">
        <v>7</v>
      </c>
      <c r="B97" s="53" t="s">
        <v>73</v>
      </c>
      <c r="C97" s="53"/>
      <c r="D97" s="53"/>
      <c r="E97" s="53"/>
      <c r="F97" s="53"/>
      <c r="G97" s="53"/>
      <c r="H97" s="53"/>
      <c r="I97" s="53"/>
      <c r="J97" s="59">
        <v>0.4</v>
      </c>
      <c r="K97" s="59"/>
      <c r="L97" s="21" t="s">
        <v>36</v>
      </c>
      <c r="M97" s="21"/>
      <c r="N97" s="20">
        <v>110</v>
      </c>
      <c r="O97" s="20"/>
      <c r="P97" s="21">
        <v>1</v>
      </c>
      <c r="Q97" s="21"/>
      <c r="R97" s="20">
        <f t="shared" si="2"/>
        <v>44</v>
      </c>
      <c r="S97" s="20"/>
      <c r="T97" s="20"/>
      <c r="U97" s="20">
        <f t="shared" si="3"/>
        <v>48.400000000000006</v>
      </c>
      <c r="V97" s="20"/>
      <c r="W97" s="20"/>
    </row>
    <row r="98" spans="1:23" ht="24.75" customHeight="1">
      <c r="A98" s="3">
        <v>8</v>
      </c>
      <c r="B98" s="53" t="s">
        <v>74</v>
      </c>
      <c r="C98" s="53"/>
      <c r="D98" s="53"/>
      <c r="E98" s="53"/>
      <c r="F98" s="53"/>
      <c r="G98" s="53"/>
      <c r="H98" s="53"/>
      <c r="I98" s="53"/>
      <c r="J98" s="59">
        <v>0.1</v>
      </c>
      <c r="K98" s="59"/>
      <c r="L98" s="21" t="s">
        <v>36</v>
      </c>
      <c r="M98" s="21"/>
      <c r="N98" s="20">
        <v>380</v>
      </c>
      <c r="O98" s="20"/>
      <c r="P98" s="21">
        <v>1</v>
      </c>
      <c r="Q98" s="21"/>
      <c r="R98" s="20">
        <f t="shared" si="2"/>
        <v>38</v>
      </c>
      <c r="S98" s="20"/>
      <c r="T98" s="20"/>
      <c r="U98" s="20">
        <f t="shared" si="3"/>
        <v>41.800000000000004</v>
      </c>
      <c r="V98" s="20"/>
      <c r="W98" s="20"/>
    </row>
    <row r="99" spans="1:23" ht="12.75">
      <c r="A99" s="3">
        <v>9</v>
      </c>
      <c r="B99" s="53" t="s">
        <v>75</v>
      </c>
      <c r="C99" s="53"/>
      <c r="D99" s="53"/>
      <c r="E99" s="53"/>
      <c r="F99" s="53"/>
      <c r="G99" s="53"/>
      <c r="H99" s="53"/>
      <c r="I99" s="53"/>
      <c r="J99" s="59">
        <v>0.33</v>
      </c>
      <c r="K99" s="59"/>
      <c r="L99" s="21" t="s">
        <v>36</v>
      </c>
      <c r="M99" s="21"/>
      <c r="N99" s="20">
        <v>461.7</v>
      </c>
      <c r="O99" s="20"/>
      <c r="P99" s="21">
        <v>1</v>
      </c>
      <c r="Q99" s="21"/>
      <c r="R99" s="20">
        <f t="shared" si="2"/>
        <v>152.361</v>
      </c>
      <c r="S99" s="20"/>
      <c r="T99" s="20"/>
      <c r="U99" s="20">
        <f t="shared" si="3"/>
        <v>167.5971</v>
      </c>
      <c r="V99" s="20"/>
      <c r="W99" s="20"/>
    </row>
    <row r="100" spans="1:23" ht="12.75">
      <c r="A100" s="7"/>
      <c r="B100" s="49" t="s">
        <v>25</v>
      </c>
      <c r="C100" s="49"/>
      <c r="D100" s="49"/>
      <c r="E100" s="49"/>
      <c r="F100" s="49"/>
      <c r="G100" s="49"/>
      <c r="H100" s="49"/>
      <c r="I100" s="49"/>
      <c r="J100" s="47"/>
      <c r="K100" s="47"/>
      <c r="L100" s="47"/>
      <c r="M100" s="47"/>
      <c r="N100" s="47"/>
      <c r="O100" s="47"/>
      <c r="P100" s="47"/>
      <c r="Q100" s="47"/>
      <c r="R100" s="48">
        <f>SUM(R91:T99)</f>
        <v>594.1404</v>
      </c>
      <c r="S100" s="48"/>
      <c r="T100" s="48"/>
      <c r="U100" s="48">
        <f>SUM(U91:W99)</f>
        <v>653.5544400000001</v>
      </c>
      <c r="V100" s="48"/>
      <c r="W100" s="48"/>
    </row>
    <row r="102" spans="1:26" ht="12.75" customHeight="1">
      <c r="A102" s="23" t="s">
        <v>13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>
      <c r="A103" s="23" t="s">
        <v>78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53" ht="12.75" customHeight="1">
      <c r="A104" s="24" t="s">
        <v>76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2.75">
      <c r="A105" s="21" t="s">
        <v>15</v>
      </c>
      <c r="B105" s="21" t="s">
        <v>79</v>
      </c>
      <c r="C105" s="21"/>
      <c r="D105" s="21"/>
      <c r="E105" s="21"/>
      <c r="F105" s="21"/>
      <c r="G105" s="21"/>
      <c r="H105" s="21"/>
      <c r="I105" s="21" t="s">
        <v>80</v>
      </c>
      <c r="J105" s="21"/>
      <c r="K105" s="21" t="s">
        <v>34</v>
      </c>
      <c r="L105" s="21"/>
      <c r="M105" s="32" t="s">
        <v>77</v>
      </c>
      <c r="N105" s="33"/>
      <c r="O105" s="34"/>
      <c r="P105" s="21" t="s">
        <v>32</v>
      </c>
      <c r="Q105" s="21"/>
      <c r="R105" s="21"/>
      <c r="S105" s="21" t="s">
        <v>41</v>
      </c>
      <c r="T105" s="21"/>
      <c r="U105" s="21" t="s">
        <v>18</v>
      </c>
      <c r="V105" s="21"/>
      <c r="W105" s="21"/>
      <c r="X105" s="21"/>
      <c r="Y105" s="21"/>
      <c r="Z105" s="2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54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35"/>
      <c r="N106" s="36"/>
      <c r="O106" s="37"/>
      <c r="P106" s="21"/>
      <c r="Q106" s="21"/>
      <c r="R106" s="21"/>
      <c r="S106" s="21"/>
      <c r="T106" s="21"/>
      <c r="U106" s="21" t="s">
        <v>81</v>
      </c>
      <c r="V106" s="21"/>
      <c r="W106" s="21"/>
      <c r="X106" s="21" t="s">
        <v>31</v>
      </c>
      <c r="Y106" s="21"/>
      <c r="Z106" s="21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 ht="12.75">
      <c r="A107" s="6">
        <v>1</v>
      </c>
      <c r="B107" s="55">
        <v>2</v>
      </c>
      <c r="C107" s="55"/>
      <c r="D107" s="55"/>
      <c r="E107" s="55"/>
      <c r="F107" s="55"/>
      <c r="G107" s="55"/>
      <c r="H107" s="55"/>
      <c r="I107" s="55">
        <v>3</v>
      </c>
      <c r="J107" s="55"/>
      <c r="K107" s="55">
        <v>4</v>
      </c>
      <c r="L107" s="55"/>
      <c r="M107" s="56"/>
      <c r="N107" s="57"/>
      <c r="O107" s="58"/>
      <c r="P107" s="55">
        <v>5</v>
      </c>
      <c r="Q107" s="55"/>
      <c r="R107" s="55"/>
      <c r="S107" s="55">
        <v>6</v>
      </c>
      <c r="T107" s="55"/>
      <c r="U107" s="55">
        <v>7</v>
      </c>
      <c r="V107" s="55"/>
      <c r="W107" s="55"/>
      <c r="X107" s="55">
        <v>8</v>
      </c>
      <c r="Y107" s="55"/>
      <c r="Z107" s="55"/>
      <c r="AB107" s="2"/>
      <c r="AC107" s="8"/>
      <c r="AD107" s="8"/>
      <c r="AE107" s="8"/>
      <c r="AF107" s="8"/>
      <c r="AG107" s="8"/>
      <c r="AH107" s="8"/>
      <c r="AI107" s="8"/>
      <c r="AJ107" s="12"/>
      <c r="AK107" s="12"/>
      <c r="AL107" s="2"/>
      <c r="AM107" s="2"/>
      <c r="AN107" s="2"/>
      <c r="AO107" s="2"/>
      <c r="AP107" s="2"/>
      <c r="AQ107" s="9"/>
      <c r="AR107" s="9"/>
      <c r="AS107" s="9"/>
      <c r="AT107" s="2"/>
      <c r="AU107" s="2"/>
      <c r="AV107" s="9"/>
      <c r="AW107" s="9"/>
      <c r="AX107" s="9"/>
      <c r="AY107" s="9"/>
      <c r="AZ107" s="9"/>
      <c r="BA107" s="9"/>
    </row>
    <row r="108" spans="1:53" ht="30" customHeight="1">
      <c r="A108" s="3">
        <v>1</v>
      </c>
      <c r="B108" s="53" t="s">
        <v>44</v>
      </c>
      <c r="C108" s="53"/>
      <c r="D108" s="53"/>
      <c r="E108" s="53"/>
      <c r="F108" s="53"/>
      <c r="G108" s="53"/>
      <c r="H108" s="53"/>
      <c r="I108" s="54">
        <v>0.222</v>
      </c>
      <c r="J108" s="54"/>
      <c r="K108" s="21" t="s">
        <v>36</v>
      </c>
      <c r="L108" s="21"/>
      <c r="M108" s="15">
        <v>1.33</v>
      </c>
      <c r="N108" s="16"/>
      <c r="O108" s="44"/>
      <c r="P108" s="20">
        <v>4100</v>
      </c>
      <c r="Q108" s="20"/>
      <c r="R108" s="20"/>
      <c r="S108" s="21">
        <v>1</v>
      </c>
      <c r="T108" s="21"/>
      <c r="U108" s="20">
        <f>I108*M108*P108*S108/305</f>
        <v>3.9690688524590163</v>
      </c>
      <c r="V108" s="20"/>
      <c r="W108" s="20"/>
      <c r="X108" s="20">
        <f>U108*$S$12</f>
        <v>4.365975737704918</v>
      </c>
      <c r="Y108" s="20"/>
      <c r="Z108" s="20"/>
      <c r="AB108" s="2"/>
      <c r="AC108" s="8"/>
      <c r="AD108" s="8"/>
      <c r="AE108" s="8"/>
      <c r="AF108" s="8"/>
      <c r="AG108" s="8"/>
      <c r="AH108" s="8"/>
      <c r="AI108" s="8"/>
      <c r="AJ108" s="12"/>
      <c r="AK108" s="12"/>
      <c r="AL108" s="2"/>
      <c r="AM108" s="2"/>
      <c r="AN108" s="2"/>
      <c r="AO108" s="2"/>
      <c r="AP108" s="2"/>
      <c r="AQ108" s="9"/>
      <c r="AR108" s="9"/>
      <c r="AS108" s="9"/>
      <c r="AT108" s="2"/>
      <c r="AU108" s="2"/>
      <c r="AV108" s="9"/>
      <c r="AW108" s="9"/>
      <c r="AX108" s="9"/>
      <c r="AY108" s="9"/>
      <c r="AZ108" s="9"/>
      <c r="BA108" s="9"/>
    </row>
    <row r="109" spans="1:53" ht="12.75" hidden="1">
      <c r="A109" s="3"/>
      <c r="B109" s="53"/>
      <c r="C109" s="53"/>
      <c r="D109" s="53"/>
      <c r="E109" s="53"/>
      <c r="F109" s="53"/>
      <c r="G109" s="53"/>
      <c r="H109" s="53"/>
      <c r="I109" s="54"/>
      <c r="J109" s="54"/>
      <c r="K109" s="21"/>
      <c r="L109" s="21"/>
      <c r="M109" s="15"/>
      <c r="N109" s="16"/>
      <c r="O109" s="44"/>
      <c r="P109" s="20"/>
      <c r="Q109" s="20"/>
      <c r="R109" s="20"/>
      <c r="S109" s="21"/>
      <c r="T109" s="21"/>
      <c r="U109" s="20"/>
      <c r="V109" s="20"/>
      <c r="W109" s="20"/>
      <c r="X109" s="20"/>
      <c r="Y109" s="20"/>
      <c r="Z109" s="20"/>
      <c r="AB109" s="11"/>
      <c r="AC109" s="13"/>
      <c r="AD109" s="13"/>
      <c r="AE109" s="13"/>
      <c r="AF109" s="13"/>
      <c r="AG109" s="13"/>
      <c r="AH109" s="13"/>
      <c r="AI109" s="13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4"/>
      <c r="AW109" s="14"/>
      <c r="AX109" s="14"/>
      <c r="AY109" s="14"/>
      <c r="AZ109" s="14"/>
      <c r="BA109" s="14"/>
    </row>
    <row r="110" spans="1:26" ht="12.75">
      <c r="A110" s="7"/>
      <c r="B110" s="49" t="s">
        <v>25</v>
      </c>
      <c r="C110" s="49"/>
      <c r="D110" s="49"/>
      <c r="E110" s="49"/>
      <c r="F110" s="49"/>
      <c r="G110" s="49"/>
      <c r="H110" s="49"/>
      <c r="I110" s="47"/>
      <c r="J110" s="47"/>
      <c r="K110" s="47"/>
      <c r="L110" s="47"/>
      <c r="M110" s="50"/>
      <c r="N110" s="51"/>
      <c r="O110" s="52"/>
      <c r="P110" s="47"/>
      <c r="Q110" s="47"/>
      <c r="R110" s="47"/>
      <c r="S110" s="47"/>
      <c r="T110" s="47"/>
      <c r="U110" s="48">
        <f>U108+U109</f>
        <v>3.9690688524590163</v>
      </c>
      <c r="V110" s="48"/>
      <c r="W110" s="48"/>
      <c r="X110" s="48">
        <f>X108+X109</f>
        <v>4.365975737704918</v>
      </c>
      <c r="Y110" s="48"/>
      <c r="Z110" s="48"/>
    </row>
    <row r="111" spans="1:33" ht="12.75">
      <c r="A111" s="82" t="s">
        <v>90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0"/>
      <c r="Z111" s="80"/>
      <c r="AA111" s="80"/>
      <c r="AB111" s="80"/>
      <c r="AC111" s="80"/>
      <c r="AD111" s="80"/>
      <c r="AE111" s="80"/>
      <c r="AF111" s="80"/>
      <c r="AG111" s="80"/>
    </row>
    <row r="112" spans="1:33" ht="12.75">
      <c r="A112" s="82" t="s">
        <v>45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0"/>
      <c r="Z112" s="80"/>
      <c r="AA112" s="80"/>
      <c r="AB112" s="80"/>
      <c r="AC112" s="80"/>
      <c r="AD112" s="80"/>
      <c r="AE112" s="80"/>
      <c r="AF112" s="80"/>
      <c r="AG112" s="80"/>
    </row>
    <row r="113" spans="1:33" ht="12.75">
      <c r="A113" s="82" t="s">
        <v>51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spans="1:33" ht="25.5" customHeight="1">
      <c r="A114" s="83" t="s">
        <v>92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4">
        <f>6.47*1.05</f>
        <v>6.7935</v>
      </c>
      <c r="Q114" s="84"/>
      <c r="R114" s="85" t="s">
        <v>47</v>
      </c>
      <c r="S114" s="85"/>
      <c r="T114" s="85"/>
      <c r="U114" s="85"/>
      <c r="V114" s="85"/>
      <c r="W114" s="85"/>
      <c r="X114" s="85"/>
      <c r="Y114" s="81"/>
      <c r="Z114" s="81"/>
      <c r="AA114" s="81"/>
      <c r="AB114" s="81"/>
      <c r="AC114" s="81"/>
      <c r="AD114" s="81"/>
      <c r="AE114" s="81"/>
      <c r="AF114" s="81"/>
      <c r="AG114" s="81"/>
    </row>
    <row r="115" spans="1:24" ht="12.75">
      <c r="A115" s="21" t="s">
        <v>15</v>
      </c>
      <c r="B115" s="21" t="s">
        <v>82</v>
      </c>
      <c r="C115" s="21"/>
      <c r="D115" s="21"/>
      <c r="E115" s="21"/>
      <c r="F115" s="15" t="s">
        <v>89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2" t="s">
        <v>25</v>
      </c>
      <c r="W115" s="33"/>
      <c r="X115" s="34"/>
    </row>
    <row r="116" spans="1:24" ht="81" customHeight="1">
      <c r="A116" s="21"/>
      <c r="B116" s="21"/>
      <c r="C116" s="21"/>
      <c r="D116" s="21"/>
      <c r="E116" s="21"/>
      <c r="F116" s="75" t="s">
        <v>83</v>
      </c>
      <c r="G116" s="75"/>
      <c r="H116" s="75" t="s">
        <v>84</v>
      </c>
      <c r="I116" s="75"/>
      <c r="J116" s="76" t="s">
        <v>85</v>
      </c>
      <c r="K116" s="77"/>
      <c r="L116" s="76" t="s">
        <v>128</v>
      </c>
      <c r="M116" s="77"/>
      <c r="N116" s="75" t="s">
        <v>129</v>
      </c>
      <c r="O116" s="75"/>
      <c r="P116" s="75" t="s">
        <v>86</v>
      </c>
      <c r="Q116" s="75"/>
      <c r="R116" s="75" t="s">
        <v>87</v>
      </c>
      <c r="S116" s="75"/>
      <c r="T116" s="75" t="s">
        <v>88</v>
      </c>
      <c r="U116" s="75"/>
      <c r="V116" s="35"/>
      <c r="W116" s="36"/>
      <c r="X116" s="37"/>
    </row>
    <row r="117" spans="1:24" ht="12.75">
      <c r="A117" s="5">
        <v>1</v>
      </c>
      <c r="B117" s="38">
        <v>2</v>
      </c>
      <c r="C117" s="39"/>
      <c r="D117" s="39"/>
      <c r="E117" s="39"/>
      <c r="F117" s="38">
        <v>3</v>
      </c>
      <c r="G117" s="40"/>
      <c r="H117" s="38">
        <v>4</v>
      </c>
      <c r="I117" s="40"/>
      <c r="J117" s="38">
        <v>5</v>
      </c>
      <c r="K117" s="40"/>
      <c r="L117" s="38">
        <v>6</v>
      </c>
      <c r="M117" s="40"/>
      <c r="N117" s="38">
        <v>7</v>
      </c>
      <c r="O117" s="40"/>
      <c r="P117" s="38">
        <v>8</v>
      </c>
      <c r="Q117" s="40"/>
      <c r="R117" s="38">
        <v>9</v>
      </c>
      <c r="S117" s="40"/>
      <c r="T117" s="38">
        <v>10</v>
      </c>
      <c r="U117" s="39"/>
      <c r="V117" s="38">
        <v>11</v>
      </c>
      <c r="W117" s="39"/>
      <c r="X117" s="40"/>
    </row>
    <row r="118" spans="1:24" ht="107.25" customHeight="1">
      <c r="A118" s="3">
        <v>1</v>
      </c>
      <c r="B118" s="26" t="s">
        <v>46</v>
      </c>
      <c r="C118" s="27"/>
      <c r="D118" s="27"/>
      <c r="E118" s="28"/>
      <c r="F118" s="29">
        <f>U36*P114</f>
        <v>2685.115438748159</v>
      </c>
      <c r="G118" s="31"/>
      <c r="H118" s="29">
        <f>U82/100*P114</f>
        <v>402.63342157500006</v>
      </c>
      <c r="I118" s="31"/>
      <c r="J118" s="78">
        <f>U100/100*P114</f>
        <v>44.399220881400005</v>
      </c>
      <c r="K118" s="79"/>
      <c r="L118" s="78">
        <f>X110*P114</f>
        <v>29.66025617409836</v>
      </c>
      <c r="M118" s="79"/>
      <c r="N118" s="78">
        <f>L118*0.3</f>
        <v>8.898076852229508</v>
      </c>
      <c r="O118" s="79"/>
      <c r="P118" s="29">
        <f>F118+H118+J118+L118+N118</f>
        <v>3170.706414230887</v>
      </c>
      <c r="Q118" s="31"/>
      <c r="R118" s="29">
        <f>P118*S13</f>
        <v>729.262475273104</v>
      </c>
      <c r="S118" s="31"/>
      <c r="T118" s="29">
        <f>(P118+R118)*S14</f>
        <v>545.9956445305587</v>
      </c>
      <c r="U118" s="30"/>
      <c r="V118" s="29">
        <f>P118+R118+T118</f>
        <v>4445.96453403455</v>
      </c>
      <c r="W118" s="16"/>
      <c r="X118" s="44"/>
    </row>
  </sheetData>
  <mergeCells count="532">
    <mergeCell ref="T118:U118"/>
    <mergeCell ref="V118:X118"/>
    <mergeCell ref="A111:X111"/>
    <mergeCell ref="A112:X112"/>
    <mergeCell ref="A113:X113"/>
    <mergeCell ref="A114:O114"/>
    <mergeCell ref="P114:Q114"/>
    <mergeCell ref="R114:X114"/>
    <mergeCell ref="T117:U117"/>
    <mergeCell ref="V117:X117"/>
    <mergeCell ref="B118:E118"/>
    <mergeCell ref="F118:G118"/>
    <mergeCell ref="H118:I118"/>
    <mergeCell ref="J118:K118"/>
    <mergeCell ref="L118:M118"/>
    <mergeCell ref="N118:O118"/>
    <mergeCell ref="P118:Q118"/>
    <mergeCell ref="R118:S118"/>
    <mergeCell ref="R116:S116"/>
    <mergeCell ref="T116:U116"/>
    <mergeCell ref="B117:E117"/>
    <mergeCell ref="F117:G117"/>
    <mergeCell ref="H117:I117"/>
    <mergeCell ref="J117:K117"/>
    <mergeCell ref="L117:M117"/>
    <mergeCell ref="N117:O117"/>
    <mergeCell ref="P117:Q117"/>
    <mergeCell ref="R117:S117"/>
    <mergeCell ref="A115:A116"/>
    <mergeCell ref="B115:E116"/>
    <mergeCell ref="F115:U115"/>
    <mergeCell ref="V115:X116"/>
    <mergeCell ref="F116:G116"/>
    <mergeCell ref="H116:I116"/>
    <mergeCell ref="J116:K116"/>
    <mergeCell ref="L116:M116"/>
    <mergeCell ref="N116:O116"/>
    <mergeCell ref="P116:Q116"/>
    <mergeCell ref="O36:Q36"/>
    <mergeCell ref="R36:T36"/>
    <mergeCell ref="U33:W33"/>
    <mergeCell ref="K34:N34"/>
    <mergeCell ref="O34:Q34"/>
    <mergeCell ref="R34:T34"/>
    <mergeCell ref="U34:W34"/>
    <mergeCell ref="U35:W35"/>
    <mergeCell ref="B33:J33"/>
    <mergeCell ref="K33:N33"/>
    <mergeCell ref="O33:Q33"/>
    <mergeCell ref="R33:T33"/>
    <mergeCell ref="B34:J34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R29:T29"/>
    <mergeCell ref="U29:W29"/>
    <mergeCell ref="B30:J30"/>
    <mergeCell ref="K30:N30"/>
    <mergeCell ref="O30:Q30"/>
    <mergeCell ref="R30:T30"/>
    <mergeCell ref="U30:W30"/>
    <mergeCell ref="R27:T27"/>
    <mergeCell ref="U27:W27"/>
    <mergeCell ref="B28:J28"/>
    <mergeCell ref="K28:N28"/>
    <mergeCell ref="O28:Q28"/>
    <mergeCell ref="R28:T28"/>
    <mergeCell ref="U28:W28"/>
    <mergeCell ref="R25:T25"/>
    <mergeCell ref="U25:W25"/>
    <mergeCell ref="B26:J26"/>
    <mergeCell ref="K26:N26"/>
    <mergeCell ref="O26:Q26"/>
    <mergeCell ref="R26:T26"/>
    <mergeCell ref="U26:W26"/>
    <mergeCell ref="A25:A30"/>
    <mergeCell ref="B25:J25"/>
    <mergeCell ref="K25:N25"/>
    <mergeCell ref="O25:Q25"/>
    <mergeCell ref="B27:J27"/>
    <mergeCell ref="K27:N27"/>
    <mergeCell ref="O27:Q27"/>
    <mergeCell ref="B29:J29"/>
    <mergeCell ref="K29:N29"/>
    <mergeCell ref="O29:Q29"/>
    <mergeCell ref="R21:W21"/>
    <mergeCell ref="R22:T23"/>
    <mergeCell ref="U22:W23"/>
    <mergeCell ref="B24:J24"/>
    <mergeCell ref="K24:N24"/>
    <mergeCell ref="O24:Q24"/>
    <mergeCell ref="R24:T24"/>
    <mergeCell ref="U24:W24"/>
    <mergeCell ref="A21:A23"/>
    <mergeCell ref="B21:J23"/>
    <mergeCell ref="K21:N23"/>
    <mergeCell ref="O21:Q23"/>
    <mergeCell ref="A16:W16"/>
    <mergeCell ref="A17:W17"/>
    <mergeCell ref="A18:W18"/>
    <mergeCell ref="A19:W19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3:W3"/>
    <mergeCell ref="A5:R5"/>
    <mergeCell ref="S5:W5"/>
    <mergeCell ref="A2:W2"/>
    <mergeCell ref="A37:W37"/>
    <mergeCell ref="A38:W38"/>
    <mergeCell ref="A39:W39"/>
    <mergeCell ref="B35:J35"/>
    <mergeCell ref="K35:N35"/>
    <mergeCell ref="O35:Q35"/>
    <mergeCell ref="R35:T35"/>
    <mergeCell ref="U36:W36"/>
    <mergeCell ref="B36:J36"/>
    <mergeCell ref="K36:N36"/>
    <mergeCell ref="A41:A42"/>
    <mergeCell ref="B41:J42"/>
    <mergeCell ref="K41:L42"/>
    <mergeCell ref="M41:N42"/>
    <mergeCell ref="O41:Q42"/>
    <mergeCell ref="R41:W41"/>
    <mergeCell ref="R42:T42"/>
    <mergeCell ref="U42:W42"/>
    <mergeCell ref="B43:J43"/>
    <mergeCell ref="K43:L43"/>
    <mergeCell ref="M43:N43"/>
    <mergeCell ref="O43:Q43"/>
    <mergeCell ref="R45:T45"/>
    <mergeCell ref="U45:W45"/>
    <mergeCell ref="B44:J44"/>
    <mergeCell ref="K44:L44"/>
    <mergeCell ref="M44:N44"/>
    <mergeCell ref="O44:Q44"/>
    <mergeCell ref="R43:T43"/>
    <mergeCell ref="U43:W43"/>
    <mergeCell ref="R44:T44"/>
    <mergeCell ref="U44:W44"/>
    <mergeCell ref="R46:T46"/>
    <mergeCell ref="U46:W46"/>
    <mergeCell ref="B45:J45"/>
    <mergeCell ref="K45:L45"/>
    <mergeCell ref="B46:J46"/>
    <mergeCell ref="K46:L46"/>
    <mergeCell ref="M46:N46"/>
    <mergeCell ref="O46:Q46"/>
    <mergeCell ref="M45:N45"/>
    <mergeCell ref="O45:Q45"/>
    <mergeCell ref="B47:J47"/>
    <mergeCell ref="K47:L47"/>
    <mergeCell ref="M47:N47"/>
    <mergeCell ref="O47:Q47"/>
    <mergeCell ref="R49:T49"/>
    <mergeCell ref="U49:W49"/>
    <mergeCell ref="B48:J48"/>
    <mergeCell ref="K48:L48"/>
    <mergeCell ref="M48:N48"/>
    <mergeCell ref="O48:Q48"/>
    <mergeCell ref="R47:T47"/>
    <mergeCell ref="U47:W47"/>
    <mergeCell ref="R48:T48"/>
    <mergeCell ref="U48:W48"/>
    <mergeCell ref="R50:T50"/>
    <mergeCell ref="U50:W50"/>
    <mergeCell ref="B49:J49"/>
    <mergeCell ref="K49:L49"/>
    <mergeCell ref="B50:J50"/>
    <mergeCell ref="K50:L50"/>
    <mergeCell ref="M50:N50"/>
    <mergeCell ref="O50:Q50"/>
    <mergeCell ref="M49:N49"/>
    <mergeCell ref="O49:Q49"/>
    <mergeCell ref="B51:J51"/>
    <mergeCell ref="K51:L51"/>
    <mergeCell ref="M51:N51"/>
    <mergeCell ref="O51:Q51"/>
    <mergeCell ref="R53:T53"/>
    <mergeCell ref="U53:W53"/>
    <mergeCell ref="B52:J52"/>
    <mergeCell ref="K52:L52"/>
    <mergeCell ref="M52:N52"/>
    <mergeCell ref="O52:Q52"/>
    <mergeCell ref="R51:T51"/>
    <mergeCell ref="U51:W51"/>
    <mergeCell ref="R52:T52"/>
    <mergeCell ref="U52:W52"/>
    <mergeCell ref="R54:T54"/>
    <mergeCell ref="U54:W54"/>
    <mergeCell ref="B53:J53"/>
    <mergeCell ref="K53:L53"/>
    <mergeCell ref="B54:J54"/>
    <mergeCell ref="K54:L54"/>
    <mergeCell ref="M54:N54"/>
    <mergeCell ref="O54:Q54"/>
    <mergeCell ref="M53:N53"/>
    <mergeCell ref="O53:Q53"/>
    <mergeCell ref="B55:J55"/>
    <mergeCell ref="K55:L55"/>
    <mergeCell ref="M55:N55"/>
    <mergeCell ref="O55:Q55"/>
    <mergeCell ref="R57:T57"/>
    <mergeCell ref="U57:W57"/>
    <mergeCell ref="B56:J56"/>
    <mergeCell ref="K56:L56"/>
    <mergeCell ref="M56:N56"/>
    <mergeCell ref="O56:Q56"/>
    <mergeCell ref="R55:T55"/>
    <mergeCell ref="U55:W55"/>
    <mergeCell ref="R56:T56"/>
    <mergeCell ref="U56:W56"/>
    <mergeCell ref="R58:T58"/>
    <mergeCell ref="U58:W58"/>
    <mergeCell ref="B57:J57"/>
    <mergeCell ref="K57:L57"/>
    <mergeCell ref="B58:J58"/>
    <mergeCell ref="K58:L58"/>
    <mergeCell ref="M58:N58"/>
    <mergeCell ref="O58:Q58"/>
    <mergeCell ref="M57:N57"/>
    <mergeCell ref="O57:Q57"/>
    <mergeCell ref="B59:J59"/>
    <mergeCell ref="K59:L59"/>
    <mergeCell ref="M59:N59"/>
    <mergeCell ref="O59:Q59"/>
    <mergeCell ref="R61:T61"/>
    <mergeCell ref="U61:W61"/>
    <mergeCell ref="B60:J60"/>
    <mergeCell ref="K60:L60"/>
    <mergeCell ref="M60:N60"/>
    <mergeCell ref="O60:Q60"/>
    <mergeCell ref="R59:T59"/>
    <mergeCell ref="U59:W59"/>
    <mergeCell ref="R60:T60"/>
    <mergeCell ref="U60:W60"/>
    <mergeCell ref="R62:T62"/>
    <mergeCell ref="U62:W62"/>
    <mergeCell ref="B61:J61"/>
    <mergeCell ref="K61:L61"/>
    <mergeCell ref="B62:J62"/>
    <mergeCell ref="K62:L62"/>
    <mergeCell ref="M62:N62"/>
    <mergeCell ref="O62:Q62"/>
    <mergeCell ref="M61:N61"/>
    <mergeCell ref="O61:Q61"/>
    <mergeCell ref="B63:J63"/>
    <mergeCell ref="K63:L63"/>
    <mergeCell ref="M63:N63"/>
    <mergeCell ref="O63:Q63"/>
    <mergeCell ref="R65:T65"/>
    <mergeCell ref="U65:W65"/>
    <mergeCell ref="B64:J64"/>
    <mergeCell ref="K64:L64"/>
    <mergeCell ref="M64:N64"/>
    <mergeCell ref="O64:Q64"/>
    <mergeCell ref="R63:T63"/>
    <mergeCell ref="U63:W63"/>
    <mergeCell ref="R64:T64"/>
    <mergeCell ref="U64:W64"/>
    <mergeCell ref="R66:T66"/>
    <mergeCell ref="U66:W66"/>
    <mergeCell ref="B65:J65"/>
    <mergeCell ref="K65:L65"/>
    <mergeCell ref="B66:J66"/>
    <mergeCell ref="K66:L66"/>
    <mergeCell ref="M66:N66"/>
    <mergeCell ref="O66:Q66"/>
    <mergeCell ref="M65:N65"/>
    <mergeCell ref="O65:Q65"/>
    <mergeCell ref="B67:J67"/>
    <mergeCell ref="K67:L67"/>
    <mergeCell ref="M67:N67"/>
    <mergeCell ref="O67:Q67"/>
    <mergeCell ref="R69:T69"/>
    <mergeCell ref="U69:W69"/>
    <mergeCell ref="B68:J68"/>
    <mergeCell ref="K68:L68"/>
    <mergeCell ref="M68:N68"/>
    <mergeCell ref="O68:Q68"/>
    <mergeCell ref="R67:T67"/>
    <mergeCell ref="U67:W67"/>
    <mergeCell ref="R68:T68"/>
    <mergeCell ref="U68:W68"/>
    <mergeCell ref="R70:T70"/>
    <mergeCell ref="U70:W70"/>
    <mergeCell ref="B69:J69"/>
    <mergeCell ref="K69:L69"/>
    <mergeCell ref="B70:J70"/>
    <mergeCell ref="K70:L70"/>
    <mergeCell ref="M70:N70"/>
    <mergeCell ref="O70:Q70"/>
    <mergeCell ref="M69:N69"/>
    <mergeCell ref="O69:Q69"/>
    <mergeCell ref="B71:J71"/>
    <mergeCell ref="K71:L71"/>
    <mergeCell ref="M71:N71"/>
    <mergeCell ref="O71:Q71"/>
    <mergeCell ref="R73:T73"/>
    <mergeCell ref="U73:W73"/>
    <mergeCell ref="B72:J72"/>
    <mergeCell ref="K72:L72"/>
    <mergeCell ref="M72:N72"/>
    <mergeCell ref="O72:Q72"/>
    <mergeCell ref="R71:T71"/>
    <mergeCell ref="U71:W71"/>
    <mergeCell ref="R72:T72"/>
    <mergeCell ref="U72:W72"/>
    <mergeCell ref="R74:T74"/>
    <mergeCell ref="U74:W74"/>
    <mergeCell ref="B73:J73"/>
    <mergeCell ref="K73:L73"/>
    <mergeCell ref="B74:J74"/>
    <mergeCell ref="K74:L74"/>
    <mergeCell ref="M74:N74"/>
    <mergeCell ref="O74:Q74"/>
    <mergeCell ref="M73:N73"/>
    <mergeCell ref="O73:Q73"/>
    <mergeCell ref="B75:J75"/>
    <mergeCell ref="K75:L75"/>
    <mergeCell ref="M75:N75"/>
    <mergeCell ref="O75:Q75"/>
    <mergeCell ref="R77:T77"/>
    <mergeCell ref="U77:W77"/>
    <mergeCell ref="B76:J76"/>
    <mergeCell ref="K76:L76"/>
    <mergeCell ref="M76:N76"/>
    <mergeCell ref="O76:Q76"/>
    <mergeCell ref="R75:T75"/>
    <mergeCell ref="U75:W75"/>
    <mergeCell ref="R76:T76"/>
    <mergeCell ref="U76:W76"/>
    <mergeCell ref="R78:T78"/>
    <mergeCell ref="U78:W78"/>
    <mergeCell ref="B77:J77"/>
    <mergeCell ref="K77:L77"/>
    <mergeCell ref="B78:J78"/>
    <mergeCell ref="K78:L78"/>
    <mergeCell ref="M78:N78"/>
    <mergeCell ref="O78:Q78"/>
    <mergeCell ref="M77:N77"/>
    <mergeCell ref="O77:Q77"/>
    <mergeCell ref="B79:J79"/>
    <mergeCell ref="K79:L79"/>
    <mergeCell ref="M79:N79"/>
    <mergeCell ref="O79:Q79"/>
    <mergeCell ref="R81:T81"/>
    <mergeCell ref="U81:W81"/>
    <mergeCell ref="B80:J80"/>
    <mergeCell ref="K80:L80"/>
    <mergeCell ref="M80:N80"/>
    <mergeCell ref="O80:Q80"/>
    <mergeCell ref="R79:T79"/>
    <mergeCell ref="U79:W79"/>
    <mergeCell ref="R80:T80"/>
    <mergeCell ref="U80:W80"/>
    <mergeCell ref="R82:T82"/>
    <mergeCell ref="U82:W82"/>
    <mergeCell ref="B81:J81"/>
    <mergeCell ref="K81:L81"/>
    <mergeCell ref="B82:J82"/>
    <mergeCell ref="K82:L82"/>
    <mergeCell ref="M82:N82"/>
    <mergeCell ref="O82:Q82"/>
    <mergeCell ref="M81:N81"/>
    <mergeCell ref="O81:Q81"/>
    <mergeCell ref="A83:W83"/>
    <mergeCell ref="A84:W84"/>
    <mergeCell ref="A87:A88"/>
    <mergeCell ref="B87:I88"/>
    <mergeCell ref="J87:K88"/>
    <mergeCell ref="L87:M88"/>
    <mergeCell ref="N87:O88"/>
    <mergeCell ref="P87:Q88"/>
    <mergeCell ref="R87:W87"/>
    <mergeCell ref="R88:T88"/>
    <mergeCell ref="U88:W88"/>
    <mergeCell ref="B89:I89"/>
    <mergeCell ref="J89:K89"/>
    <mergeCell ref="L89:M89"/>
    <mergeCell ref="N89:O89"/>
    <mergeCell ref="P89:Q89"/>
    <mergeCell ref="R89:T89"/>
    <mergeCell ref="U89:W89"/>
    <mergeCell ref="B90:I90"/>
    <mergeCell ref="J90:K90"/>
    <mergeCell ref="L90:M90"/>
    <mergeCell ref="N90:O90"/>
    <mergeCell ref="P90:Q90"/>
    <mergeCell ref="R90:T90"/>
    <mergeCell ref="U90:W90"/>
    <mergeCell ref="B91:I91"/>
    <mergeCell ref="J91:K91"/>
    <mergeCell ref="L91:M91"/>
    <mergeCell ref="N91:O91"/>
    <mergeCell ref="P91:Q91"/>
    <mergeCell ref="R91:T91"/>
    <mergeCell ref="U91:W91"/>
    <mergeCell ref="B92:I92"/>
    <mergeCell ref="J92:K92"/>
    <mergeCell ref="L92:M92"/>
    <mergeCell ref="N92:O92"/>
    <mergeCell ref="P92:Q92"/>
    <mergeCell ref="R92:T92"/>
    <mergeCell ref="U92:W92"/>
    <mergeCell ref="B93:I93"/>
    <mergeCell ref="J93:K93"/>
    <mergeCell ref="L93:M93"/>
    <mergeCell ref="N93:O93"/>
    <mergeCell ref="P93:Q93"/>
    <mergeCell ref="R93:T93"/>
    <mergeCell ref="U93:W93"/>
    <mergeCell ref="B94:I94"/>
    <mergeCell ref="J94:K94"/>
    <mergeCell ref="L94:M94"/>
    <mergeCell ref="N94:O94"/>
    <mergeCell ref="P94:Q94"/>
    <mergeCell ref="R94:T94"/>
    <mergeCell ref="U94:W94"/>
    <mergeCell ref="B95:I95"/>
    <mergeCell ref="J95:K95"/>
    <mergeCell ref="L95:M95"/>
    <mergeCell ref="N95:O95"/>
    <mergeCell ref="P95:Q95"/>
    <mergeCell ref="R95:T95"/>
    <mergeCell ref="U95:W95"/>
    <mergeCell ref="U96:W96"/>
    <mergeCell ref="B97:I97"/>
    <mergeCell ref="J97:K97"/>
    <mergeCell ref="L97:M97"/>
    <mergeCell ref="N97:O97"/>
    <mergeCell ref="P97:Q97"/>
    <mergeCell ref="R97:T97"/>
    <mergeCell ref="U97:W97"/>
    <mergeCell ref="B96:I96"/>
    <mergeCell ref="J96:K96"/>
    <mergeCell ref="L98:M98"/>
    <mergeCell ref="N98:O98"/>
    <mergeCell ref="P96:Q96"/>
    <mergeCell ref="R96:T96"/>
    <mergeCell ref="L96:M96"/>
    <mergeCell ref="N96:O96"/>
    <mergeCell ref="U98:W98"/>
    <mergeCell ref="B99:I99"/>
    <mergeCell ref="J99:K99"/>
    <mergeCell ref="L99:M99"/>
    <mergeCell ref="N99:O99"/>
    <mergeCell ref="P99:Q99"/>
    <mergeCell ref="R99:T99"/>
    <mergeCell ref="U99:W99"/>
    <mergeCell ref="B98:I98"/>
    <mergeCell ref="J98:K98"/>
    <mergeCell ref="A85:W85"/>
    <mergeCell ref="B100:I100"/>
    <mergeCell ref="J100:K100"/>
    <mergeCell ref="L100:M100"/>
    <mergeCell ref="N100:O100"/>
    <mergeCell ref="P100:Q100"/>
    <mergeCell ref="R100:T100"/>
    <mergeCell ref="U100:W100"/>
    <mergeCell ref="P98:Q98"/>
    <mergeCell ref="R98:T98"/>
    <mergeCell ref="M105:O106"/>
    <mergeCell ref="P105:R106"/>
    <mergeCell ref="S105:T106"/>
    <mergeCell ref="U105:Z105"/>
    <mergeCell ref="U106:W106"/>
    <mergeCell ref="X106:Z106"/>
    <mergeCell ref="A105:A106"/>
    <mergeCell ref="B105:H106"/>
    <mergeCell ref="I105:J106"/>
    <mergeCell ref="K105:L106"/>
    <mergeCell ref="B107:H107"/>
    <mergeCell ref="I107:J107"/>
    <mergeCell ref="K107:L107"/>
    <mergeCell ref="M107:O107"/>
    <mergeCell ref="P107:R107"/>
    <mergeCell ref="S107:T107"/>
    <mergeCell ref="U107:W107"/>
    <mergeCell ref="X107:Z107"/>
    <mergeCell ref="B108:H108"/>
    <mergeCell ref="I108:J108"/>
    <mergeCell ref="K108:L108"/>
    <mergeCell ref="M108:O108"/>
    <mergeCell ref="P108:R108"/>
    <mergeCell ref="S108:T108"/>
    <mergeCell ref="U108:W108"/>
    <mergeCell ref="X108:Z108"/>
    <mergeCell ref="B109:H109"/>
    <mergeCell ref="I109:J109"/>
    <mergeCell ref="K109:L109"/>
    <mergeCell ref="M109:O109"/>
    <mergeCell ref="P109:R109"/>
    <mergeCell ref="S109:T109"/>
    <mergeCell ref="U109:W109"/>
    <mergeCell ref="X109:Z109"/>
    <mergeCell ref="B110:H110"/>
    <mergeCell ref="I110:J110"/>
    <mergeCell ref="K110:L110"/>
    <mergeCell ref="M110:O110"/>
    <mergeCell ref="P110:R110"/>
    <mergeCell ref="S110:T110"/>
    <mergeCell ref="U110:W110"/>
    <mergeCell ref="X110:Z110"/>
    <mergeCell ref="A102:Z102"/>
    <mergeCell ref="A103:Z103"/>
    <mergeCell ref="A104:Z104"/>
  </mergeCells>
  <printOptions/>
  <pageMargins left="0.7874015748031497" right="0.3937007874015748" top="0.3937007874015748" bottom="0.3937007874015748" header="0.5118110236220472" footer="0.5118110236220472"/>
  <pageSetup fitToHeight="10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7"/>
  <sheetViews>
    <sheetView tabSelected="1" workbookViewId="0" topLeftCell="A100">
      <selection activeCell="E108" sqref="E108"/>
    </sheetView>
  </sheetViews>
  <sheetFormatPr defaultColWidth="9.00390625" defaultRowHeight="12.75"/>
  <cols>
    <col min="1" max="170" width="3.75390625" style="0" customWidth="1"/>
  </cols>
  <sheetData>
    <row r="1" spans="1:23" ht="15.75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28.5" customHeight="1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24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">
        <v>3</v>
      </c>
      <c r="T5" s="63"/>
      <c r="U5" s="63"/>
      <c r="V5" s="63"/>
      <c r="W5" s="63"/>
    </row>
    <row r="6" spans="1:23" ht="12.75">
      <c r="A6" s="26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20">
        <v>1.3</v>
      </c>
      <c r="T6" s="20"/>
      <c r="U6" s="20"/>
      <c r="V6" s="20"/>
      <c r="W6" s="20"/>
    </row>
    <row r="7" spans="1:23" ht="12.75">
      <c r="A7" s="53" t="s">
        <v>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9">
        <v>0.079</v>
      </c>
      <c r="T7" s="59"/>
      <c r="U7" s="59"/>
      <c r="V7" s="59"/>
      <c r="W7" s="59"/>
    </row>
    <row r="8" spans="1:23" ht="12.75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9">
        <v>0.37</v>
      </c>
      <c r="T8" s="59"/>
      <c r="U8" s="59"/>
      <c r="V8" s="59"/>
      <c r="W8" s="59"/>
    </row>
    <row r="9" spans="1:23" ht="12.75">
      <c r="A9" s="53" t="s">
        <v>93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9">
        <v>0</v>
      </c>
      <c r="T9" s="59"/>
      <c r="U9" s="59"/>
      <c r="V9" s="59"/>
      <c r="W9" s="59"/>
    </row>
    <row r="10" spans="1:23" ht="12.75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1"/>
      <c r="T10" s="21"/>
      <c r="U10" s="21"/>
      <c r="V10" s="21"/>
      <c r="W10" s="21"/>
    </row>
    <row r="11" spans="1:23" ht="12.7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20">
        <v>1</v>
      </c>
      <c r="T11" s="20"/>
      <c r="U11" s="20"/>
      <c r="V11" s="20"/>
      <c r="W11" s="20"/>
    </row>
    <row r="12" spans="1:23" ht="12.75">
      <c r="A12" s="53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20">
        <v>1</v>
      </c>
      <c r="T12" s="20"/>
      <c r="U12" s="20"/>
      <c r="V12" s="20"/>
      <c r="W12" s="20"/>
    </row>
    <row r="13" spans="1:23" ht="12.75">
      <c r="A13" s="53" t="s">
        <v>11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9">
        <v>0.23</v>
      </c>
      <c r="T13" s="59"/>
      <c r="U13" s="59"/>
      <c r="V13" s="59"/>
      <c r="W13" s="59"/>
    </row>
    <row r="14" spans="1:23" ht="12.75">
      <c r="A14" s="53" t="s">
        <v>12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9">
        <v>0.14</v>
      </c>
      <c r="T14" s="59"/>
      <c r="U14" s="59"/>
      <c r="V14" s="59"/>
      <c r="W14" s="59"/>
    </row>
    <row r="15" spans="1:23" ht="12.75">
      <c r="A15" s="53" t="s">
        <v>91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21">
        <v>25.4</v>
      </c>
      <c r="T15" s="21"/>
      <c r="U15" s="21"/>
      <c r="V15" s="21"/>
      <c r="W15" s="21"/>
    </row>
    <row r="16" ht="3.75" customHeight="1"/>
    <row r="17" ht="12.75" hidden="1"/>
    <row r="18" spans="1:23" ht="12.75">
      <c r="A18" s="23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23" t="s">
        <v>14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23" t="s">
        <v>94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41" t="s">
        <v>15</v>
      </c>
      <c r="B23" s="32" t="s">
        <v>21</v>
      </c>
      <c r="C23" s="33"/>
      <c r="D23" s="33"/>
      <c r="E23" s="33"/>
      <c r="F23" s="33"/>
      <c r="G23" s="33"/>
      <c r="H23" s="33"/>
      <c r="I23" s="33"/>
      <c r="J23" s="34"/>
      <c r="K23" s="32" t="s">
        <v>20</v>
      </c>
      <c r="L23" s="33"/>
      <c r="M23" s="33"/>
      <c r="N23" s="34"/>
      <c r="O23" s="32" t="s">
        <v>19</v>
      </c>
      <c r="P23" s="33"/>
      <c r="Q23" s="34"/>
      <c r="R23" s="15" t="s">
        <v>18</v>
      </c>
      <c r="S23" s="16"/>
      <c r="T23" s="16"/>
      <c r="U23" s="16"/>
      <c r="V23" s="16"/>
      <c r="W23" s="44"/>
    </row>
    <row r="24" spans="1:23" ht="12.75">
      <c r="A24" s="42"/>
      <c r="B24" s="17"/>
      <c r="C24" s="18"/>
      <c r="D24" s="18"/>
      <c r="E24" s="18"/>
      <c r="F24" s="18"/>
      <c r="G24" s="18"/>
      <c r="H24" s="18"/>
      <c r="I24" s="18"/>
      <c r="J24" s="19"/>
      <c r="K24" s="17"/>
      <c r="L24" s="18"/>
      <c r="M24" s="18"/>
      <c r="N24" s="19"/>
      <c r="O24" s="17"/>
      <c r="P24" s="18"/>
      <c r="Q24" s="19"/>
      <c r="R24" s="32" t="s">
        <v>16</v>
      </c>
      <c r="S24" s="33"/>
      <c r="T24" s="34"/>
      <c r="U24" s="32" t="s">
        <v>17</v>
      </c>
      <c r="V24" s="33"/>
      <c r="W24" s="34"/>
    </row>
    <row r="25" spans="1:23" ht="25.5" customHeight="1">
      <c r="A25" s="43"/>
      <c r="B25" s="35"/>
      <c r="C25" s="36"/>
      <c r="D25" s="36"/>
      <c r="E25" s="36"/>
      <c r="F25" s="36"/>
      <c r="G25" s="36"/>
      <c r="H25" s="36"/>
      <c r="I25" s="36"/>
      <c r="J25" s="37"/>
      <c r="K25" s="35"/>
      <c r="L25" s="36"/>
      <c r="M25" s="36"/>
      <c r="N25" s="37"/>
      <c r="O25" s="35"/>
      <c r="P25" s="36"/>
      <c r="Q25" s="37"/>
      <c r="R25" s="35"/>
      <c r="S25" s="36"/>
      <c r="T25" s="37"/>
      <c r="U25" s="35"/>
      <c r="V25" s="36"/>
      <c r="W25" s="37"/>
    </row>
    <row r="26" spans="1:23" ht="12.75">
      <c r="A26" s="5">
        <v>1</v>
      </c>
      <c r="B26" s="25">
        <v>2</v>
      </c>
      <c r="C26" s="25"/>
      <c r="D26" s="25"/>
      <c r="E26" s="25"/>
      <c r="F26" s="25"/>
      <c r="G26" s="25"/>
      <c r="H26" s="25"/>
      <c r="I26" s="25"/>
      <c r="J26" s="25"/>
      <c r="K26" s="25">
        <v>3</v>
      </c>
      <c r="L26" s="25"/>
      <c r="M26" s="25"/>
      <c r="N26" s="25"/>
      <c r="O26" s="25">
        <v>4</v>
      </c>
      <c r="P26" s="25"/>
      <c r="Q26" s="25"/>
      <c r="R26" s="25">
        <v>5</v>
      </c>
      <c r="S26" s="25"/>
      <c r="T26" s="25"/>
      <c r="U26" s="25">
        <v>6</v>
      </c>
      <c r="V26" s="25"/>
      <c r="W26" s="25"/>
    </row>
    <row r="27" spans="1:23" ht="26.25" customHeight="1">
      <c r="A27" s="67">
        <v>1</v>
      </c>
      <c r="B27" s="70" t="s">
        <v>52</v>
      </c>
      <c r="C27" s="27"/>
      <c r="D27" s="27"/>
      <c r="E27" s="27"/>
      <c r="F27" s="27"/>
      <c r="G27" s="27"/>
      <c r="H27" s="27"/>
      <c r="I27" s="27"/>
      <c r="J27" s="28"/>
      <c r="K27" s="71">
        <v>0.03</v>
      </c>
      <c r="L27" s="71"/>
      <c r="M27" s="71"/>
      <c r="N27" s="71"/>
      <c r="O27" s="71">
        <f>22.91*6.65</f>
        <v>152.35150000000002</v>
      </c>
      <c r="P27" s="71"/>
      <c r="Q27" s="71"/>
      <c r="R27" s="71">
        <f>K27*O27</f>
        <v>4.570545</v>
      </c>
      <c r="S27" s="71"/>
      <c r="T27" s="71"/>
      <c r="U27" s="71">
        <f>R27*$S$6</f>
        <v>5.941708500000001</v>
      </c>
      <c r="V27" s="71"/>
      <c r="W27" s="71"/>
    </row>
    <row r="28" spans="1:23" ht="12.75">
      <c r="A28" s="68"/>
      <c r="B28" s="53" t="s">
        <v>53</v>
      </c>
      <c r="C28" s="53"/>
      <c r="D28" s="53"/>
      <c r="E28" s="53"/>
      <c r="F28" s="53"/>
      <c r="G28" s="53"/>
      <c r="H28" s="53"/>
      <c r="I28" s="53"/>
      <c r="J28" s="53"/>
      <c r="K28" s="20">
        <v>0.33</v>
      </c>
      <c r="L28" s="20"/>
      <c r="M28" s="20"/>
      <c r="N28" s="20"/>
      <c r="O28" s="20">
        <f>20.23*6.65</f>
        <v>134.5295</v>
      </c>
      <c r="P28" s="20"/>
      <c r="Q28" s="20"/>
      <c r="R28" s="71">
        <f>K28*O28</f>
        <v>44.394735000000004</v>
      </c>
      <c r="S28" s="71"/>
      <c r="T28" s="71"/>
      <c r="U28" s="71">
        <f>R28*$S$6</f>
        <v>57.713155500000006</v>
      </c>
      <c r="V28" s="71"/>
      <c r="W28" s="71"/>
    </row>
    <row r="29" spans="1:23" ht="12.75">
      <c r="A29" s="68"/>
      <c r="B29" s="53" t="s">
        <v>100</v>
      </c>
      <c r="C29" s="53"/>
      <c r="D29" s="53"/>
      <c r="E29" s="53"/>
      <c r="F29" s="53"/>
      <c r="G29" s="53"/>
      <c r="H29" s="53"/>
      <c r="I29" s="53"/>
      <c r="J29" s="53"/>
      <c r="K29" s="20">
        <v>0.03</v>
      </c>
      <c r="L29" s="20"/>
      <c r="M29" s="20"/>
      <c r="N29" s="20"/>
      <c r="O29" s="20">
        <f>20.23*6.65</f>
        <v>134.5295</v>
      </c>
      <c r="P29" s="20"/>
      <c r="Q29" s="20"/>
      <c r="R29" s="71">
        <f>K29*O29</f>
        <v>4.035885</v>
      </c>
      <c r="S29" s="71"/>
      <c r="T29" s="71"/>
      <c r="U29" s="71">
        <f>R29*$S$6</f>
        <v>5.2466505</v>
      </c>
      <c r="V29" s="71"/>
      <c r="W29" s="71"/>
    </row>
    <row r="30" spans="1:23" ht="12.75">
      <c r="A30" s="68"/>
      <c r="B30" s="72" t="s">
        <v>27</v>
      </c>
      <c r="C30" s="72"/>
      <c r="D30" s="72"/>
      <c r="E30" s="72"/>
      <c r="F30" s="72"/>
      <c r="G30" s="72"/>
      <c r="H30" s="72"/>
      <c r="I30" s="72"/>
      <c r="J30" s="72"/>
      <c r="K30" s="73">
        <f>SUM(K27:N29)</f>
        <v>0.39</v>
      </c>
      <c r="L30" s="73"/>
      <c r="M30" s="73"/>
      <c r="N30" s="73"/>
      <c r="O30" s="73" t="s">
        <v>26</v>
      </c>
      <c r="P30" s="73"/>
      <c r="Q30" s="73"/>
      <c r="R30" s="74">
        <f>SUM(R27:T29)</f>
        <v>53.00116500000001</v>
      </c>
      <c r="S30" s="74"/>
      <c r="T30" s="74"/>
      <c r="U30" s="74">
        <f>SUM(U27:W29)</f>
        <v>68.9015145</v>
      </c>
      <c r="V30" s="74"/>
      <c r="W30" s="74"/>
    </row>
    <row r="31" spans="1:23" ht="12.75" hidden="1">
      <c r="A31" s="68"/>
      <c r="B31" s="53"/>
      <c r="C31" s="53"/>
      <c r="D31" s="53"/>
      <c r="E31" s="53"/>
      <c r="F31" s="53"/>
      <c r="G31" s="53"/>
      <c r="H31" s="53"/>
      <c r="I31" s="53"/>
      <c r="J31" s="53"/>
      <c r="K31" s="20"/>
      <c r="L31" s="20"/>
      <c r="M31" s="20"/>
      <c r="N31" s="20"/>
      <c r="O31" s="20"/>
      <c r="P31" s="20"/>
      <c r="Q31" s="20"/>
      <c r="R31" s="71"/>
      <c r="S31" s="71"/>
      <c r="T31" s="71"/>
      <c r="U31" s="71"/>
      <c r="V31" s="71"/>
      <c r="W31" s="71"/>
    </row>
    <row r="32" spans="1:23" ht="12.75" customHeight="1">
      <c r="A32" s="68"/>
      <c r="B32" s="53" t="s">
        <v>101</v>
      </c>
      <c r="C32" s="53"/>
      <c r="D32" s="53"/>
      <c r="E32" s="53"/>
      <c r="F32" s="53"/>
      <c r="G32" s="53"/>
      <c r="H32" s="53"/>
      <c r="I32" s="53"/>
      <c r="J32" s="53"/>
      <c r="K32" s="20">
        <v>1</v>
      </c>
      <c r="L32" s="20"/>
      <c r="M32" s="20"/>
      <c r="N32" s="20"/>
      <c r="O32" s="20">
        <f>13.28*6.65</f>
        <v>88.312</v>
      </c>
      <c r="P32" s="20"/>
      <c r="Q32" s="20"/>
      <c r="R32" s="71">
        <f>K32*O32</f>
        <v>88.312</v>
      </c>
      <c r="S32" s="71"/>
      <c r="T32" s="71"/>
      <c r="U32" s="71">
        <f>R32*$S$6</f>
        <v>114.8056</v>
      </c>
      <c r="V32" s="71"/>
      <c r="W32" s="71"/>
    </row>
    <row r="33" spans="1:23" ht="12.75">
      <c r="A33" s="69"/>
      <c r="B33" s="72" t="s">
        <v>28</v>
      </c>
      <c r="C33" s="72"/>
      <c r="D33" s="72"/>
      <c r="E33" s="72"/>
      <c r="F33" s="72"/>
      <c r="G33" s="72"/>
      <c r="H33" s="72"/>
      <c r="I33" s="72"/>
      <c r="J33" s="72"/>
      <c r="K33" s="73">
        <f>SUM(K31:N32)</f>
        <v>1</v>
      </c>
      <c r="L33" s="73"/>
      <c r="M33" s="73"/>
      <c r="N33" s="73"/>
      <c r="O33" s="73" t="s">
        <v>26</v>
      </c>
      <c r="P33" s="73"/>
      <c r="Q33" s="73"/>
      <c r="R33" s="74">
        <f>SUM(R31:T32)</f>
        <v>88.312</v>
      </c>
      <c r="S33" s="74"/>
      <c r="T33" s="74"/>
      <c r="U33" s="74">
        <f>R33*$S$6</f>
        <v>114.8056</v>
      </c>
      <c r="V33" s="74"/>
      <c r="W33" s="74"/>
    </row>
    <row r="34" spans="1:23" ht="12.75">
      <c r="A34" s="4"/>
      <c r="B34" s="64" t="s">
        <v>22</v>
      </c>
      <c r="C34" s="64"/>
      <c r="D34" s="64"/>
      <c r="E34" s="64"/>
      <c r="F34" s="64"/>
      <c r="G34" s="64"/>
      <c r="H34" s="64"/>
      <c r="I34" s="64"/>
      <c r="J34" s="64"/>
      <c r="K34" s="62">
        <f>K30+K33</f>
        <v>1.3900000000000001</v>
      </c>
      <c r="L34" s="63"/>
      <c r="M34" s="63"/>
      <c r="N34" s="63"/>
      <c r="O34" s="63" t="s">
        <v>26</v>
      </c>
      <c r="P34" s="63"/>
      <c r="Q34" s="63"/>
      <c r="R34" s="62">
        <f>R30+R33</f>
        <v>141.313165</v>
      </c>
      <c r="S34" s="63"/>
      <c r="T34" s="63"/>
      <c r="U34" s="62">
        <f>U30+U33</f>
        <v>183.7071145</v>
      </c>
      <c r="V34" s="63"/>
      <c r="W34" s="63"/>
    </row>
    <row r="35" spans="1:23" ht="15" customHeight="1">
      <c r="A35" s="3">
        <v>2</v>
      </c>
      <c r="B35" s="53" t="s">
        <v>5</v>
      </c>
      <c r="C35" s="53"/>
      <c r="D35" s="53"/>
      <c r="E35" s="53"/>
      <c r="F35" s="53"/>
      <c r="G35" s="53"/>
      <c r="H35" s="53"/>
      <c r="I35" s="53"/>
      <c r="J35" s="53"/>
      <c r="K35" s="21" t="s">
        <v>26</v>
      </c>
      <c r="L35" s="21"/>
      <c r="M35" s="21"/>
      <c r="N35" s="21"/>
      <c r="O35" s="21" t="s">
        <v>26</v>
      </c>
      <c r="P35" s="21"/>
      <c r="Q35" s="21"/>
      <c r="R35" s="20">
        <f>R34*$S$7</f>
        <v>11.163740035</v>
      </c>
      <c r="S35" s="20"/>
      <c r="T35" s="20"/>
      <c r="U35" s="20">
        <f>U34*$S$7</f>
        <v>14.512862045499999</v>
      </c>
      <c r="V35" s="20"/>
      <c r="W35" s="20"/>
    </row>
    <row r="36" spans="1:23" ht="12.75">
      <c r="A36" s="4"/>
      <c r="B36" s="64" t="s">
        <v>23</v>
      </c>
      <c r="C36" s="64"/>
      <c r="D36" s="64"/>
      <c r="E36" s="64"/>
      <c r="F36" s="64"/>
      <c r="G36" s="64"/>
      <c r="H36" s="64"/>
      <c r="I36" s="64"/>
      <c r="J36" s="64"/>
      <c r="K36" s="63" t="s">
        <v>26</v>
      </c>
      <c r="L36" s="63"/>
      <c r="M36" s="63"/>
      <c r="N36" s="63"/>
      <c r="O36" s="63" t="s">
        <v>26</v>
      </c>
      <c r="P36" s="63"/>
      <c r="Q36" s="63"/>
      <c r="R36" s="62">
        <f>R34+R35</f>
        <v>152.476905035</v>
      </c>
      <c r="S36" s="63"/>
      <c r="T36" s="63"/>
      <c r="U36" s="62">
        <f>U34+U35</f>
        <v>198.21997654549997</v>
      </c>
      <c r="V36" s="63"/>
      <c r="W36" s="63"/>
    </row>
    <row r="37" spans="1:23" ht="27" customHeight="1">
      <c r="A37" s="3">
        <v>3</v>
      </c>
      <c r="B37" s="53" t="s">
        <v>24</v>
      </c>
      <c r="C37" s="53"/>
      <c r="D37" s="53"/>
      <c r="E37" s="53"/>
      <c r="F37" s="53"/>
      <c r="G37" s="53"/>
      <c r="H37" s="53"/>
      <c r="I37" s="53"/>
      <c r="J37" s="53"/>
      <c r="K37" s="21" t="s">
        <v>26</v>
      </c>
      <c r="L37" s="21"/>
      <c r="M37" s="21"/>
      <c r="N37" s="21"/>
      <c r="O37" s="21" t="s">
        <v>26</v>
      </c>
      <c r="P37" s="21"/>
      <c r="Q37" s="21"/>
      <c r="R37" s="20">
        <f>R36*$S$8</f>
        <v>56.41645486295</v>
      </c>
      <c r="S37" s="20"/>
      <c r="T37" s="20"/>
      <c r="U37" s="20">
        <f>U36*$S$8</f>
        <v>73.34139132183499</v>
      </c>
      <c r="V37" s="20"/>
      <c r="W37" s="20"/>
    </row>
    <row r="38" spans="1:23" ht="27" customHeight="1" hidden="1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21"/>
      <c r="L38" s="21"/>
      <c r="M38" s="21"/>
      <c r="N38" s="21"/>
      <c r="O38" s="21"/>
      <c r="P38" s="21"/>
      <c r="Q38" s="21"/>
      <c r="R38" s="20"/>
      <c r="S38" s="20"/>
      <c r="T38" s="20"/>
      <c r="U38" s="20"/>
      <c r="V38" s="20"/>
      <c r="W38" s="20"/>
    </row>
    <row r="39" spans="1:23" ht="12.75">
      <c r="A39" s="4"/>
      <c r="B39" s="64" t="s">
        <v>25</v>
      </c>
      <c r="C39" s="64"/>
      <c r="D39" s="64"/>
      <c r="E39" s="64"/>
      <c r="F39" s="64"/>
      <c r="G39" s="64"/>
      <c r="H39" s="64"/>
      <c r="I39" s="64"/>
      <c r="J39" s="64"/>
      <c r="K39" s="63" t="s">
        <v>26</v>
      </c>
      <c r="L39" s="63"/>
      <c r="M39" s="63"/>
      <c r="N39" s="63"/>
      <c r="O39" s="63" t="s">
        <v>26</v>
      </c>
      <c r="P39" s="63"/>
      <c r="Q39" s="63"/>
      <c r="R39" s="62">
        <f>R36+R37+R38</f>
        <v>208.89335989794998</v>
      </c>
      <c r="S39" s="63"/>
      <c r="T39" s="63"/>
      <c r="U39" s="62">
        <f>U36+U37+U38</f>
        <v>271.561367867335</v>
      </c>
      <c r="V39" s="63"/>
      <c r="W39" s="63"/>
    </row>
    <row r="40" spans="1:23" ht="12.75">
      <c r="A40" s="23" t="s">
        <v>13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ht="12.75">
      <c r="A41" s="23" t="s">
        <v>29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2.75" customHeight="1">
      <c r="A42" s="23" t="s">
        <v>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ht="0.75" customHeight="1"/>
    <row r="44" spans="1:23" ht="12.75">
      <c r="A44" s="21" t="s">
        <v>15</v>
      </c>
      <c r="B44" s="21" t="s">
        <v>35</v>
      </c>
      <c r="C44" s="21"/>
      <c r="D44" s="21"/>
      <c r="E44" s="21"/>
      <c r="F44" s="21"/>
      <c r="G44" s="21"/>
      <c r="H44" s="21"/>
      <c r="I44" s="21"/>
      <c r="J44" s="21"/>
      <c r="K44" s="21" t="s">
        <v>34</v>
      </c>
      <c r="L44" s="21"/>
      <c r="M44" s="21" t="s">
        <v>33</v>
      </c>
      <c r="N44" s="21"/>
      <c r="O44" s="21" t="s">
        <v>32</v>
      </c>
      <c r="P44" s="21"/>
      <c r="Q44" s="21"/>
      <c r="R44" s="21" t="s">
        <v>18</v>
      </c>
      <c r="S44" s="21"/>
      <c r="T44" s="21"/>
      <c r="U44" s="21"/>
      <c r="V44" s="21"/>
      <c r="W44" s="21"/>
    </row>
    <row r="45" spans="1:23" ht="39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 t="s">
        <v>30</v>
      </c>
      <c r="S45" s="21"/>
      <c r="T45" s="21"/>
      <c r="U45" s="21" t="s">
        <v>31</v>
      </c>
      <c r="V45" s="21"/>
      <c r="W45" s="21"/>
    </row>
    <row r="46" spans="1:23" ht="12.75">
      <c r="A46" s="6">
        <v>1</v>
      </c>
      <c r="B46" s="55">
        <v>2</v>
      </c>
      <c r="C46" s="55"/>
      <c r="D46" s="55"/>
      <c r="E46" s="55"/>
      <c r="F46" s="55"/>
      <c r="G46" s="55"/>
      <c r="H46" s="55"/>
      <c r="I46" s="55"/>
      <c r="J46" s="55"/>
      <c r="K46" s="55">
        <v>3</v>
      </c>
      <c r="L46" s="55"/>
      <c r="M46" s="55">
        <v>4</v>
      </c>
      <c r="N46" s="55"/>
      <c r="O46" s="55">
        <v>5</v>
      </c>
      <c r="P46" s="55"/>
      <c r="Q46" s="55"/>
      <c r="R46" s="55">
        <v>6</v>
      </c>
      <c r="S46" s="55"/>
      <c r="T46" s="55"/>
      <c r="U46" s="55">
        <v>7</v>
      </c>
      <c r="V46" s="55"/>
      <c r="W46" s="55"/>
    </row>
    <row r="47" spans="1:23" ht="12.75">
      <c r="A47" s="3">
        <v>1</v>
      </c>
      <c r="B47" s="53" t="s">
        <v>102</v>
      </c>
      <c r="C47" s="53"/>
      <c r="D47" s="53"/>
      <c r="E47" s="53"/>
      <c r="F47" s="53"/>
      <c r="G47" s="53"/>
      <c r="H47" s="53"/>
      <c r="I47" s="53"/>
      <c r="J47" s="53"/>
      <c r="K47" s="21" t="s">
        <v>37</v>
      </c>
      <c r="L47" s="21"/>
      <c r="M47" s="20">
        <v>2</v>
      </c>
      <c r="N47" s="20"/>
      <c r="O47" s="20">
        <v>37</v>
      </c>
      <c r="P47" s="20"/>
      <c r="Q47" s="20"/>
      <c r="R47" s="20">
        <f aca="true" t="shared" si="0" ref="R47:R55">M47*O47</f>
        <v>74</v>
      </c>
      <c r="S47" s="20"/>
      <c r="T47" s="20"/>
      <c r="U47" s="20">
        <f>R47*$S$11</f>
        <v>74</v>
      </c>
      <c r="V47" s="20"/>
      <c r="W47" s="20"/>
    </row>
    <row r="48" spans="1:23" ht="12.75">
      <c r="A48" s="3">
        <v>2</v>
      </c>
      <c r="B48" s="53" t="s">
        <v>95</v>
      </c>
      <c r="C48" s="53"/>
      <c r="D48" s="53"/>
      <c r="E48" s="53"/>
      <c r="F48" s="53"/>
      <c r="G48" s="53"/>
      <c r="H48" s="53"/>
      <c r="I48" s="53"/>
      <c r="J48" s="53"/>
      <c r="K48" s="21" t="s">
        <v>97</v>
      </c>
      <c r="L48" s="21"/>
      <c r="M48" s="20">
        <v>2530</v>
      </c>
      <c r="N48" s="20"/>
      <c r="O48" s="20">
        <v>1.1</v>
      </c>
      <c r="P48" s="20"/>
      <c r="Q48" s="20"/>
      <c r="R48" s="20">
        <f t="shared" si="0"/>
        <v>2783</v>
      </c>
      <c r="S48" s="20"/>
      <c r="T48" s="20"/>
      <c r="U48" s="20">
        <f aca="true" t="shared" si="1" ref="U48:U55">R48*$S$11</f>
        <v>2783</v>
      </c>
      <c r="V48" s="20"/>
      <c r="W48" s="20"/>
    </row>
    <row r="49" spans="1:23" ht="12.75">
      <c r="A49" s="3">
        <v>3</v>
      </c>
      <c r="B49" s="53" t="s">
        <v>65</v>
      </c>
      <c r="C49" s="53"/>
      <c r="D49" s="53"/>
      <c r="E49" s="53"/>
      <c r="F49" s="53"/>
      <c r="G49" s="53"/>
      <c r="H49" s="53"/>
      <c r="I49" s="53"/>
      <c r="J49" s="53"/>
      <c r="K49" s="21" t="s">
        <v>36</v>
      </c>
      <c r="L49" s="21"/>
      <c r="M49" s="20">
        <v>1000</v>
      </c>
      <c r="N49" s="20"/>
      <c r="O49" s="20">
        <v>0.1</v>
      </c>
      <c r="P49" s="20"/>
      <c r="Q49" s="20"/>
      <c r="R49" s="20">
        <f t="shared" si="0"/>
        <v>100</v>
      </c>
      <c r="S49" s="20"/>
      <c r="T49" s="20"/>
      <c r="U49" s="20">
        <f t="shared" si="1"/>
        <v>100</v>
      </c>
      <c r="V49" s="20"/>
      <c r="W49" s="20"/>
    </row>
    <row r="50" spans="1:23" ht="12.75">
      <c r="A50" s="3">
        <v>4</v>
      </c>
      <c r="B50" s="53" t="s">
        <v>103</v>
      </c>
      <c r="C50" s="53"/>
      <c r="D50" s="53"/>
      <c r="E50" s="53"/>
      <c r="F50" s="53"/>
      <c r="G50" s="53"/>
      <c r="H50" s="53"/>
      <c r="I50" s="53"/>
      <c r="J50" s="53"/>
      <c r="K50" s="61" t="s">
        <v>36</v>
      </c>
      <c r="L50" s="61"/>
      <c r="M50" s="20">
        <v>3</v>
      </c>
      <c r="N50" s="20"/>
      <c r="O50" s="20">
        <v>49.8</v>
      </c>
      <c r="P50" s="20"/>
      <c r="Q50" s="20"/>
      <c r="R50" s="20">
        <f t="shared" si="0"/>
        <v>149.39999999999998</v>
      </c>
      <c r="S50" s="20"/>
      <c r="T50" s="20"/>
      <c r="U50" s="20">
        <f t="shared" si="1"/>
        <v>149.39999999999998</v>
      </c>
      <c r="V50" s="20"/>
      <c r="W50" s="20"/>
    </row>
    <row r="51" spans="1:23" ht="12.75">
      <c r="A51" s="3">
        <v>5</v>
      </c>
      <c r="B51" s="53" t="s">
        <v>104</v>
      </c>
      <c r="C51" s="53"/>
      <c r="D51" s="53"/>
      <c r="E51" s="53"/>
      <c r="F51" s="53"/>
      <c r="G51" s="53"/>
      <c r="H51" s="53"/>
      <c r="I51" s="53"/>
      <c r="J51" s="53"/>
      <c r="K51" s="21" t="s">
        <v>36</v>
      </c>
      <c r="L51" s="21"/>
      <c r="M51" s="20">
        <v>1500</v>
      </c>
      <c r="N51" s="20"/>
      <c r="O51" s="20">
        <v>7.6</v>
      </c>
      <c r="P51" s="20"/>
      <c r="Q51" s="20"/>
      <c r="R51" s="20">
        <f t="shared" si="0"/>
        <v>11400</v>
      </c>
      <c r="S51" s="20"/>
      <c r="T51" s="20"/>
      <c r="U51" s="20">
        <f t="shared" si="1"/>
        <v>11400</v>
      </c>
      <c r="V51" s="20"/>
      <c r="W51" s="20"/>
    </row>
    <row r="52" spans="1:23" ht="12.75">
      <c r="A52" s="3">
        <v>6</v>
      </c>
      <c r="B52" s="53" t="s">
        <v>105</v>
      </c>
      <c r="C52" s="53"/>
      <c r="D52" s="53"/>
      <c r="E52" s="53"/>
      <c r="F52" s="53"/>
      <c r="G52" s="53"/>
      <c r="H52" s="53"/>
      <c r="I52" s="53"/>
      <c r="J52" s="53"/>
      <c r="K52" s="21" t="s">
        <v>37</v>
      </c>
      <c r="L52" s="21"/>
      <c r="M52" s="20">
        <v>2</v>
      </c>
      <c r="N52" s="20"/>
      <c r="O52" s="20">
        <v>29</v>
      </c>
      <c r="P52" s="20"/>
      <c r="Q52" s="20"/>
      <c r="R52" s="20">
        <f t="shared" si="0"/>
        <v>58</v>
      </c>
      <c r="S52" s="20"/>
      <c r="T52" s="20"/>
      <c r="U52" s="20">
        <f t="shared" si="1"/>
        <v>58</v>
      </c>
      <c r="V52" s="20"/>
      <c r="W52" s="20"/>
    </row>
    <row r="53" spans="1:23" ht="12.75" customHeight="1">
      <c r="A53" s="3">
        <v>7</v>
      </c>
      <c r="B53" s="53" t="s">
        <v>106</v>
      </c>
      <c r="C53" s="53"/>
      <c r="D53" s="53"/>
      <c r="E53" s="53"/>
      <c r="F53" s="53"/>
      <c r="G53" s="53"/>
      <c r="H53" s="53"/>
      <c r="I53" s="53"/>
      <c r="J53" s="53"/>
      <c r="K53" s="21" t="s">
        <v>37</v>
      </c>
      <c r="L53" s="21"/>
      <c r="M53" s="20">
        <v>1</v>
      </c>
      <c r="N53" s="20"/>
      <c r="O53" s="20">
        <v>16.8</v>
      </c>
      <c r="P53" s="20"/>
      <c r="Q53" s="20"/>
      <c r="R53" s="20">
        <f t="shared" si="0"/>
        <v>16.8</v>
      </c>
      <c r="S53" s="20"/>
      <c r="T53" s="20"/>
      <c r="U53" s="20">
        <f t="shared" si="1"/>
        <v>16.8</v>
      </c>
      <c r="V53" s="20"/>
      <c r="W53" s="20"/>
    </row>
    <row r="54" spans="1:23" ht="12.75">
      <c r="A54" s="3">
        <v>8</v>
      </c>
      <c r="B54" s="53" t="s">
        <v>107</v>
      </c>
      <c r="C54" s="53"/>
      <c r="D54" s="53"/>
      <c r="E54" s="53"/>
      <c r="F54" s="53"/>
      <c r="G54" s="53"/>
      <c r="H54" s="53"/>
      <c r="I54" s="53"/>
      <c r="J54" s="53"/>
      <c r="K54" s="21" t="s">
        <v>37</v>
      </c>
      <c r="L54" s="21"/>
      <c r="M54" s="20">
        <v>0.6</v>
      </c>
      <c r="N54" s="20"/>
      <c r="O54" s="20">
        <v>16.8</v>
      </c>
      <c r="P54" s="20"/>
      <c r="Q54" s="20"/>
      <c r="R54" s="20">
        <f t="shared" si="0"/>
        <v>10.08</v>
      </c>
      <c r="S54" s="20"/>
      <c r="T54" s="20"/>
      <c r="U54" s="20">
        <f t="shared" si="1"/>
        <v>10.08</v>
      </c>
      <c r="V54" s="20"/>
      <c r="W54" s="20"/>
    </row>
    <row r="55" spans="1:23" ht="12.75">
      <c r="A55" s="3">
        <v>9</v>
      </c>
      <c r="B55" s="53" t="s">
        <v>108</v>
      </c>
      <c r="C55" s="53"/>
      <c r="D55" s="53"/>
      <c r="E55" s="53"/>
      <c r="F55" s="53"/>
      <c r="G55" s="53"/>
      <c r="H55" s="53"/>
      <c r="I55" s="53"/>
      <c r="J55" s="53"/>
      <c r="K55" s="21" t="s">
        <v>36</v>
      </c>
      <c r="L55" s="21"/>
      <c r="M55" s="20">
        <v>20</v>
      </c>
      <c r="N55" s="20"/>
      <c r="O55" s="20">
        <v>65.6</v>
      </c>
      <c r="P55" s="20"/>
      <c r="Q55" s="20"/>
      <c r="R55" s="20">
        <f t="shared" si="0"/>
        <v>1312</v>
      </c>
      <c r="S55" s="20"/>
      <c r="T55" s="20"/>
      <c r="U55" s="20">
        <f t="shared" si="1"/>
        <v>1312</v>
      </c>
      <c r="V55" s="20"/>
      <c r="W55" s="20"/>
    </row>
    <row r="56" spans="1:23" ht="12.75">
      <c r="A56" s="7"/>
      <c r="B56" s="49" t="s">
        <v>25</v>
      </c>
      <c r="C56" s="49"/>
      <c r="D56" s="49"/>
      <c r="E56" s="49"/>
      <c r="F56" s="49"/>
      <c r="G56" s="49"/>
      <c r="H56" s="49"/>
      <c r="I56" s="49"/>
      <c r="J56" s="49"/>
      <c r="K56" s="47"/>
      <c r="L56" s="47"/>
      <c r="M56" s="47" t="s">
        <v>26</v>
      </c>
      <c r="N56" s="47"/>
      <c r="O56" s="47"/>
      <c r="P56" s="47"/>
      <c r="Q56" s="47"/>
      <c r="R56" s="48">
        <f>SUM(R47:T55)</f>
        <v>15903.279999999999</v>
      </c>
      <c r="S56" s="48"/>
      <c r="T56" s="48"/>
      <c r="U56" s="48">
        <f>SUM(U47:W55)</f>
        <v>15903.279999999999</v>
      </c>
      <c r="V56" s="48"/>
      <c r="W56" s="48"/>
    </row>
    <row r="62" spans="1:23" ht="12.75" customHeight="1">
      <c r="A62" s="23" t="s">
        <v>13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2.75" customHeight="1">
      <c r="A63" s="23" t="s">
        <v>40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11.25" customHeight="1">
      <c r="A64" s="23" t="s">
        <v>56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ht="12.75" hidden="1"/>
    <row r="66" spans="1:23" ht="12.75">
      <c r="A66" s="21" t="s">
        <v>15</v>
      </c>
      <c r="B66" s="21" t="s">
        <v>35</v>
      </c>
      <c r="C66" s="21"/>
      <c r="D66" s="21"/>
      <c r="E66" s="21"/>
      <c r="F66" s="21"/>
      <c r="G66" s="21"/>
      <c r="H66" s="21"/>
      <c r="I66" s="21"/>
      <c r="J66" s="21" t="s">
        <v>98</v>
      </c>
      <c r="K66" s="21"/>
      <c r="L66" s="21" t="s">
        <v>34</v>
      </c>
      <c r="M66" s="21"/>
      <c r="N66" s="21" t="s">
        <v>32</v>
      </c>
      <c r="O66" s="21"/>
      <c r="P66" s="21" t="s">
        <v>41</v>
      </c>
      <c r="Q66" s="21"/>
      <c r="R66" s="21" t="s">
        <v>18</v>
      </c>
      <c r="S66" s="21"/>
      <c r="T66" s="21"/>
      <c r="U66" s="21"/>
      <c r="V66" s="21"/>
      <c r="W66" s="21"/>
    </row>
    <row r="67" spans="1:23" ht="53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 t="s">
        <v>30</v>
      </c>
      <c r="S67" s="21"/>
      <c r="T67" s="21"/>
      <c r="U67" s="21" t="s">
        <v>31</v>
      </c>
      <c r="V67" s="21"/>
      <c r="W67" s="21"/>
    </row>
    <row r="68" spans="1:23" ht="12.75">
      <c r="A68" s="6">
        <v>1</v>
      </c>
      <c r="B68" s="55">
        <v>2</v>
      </c>
      <c r="C68" s="55"/>
      <c r="D68" s="55"/>
      <c r="E68" s="55"/>
      <c r="F68" s="55"/>
      <c r="G68" s="55"/>
      <c r="H68" s="55"/>
      <c r="I68" s="55"/>
      <c r="J68" s="55">
        <v>3</v>
      </c>
      <c r="K68" s="55"/>
      <c r="L68" s="55">
        <v>4</v>
      </c>
      <c r="M68" s="55"/>
      <c r="N68" s="55">
        <v>5</v>
      </c>
      <c r="O68" s="55"/>
      <c r="P68" s="55">
        <v>6</v>
      </c>
      <c r="Q68" s="55"/>
      <c r="R68" s="55">
        <v>7</v>
      </c>
      <c r="S68" s="55"/>
      <c r="T68" s="55"/>
      <c r="U68" s="55">
        <v>8</v>
      </c>
      <c r="V68" s="55"/>
      <c r="W68" s="55"/>
    </row>
    <row r="69" spans="1:23" ht="12.75" hidden="1">
      <c r="A69" s="3"/>
      <c r="B69" s="53"/>
      <c r="C69" s="53"/>
      <c r="D69" s="53"/>
      <c r="E69" s="53"/>
      <c r="F69" s="53"/>
      <c r="G69" s="53"/>
      <c r="H69" s="53"/>
      <c r="I69" s="53"/>
      <c r="J69" s="54"/>
      <c r="K69" s="54"/>
      <c r="L69" s="21"/>
      <c r="M69" s="21"/>
      <c r="N69" s="20"/>
      <c r="O69" s="20"/>
      <c r="P69" s="21"/>
      <c r="Q69" s="21"/>
      <c r="R69" s="20"/>
      <c r="S69" s="20"/>
      <c r="T69" s="20"/>
      <c r="U69" s="20"/>
      <c r="V69" s="20"/>
      <c r="W69" s="20"/>
    </row>
    <row r="70" spans="1:23" ht="12.75">
      <c r="A70" s="3">
        <v>1</v>
      </c>
      <c r="B70" s="53" t="s">
        <v>71</v>
      </c>
      <c r="C70" s="53"/>
      <c r="D70" s="53"/>
      <c r="E70" s="53"/>
      <c r="F70" s="53"/>
      <c r="G70" s="53"/>
      <c r="H70" s="53"/>
      <c r="I70" s="53"/>
      <c r="J70" s="59">
        <v>0.09</v>
      </c>
      <c r="K70" s="59"/>
      <c r="L70" s="21" t="s">
        <v>36</v>
      </c>
      <c r="M70" s="21"/>
      <c r="N70" s="20">
        <v>215.84</v>
      </c>
      <c r="O70" s="20"/>
      <c r="P70" s="21">
        <v>1</v>
      </c>
      <c r="Q70" s="21"/>
      <c r="R70" s="20">
        <f>J70*N70*P70</f>
        <v>19.4256</v>
      </c>
      <c r="S70" s="20"/>
      <c r="T70" s="20"/>
      <c r="U70" s="20">
        <f>R70*$S$11</f>
        <v>19.4256</v>
      </c>
      <c r="V70" s="20"/>
      <c r="W70" s="20"/>
    </row>
    <row r="71" spans="1:23" ht="12.75">
      <c r="A71" s="3">
        <v>2</v>
      </c>
      <c r="B71" s="53" t="s">
        <v>72</v>
      </c>
      <c r="C71" s="53"/>
      <c r="D71" s="53"/>
      <c r="E71" s="53"/>
      <c r="F71" s="53"/>
      <c r="G71" s="53"/>
      <c r="H71" s="53"/>
      <c r="I71" s="53"/>
      <c r="J71" s="59">
        <v>0.2</v>
      </c>
      <c r="K71" s="59"/>
      <c r="L71" s="21" t="s">
        <v>36</v>
      </c>
      <c r="M71" s="21"/>
      <c r="N71" s="20">
        <v>50.85</v>
      </c>
      <c r="O71" s="20"/>
      <c r="P71" s="21">
        <v>1</v>
      </c>
      <c r="Q71" s="21"/>
      <c r="R71" s="20">
        <f aca="true" t="shared" si="2" ref="R71:R84">J71*N71*P71</f>
        <v>10.170000000000002</v>
      </c>
      <c r="S71" s="20"/>
      <c r="T71" s="20"/>
      <c r="U71" s="20">
        <f aca="true" t="shared" si="3" ref="U71:U84">R71*$S$11</f>
        <v>10.170000000000002</v>
      </c>
      <c r="V71" s="20"/>
      <c r="W71" s="20"/>
    </row>
    <row r="72" spans="1:23" ht="12.75">
      <c r="A72" s="3">
        <v>3</v>
      </c>
      <c r="B72" s="53" t="s">
        <v>109</v>
      </c>
      <c r="C72" s="53"/>
      <c r="D72" s="53"/>
      <c r="E72" s="53"/>
      <c r="F72" s="53"/>
      <c r="G72" s="53"/>
      <c r="H72" s="53"/>
      <c r="I72" s="53"/>
      <c r="J72" s="59">
        <v>0.25</v>
      </c>
      <c r="K72" s="59"/>
      <c r="L72" s="21" t="s">
        <v>36</v>
      </c>
      <c r="M72" s="21"/>
      <c r="N72" s="20">
        <v>2497.9</v>
      </c>
      <c r="O72" s="20"/>
      <c r="P72" s="21">
        <v>1</v>
      </c>
      <c r="Q72" s="21"/>
      <c r="R72" s="20">
        <f t="shared" si="2"/>
        <v>624.475</v>
      </c>
      <c r="S72" s="20"/>
      <c r="T72" s="20"/>
      <c r="U72" s="20">
        <f t="shared" si="3"/>
        <v>624.475</v>
      </c>
      <c r="V72" s="20"/>
      <c r="W72" s="20"/>
    </row>
    <row r="73" spans="1:23" ht="12.75">
      <c r="A73" s="3">
        <v>4</v>
      </c>
      <c r="B73" s="53" t="s">
        <v>110</v>
      </c>
      <c r="C73" s="53"/>
      <c r="D73" s="53"/>
      <c r="E73" s="53"/>
      <c r="F73" s="53"/>
      <c r="G73" s="53"/>
      <c r="H73" s="53"/>
      <c r="I73" s="53"/>
      <c r="J73" s="59">
        <v>4</v>
      </c>
      <c r="K73" s="59"/>
      <c r="L73" s="21" t="s">
        <v>36</v>
      </c>
      <c r="M73" s="21"/>
      <c r="N73" s="20">
        <v>25</v>
      </c>
      <c r="O73" s="20"/>
      <c r="P73" s="21">
        <v>4</v>
      </c>
      <c r="Q73" s="21"/>
      <c r="R73" s="20">
        <f t="shared" si="2"/>
        <v>400</v>
      </c>
      <c r="S73" s="20"/>
      <c r="T73" s="20"/>
      <c r="U73" s="20">
        <f t="shared" si="3"/>
        <v>400</v>
      </c>
      <c r="V73" s="20"/>
      <c r="W73" s="20"/>
    </row>
    <row r="74" spans="1:23" ht="12.75">
      <c r="A74" s="3">
        <v>5</v>
      </c>
      <c r="B74" s="53" t="s">
        <v>111</v>
      </c>
      <c r="C74" s="53"/>
      <c r="D74" s="53"/>
      <c r="E74" s="53"/>
      <c r="F74" s="53"/>
      <c r="G74" s="53"/>
      <c r="H74" s="53"/>
      <c r="I74" s="53"/>
      <c r="J74" s="59">
        <v>2</v>
      </c>
      <c r="K74" s="59"/>
      <c r="L74" s="21" t="s">
        <v>36</v>
      </c>
      <c r="M74" s="21"/>
      <c r="N74" s="20">
        <v>45</v>
      </c>
      <c r="O74" s="20"/>
      <c r="P74" s="21">
        <v>2</v>
      </c>
      <c r="Q74" s="21"/>
      <c r="R74" s="20">
        <f t="shared" si="2"/>
        <v>180</v>
      </c>
      <c r="S74" s="20"/>
      <c r="T74" s="20"/>
      <c r="U74" s="20">
        <f t="shared" si="3"/>
        <v>180</v>
      </c>
      <c r="V74" s="20"/>
      <c r="W74" s="20"/>
    </row>
    <row r="75" spans="1:23" ht="12.75">
      <c r="A75" s="3">
        <v>6</v>
      </c>
      <c r="B75" s="53" t="s">
        <v>112</v>
      </c>
      <c r="C75" s="53"/>
      <c r="D75" s="53"/>
      <c r="E75" s="53"/>
      <c r="F75" s="53"/>
      <c r="G75" s="53"/>
      <c r="H75" s="53"/>
      <c r="I75" s="53"/>
      <c r="J75" s="59">
        <v>0.1</v>
      </c>
      <c r="K75" s="59"/>
      <c r="L75" s="21" t="s">
        <v>36</v>
      </c>
      <c r="M75" s="21"/>
      <c r="N75" s="20">
        <v>2031.4</v>
      </c>
      <c r="O75" s="20"/>
      <c r="P75" s="21">
        <v>1</v>
      </c>
      <c r="Q75" s="21"/>
      <c r="R75" s="20">
        <f t="shared" si="2"/>
        <v>203.14000000000001</v>
      </c>
      <c r="S75" s="20"/>
      <c r="T75" s="20"/>
      <c r="U75" s="20">
        <f t="shared" si="3"/>
        <v>203.14000000000001</v>
      </c>
      <c r="V75" s="20"/>
      <c r="W75" s="20"/>
    </row>
    <row r="76" spans="1:23" ht="12.75" customHeight="1">
      <c r="A76" s="3">
        <v>7</v>
      </c>
      <c r="B76" s="53" t="s">
        <v>113</v>
      </c>
      <c r="C76" s="53"/>
      <c r="D76" s="53"/>
      <c r="E76" s="53"/>
      <c r="F76" s="53"/>
      <c r="G76" s="53"/>
      <c r="H76" s="53"/>
      <c r="I76" s="53"/>
      <c r="J76" s="59">
        <v>0.1</v>
      </c>
      <c r="K76" s="59"/>
      <c r="L76" s="21" t="s">
        <v>36</v>
      </c>
      <c r="M76" s="21"/>
      <c r="N76" s="20">
        <v>4063.8</v>
      </c>
      <c r="O76" s="20"/>
      <c r="P76" s="21">
        <v>1</v>
      </c>
      <c r="Q76" s="21"/>
      <c r="R76" s="20">
        <f t="shared" si="2"/>
        <v>406.38000000000005</v>
      </c>
      <c r="S76" s="20"/>
      <c r="T76" s="20"/>
      <c r="U76" s="20">
        <f t="shared" si="3"/>
        <v>406.38000000000005</v>
      </c>
      <c r="V76" s="20"/>
      <c r="W76" s="20"/>
    </row>
    <row r="77" spans="1:23" ht="12.75" customHeight="1">
      <c r="A77" s="3">
        <v>8</v>
      </c>
      <c r="B77" s="53" t="s">
        <v>114</v>
      </c>
      <c r="C77" s="53"/>
      <c r="D77" s="53"/>
      <c r="E77" s="53"/>
      <c r="F77" s="53"/>
      <c r="G77" s="53"/>
      <c r="H77" s="53"/>
      <c r="I77" s="53"/>
      <c r="J77" s="59">
        <v>5</v>
      </c>
      <c r="K77" s="59"/>
      <c r="L77" s="21" t="s">
        <v>36</v>
      </c>
      <c r="M77" s="21"/>
      <c r="N77" s="20">
        <v>603.1</v>
      </c>
      <c r="O77" s="20"/>
      <c r="P77" s="21">
        <v>5</v>
      </c>
      <c r="Q77" s="21"/>
      <c r="R77" s="20">
        <f t="shared" si="2"/>
        <v>15077.5</v>
      </c>
      <c r="S77" s="20"/>
      <c r="T77" s="20"/>
      <c r="U77" s="20">
        <f t="shared" si="3"/>
        <v>15077.5</v>
      </c>
      <c r="V77" s="20"/>
      <c r="W77" s="20"/>
    </row>
    <row r="78" spans="1:23" ht="12.75" customHeight="1">
      <c r="A78" s="3">
        <v>9</v>
      </c>
      <c r="B78" s="53" t="s">
        <v>115</v>
      </c>
      <c r="C78" s="53"/>
      <c r="D78" s="53"/>
      <c r="E78" s="53"/>
      <c r="F78" s="53"/>
      <c r="G78" s="53"/>
      <c r="H78" s="53"/>
      <c r="I78" s="53"/>
      <c r="J78" s="59">
        <v>2</v>
      </c>
      <c r="K78" s="59"/>
      <c r="L78" s="21" t="s">
        <v>36</v>
      </c>
      <c r="M78" s="21"/>
      <c r="N78" s="20">
        <v>58.1</v>
      </c>
      <c r="O78" s="20"/>
      <c r="P78" s="21">
        <v>2</v>
      </c>
      <c r="Q78" s="21"/>
      <c r="R78" s="20">
        <f aca="true" t="shared" si="4" ref="R78:R83">J78*N78*P78</f>
        <v>232.4</v>
      </c>
      <c r="S78" s="20"/>
      <c r="T78" s="20"/>
      <c r="U78" s="20">
        <f aca="true" t="shared" si="5" ref="U78:U83">R78*$S$11</f>
        <v>232.4</v>
      </c>
      <c r="V78" s="20"/>
      <c r="W78" s="20"/>
    </row>
    <row r="79" spans="1:23" ht="12.75" customHeight="1">
      <c r="A79" s="3">
        <v>10</v>
      </c>
      <c r="B79" s="53" t="s">
        <v>116</v>
      </c>
      <c r="C79" s="53"/>
      <c r="D79" s="53"/>
      <c r="E79" s="53"/>
      <c r="F79" s="53"/>
      <c r="G79" s="53"/>
      <c r="H79" s="53"/>
      <c r="I79" s="53"/>
      <c r="J79" s="59">
        <v>2</v>
      </c>
      <c r="K79" s="59"/>
      <c r="L79" s="21" t="s">
        <v>36</v>
      </c>
      <c r="M79" s="21"/>
      <c r="N79" s="20">
        <v>115.3</v>
      </c>
      <c r="O79" s="20"/>
      <c r="P79" s="21">
        <v>2</v>
      </c>
      <c r="Q79" s="21"/>
      <c r="R79" s="20">
        <f t="shared" si="4"/>
        <v>461.2</v>
      </c>
      <c r="S79" s="20"/>
      <c r="T79" s="20"/>
      <c r="U79" s="20">
        <f t="shared" si="5"/>
        <v>461.2</v>
      </c>
      <c r="V79" s="20"/>
      <c r="W79" s="20"/>
    </row>
    <row r="80" spans="1:23" ht="12.75" customHeight="1">
      <c r="A80" s="3">
        <v>11</v>
      </c>
      <c r="B80" s="53" t="s">
        <v>117</v>
      </c>
      <c r="C80" s="53"/>
      <c r="D80" s="53"/>
      <c r="E80" s="53"/>
      <c r="F80" s="53"/>
      <c r="G80" s="53"/>
      <c r="H80" s="53"/>
      <c r="I80" s="53"/>
      <c r="J80" s="59">
        <v>0.2</v>
      </c>
      <c r="K80" s="59"/>
      <c r="L80" s="21" t="s">
        <v>36</v>
      </c>
      <c r="M80" s="21"/>
      <c r="N80" s="20">
        <v>180</v>
      </c>
      <c r="O80" s="20"/>
      <c r="P80" s="21">
        <v>1</v>
      </c>
      <c r="Q80" s="21"/>
      <c r="R80" s="20">
        <f t="shared" si="4"/>
        <v>36</v>
      </c>
      <c r="S80" s="20"/>
      <c r="T80" s="20"/>
      <c r="U80" s="20">
        <f t="shared" si="5"/>
        <v>36</v>
      </c>
      <c r="V80" s="20"/>
      <c r="W80" s="20"/>
    </row>
    <row r="81" spans="1:23" ht="12.75" customHeight="1">
      <c r="A81" s="3">
        <v>12</v>
      </c>
      <c r="B81" s="53" t="s">
        <v>118</v>
      </c>
      <c r="C81" s="53"/>
      <c r="D81" s="53"/>
      <c r="E81" s="53"/>
      <c r="F81" s="53"/>
      <c r="G81" s="53"/>
      <c r="H81" s="53"/>
      <c r="I81" s="53"/>
      <c r="J81" s="59">
        <v>0.05</v>
      </c>
      <c r="K81" s="59"/>
      <c r="L81" s="21" t="s">
        <v>36</v>
      </c>
      <c r="M81" s="21"/>
      <c r="N81" s="20">
        <v>621</v>
      </c>
      <c r="O81" s="20"/>
      <c r="P81" s="21">
        <v>1</v>
      </c>
      <c r="Q81" s="21"/>
      <c r="R81" s="20">
        <f t="shared" si="4"/>
        <v>31.05</v>
      </c>
      <c r="S81" s="20"/>
      <c r="T81" s="20"/>
      <c r="U81" s="20">
        <f t="shared" si="5"/>
        <v>31.05</v>
      </c>
      <c r="V81" s="20"/>
      <c r="W81" s="20"/>
    </row>
    <row r="82" spans="1:23" ht="12.75" customHeight="1">
      <c r="A82" s="3">
        <v>13</v>
      </c>
      <c r="B82" s="53" t="s">
        <v>119</v>
      </c>
      <c r="C82" s="53"/>
      <c r="D82" s="53"/>
      <c r="E82" s="53"/>
      <c r="F82" s="53"/>
      <c r="G82" s="53"/>
      <c r="H82" s="53"/>
      <c r="I82" s="53"/>
      <c r="J82" s="59">
        <v>0.33</v>
      </c>
      <c r="K82" s="59"/>
      <c r="L82" s="21" t="s">
        <v>122</v>
      </c>
      <c r="M82" s="21"/>
      <c r="N82" s="20">
        <v>1334.1</v>
      </c>
      <c r="O82" s="20"/>
      <c r="P82" s="21">
        <v>1</v>
      </c>
      <c r="Q82" s="21"/>
      <c r="R82" s="20">
        <f t="shared" si="4"/>
        <v>440.253</v>
      </c>
      <c r="S82" s="20"/>
      <c r="T82" s="20"/>
      <c r="U82" s="20">
        <f t="shared" si="5"/>
        <v>440.253</v>
      </c>
      <c r="V82" s="20"/>
      <c r="W82" s="20"/>
    </row>
    <row r="83" spans="1:23" ht="12.75" customHeight="1">
      <c r="A83" s="3">
        <v>14</v>
      </c>
      <c r="B83" s="53" t="s">
        <v>120</v>
      </c>
      <c r="C83" s="53"/>
      <c r="D83" s="53"/>
      <c r="E83" s="53"/>
      <c r="F83" s="53"/>
      <c r="G83" s="53"/>
      <c r="H83" s="53"/>
      <c r="I83" s="53"/>
      <c r="J83" s="59">
        <v>0.33</v>
      </c>
      <c r="K83" s="59"/>
      <c r="L83" s="21" t="s">
        <v>36</v>
      </c>
      <c r="M83" s="21"/>
      <c r="N83" s="20">
        <v>400</v>
      </c>
      <c r="O83" s="20"/>
      <c r="P83" s="21">
        <v>1</v>
      </c>
      <c r="Q83" s="21"/>
      <c r="R83" s="20">
        <f t="shared" si="4"/>
        <v>132</v>
      </c>
      <c r="S83" s="20"/>
      <c r="T83" s="20"/>
      <c r="U83" s="20">
        <f t="shared" si="5"/>
        <v>132</v>
      </c>
      <c r="V83" s="20"/>
      <c r="W83" s="20"/>
    </row>
    <row r="84" spans="1:23" ht="12.75">
      <c r="A84" s="3">
        <v>15</v>
      </c>
      <c r="B84" s="53" t="s">
        <v>121</v>
      </c>
      <c r="C84" s="53"/>
      <c r="D84" s="53"/>
      <c r="E84" s="53"/>
      <c r="F84" s="53"/>
      <c r="G84" s="53"/>
      <c r="H84" s="53"/>
      <c r="I84" s="53"/>
      <c r="J84" s="59">
        <v>1</v>
      </c>
      <c r="K84" s="59"/>
      <c r="L84" s="21" t="s">
        <v>36</v>
      </c>
      <c r="M84" s="21"/>
      <c r="N84" s="20">
        <v>120.6</v>
      </c>
      <c r="O84" s="20"/>
      <c r="P84" s="21">
        <v>1</v>
      </c>
      <c r="Q84" s="21"/>
      <c r="R84" s="20">
        <f t="shared" si="2"/>
        <v>120.6</v>
      </c>
      <c r="S84" s="20"/>
      <c r="T84" s="20"/>
      <c r="U84" s="20">
        <f t="shared" si="3"/>
        <v>120.6</v>
      </c>
      <c r="V84" s="20"/>
      <c r="W84" s="20"/>
    </row>
    <row r="85" spans="1:23" ht="12.75">
      <c r="A85" s="7"/>
      <c r="B85" s="49" t="s">
        <v>25</v>
      </c>
      <c r="C85" s="49"/>
      <c r="D85" s="49"/>
      <c r="E85" s="49"/>
      <c r="F85" s="49"/>
      <c r="G85" s="49"/>
      <c r="H85" s="49"/>
      <c r="I85" s="49"/>
      <c r="J85" s="47"/>
      <c r="K85" s="47"/>
      <c r="L85" s="47"/>
      <c r="M85" s="47"/>
      <c r="N85" s="47"/>
      <c r="O85" s="47"/>
      <c r="P85" s="47"/>
      <c r="Q85" s="47"/>
      <c r="R85" s="48">
        <f>SUM(R70:T84)</f>
        <v>18374.5936</v>
      </c>
      <c r="S85" s="48"/>
      <c r="T85" s="48"/>
      <c r="U85" s="48">
        <f>SUM(U70:W84)</f>
        <v>18374.5936</v>
      </c>
      <c r="V85" s="48"/>
      <c r="W85" s="48"/>
    </row>
    <row r="87" spans="1:26" ht="12.75" customHeight="1">
      <c r="A87" s="23" t="s">
        <v>13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>
      <c r="A88" s="23" t="s">
        <v>78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53" ht="12.75" customHeight="1">
      <c r="A89" s="24" t="s">
        <v>76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87"/>
      <c r="Y89" s="87"/>
      <c r="Z89" s="87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2.75">
      <c r="A90" s="21" t="s">
        <v>15</v>
      </c>
      <c r="B90" s="21" t="s">
        <v>79</v>
      </c>
      <c r="C90" s="21"/>
      <c r="D90" s="21"/>
      <c r="E90" s="21"/>
      <c r="F90" s="21"/>
      <c r="G90" s="21"/>
      <c r="H90" s="21"/>
      <c r="I90" s="21" t="s">
        <v>80</v>
      </c>
      <c r="J90" s="21"/>
      <c r="K90" s="21" t="s">
        <v>34</v>
      </c>
      <c r="L90" s="21"/>
      <c r="M90" s="32" t="s">
        <v>77</v>
      </c>
      <c r="N90" s="33"/>
      <c r="O90" s="34"/>
      <c r="P90" s="21" t="s">
        <v>32</v>
      </c>
      <c r="Q90" s="21"/>
      <c r="R90" s="21"/>
      <c r="S90" s="21" t="s">
        <v>41</v>
      </c>
      <c r="T90" s="21"/>
      <c r="U90" s="86" t="s">
        <v>18</v>
      </c>
      <c r="V90" s="86"/>
      <c r="W90" s="86"/>
      <c r="X90" s="88"/>
      <c r="Y90" s="88"/>
      <c r="Z90" s="88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54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35"/>
      <c r="N91" s="36"/>
      <c r="O91" s="37"/>
      <c r="P91" s="21"/>
      <c r="Q91" s="21"/>
      <c r="R91" s="21"/>
      <c r="S91" s="21"/>
      <c r="T91" s="21"/>
      <c r="U91" s="21" t="s">
        <v>81</v>
      </c>
      <c r="V91" s="21"/>
      <c r="W91" s="21"/>
      <c r="X91" s="2"/>
      <c r="Y91" s="2"/>
      <c r="Z91" s="2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ht="12.75">
      <c r="A92" s="6">
        <v>1</v>
      </c>
      <c r="B92" s="55">
        <v>2</v>
      </c>
      <c r="C92" s="55"/>
      <c r="D92" s="55"/>
      <c r="E92" s="55"/>
      <c r="F92" s="55"/>
      <c r="G92" s="55"/>
      <c r="H92" s="55"/>
      <c r="I92" s="55">
        <v>3</v>
      </c>
      <c r="J92" s="55"/>
      <c r="K92" s="55">
        <v>4</v>
      </c>
      <c r="L92" s="55"/>
      <c r="M92" s="56"/>
      <c r="N92" s="57"/>
      <c r="O92" s="58"/>
      <c r="P92" s="55">
        <v>5</v>
      </c>
      <c r="Q92" s="55"/>
      <c r="R92" s="55"/>
      <c r="S92" s="55">
        <v>6</v>
      </c>
      <c r="T92" s="55"/>
      <c r="U92" s="55">
        <v>7</v>
      </c>
      <c r="V92" s="55"/>
      <c r="W92" s="55"/>
      <c r="X92" s="10"/>
      <c r="Y92" s="10"/>
      <c r="Z92" s="10"/>
      <c r="AB92" s="2"/>
      <c r="AC92" s="8"/>
      <c r="AD92" s="8"/>
      <c r="AE92" s="8"/>
      <c r="AF92" s="8"/>
      <c r="AG92" s="8"/>
      <c r="AH92" s="8"/>
      <c r="AI92" s="8"/>
      <c r="AJ92" s="12"/>
      <c r="AK92" s="12"/>
      <c r="AL92" s="2"/>
      <c r="AM92" s="2"/>
      <c r="AN92" s="2"/>
      <c r="AO92" s="2"/>
      <c r="AP92" s="2"/>
      <c r="AQ92" s="9"/>
      <c r="AR92" s="9"/>
      <c r="AS92" s="9"/>
      <c r="AT92" s="2"/>
      <c r="AU92" s="2"/>
      <c r="AV92" s="9"/>
      <c r="AW92" s="9"/>
      <c r="AX92" s="9"/>
      <c r="AY92" s="9"/>
      <c r="AZ92" s="9"/>
      <c r="BA92" s="9"/>
    </row>
    <row r="93" spans="1:53" ht="26.25" customHeight="1">
      <c r="A93" s="3">
        <v>1</v>
      </c>
      <c r="B93" s="53" t="s">
        <v>123</v>
      </c>
      <c r="C93" s="53"/>
      <c r="D93" s="53"/>
      <c r="E93" s="53"/>
      <c r="F93" s="53"/>
      <c r="G93" s="53"/>
      <c r="H93" s="53"/>
      <c r="I93" s="54">
        <v>0.067</v>
      </c>
      <c r="J93" s="54"/>
      <c r="K93" s="21" t="s">
        <v>36</v>
      </c>
      <c r="L93" s="21"/>
      <c r="M93" s="15">
        <v>1.67</v>
      </c>
      <c r="N93" s="16"/>
      <c r="O93" s="44"/>
      <c r="P93" s="20">
        <v>31200</v>
      </c>
      <c r="Q93" s="20"/>
      <c r="R93" s="20"/>
      <c r="S93" s="21">
        <v>1</v>
      </c>
      <c r="T93" s="21"/>
      <c r="U93" s="20">
        <f>I93*M93*P93*S93/305</f>
        <v>11.445796721311476</v>
      </c>
      <c r="V93" s="20"/>
      <c r="W93" s="20"/>
      <c r="X93" s="9"/>
      <c r="Y93" s="9"/>
      <c r="Z93" s="9"/>
      <c r="AB93" s="2"/>
      <c r="AC93" s="8"/>
      <c r="AD93" s="8"/>
      <c r="AE93" s="8"/>
      <c r="AF93" s="8"/>
      <c r="AG93" s="8"/>
      <c r="AH93" s="8"/>
      <c r="AI93" s="8"/>
      <c r="AJ93" s="12"/>
      <c r="AK93" s="12"/>
      <c r="AL93" s="2"/>
      <c r="AM93" s="2"/>
      <c r="AN93" s="2"/>
      <c r="AO93" s="2"/>
      <c r="AP93" s="2"/>
      <c r="AQ93" s="9"/>
      <c r="AR93" s="9"/>
      <c r="AS93" s="9"/>
      <c r="AT93" s="2"/>
      <c r="AU93" s="2"/>
      <c r="AV93" s="9"/>
      <c r="AW93" s="9"/>
      <c r="AX93" s="9"/>
      <c r="AY93" s="9"/>
      <c r="AZ93" s="9"/>
      <c r="BA93" s="9"/>
    </row>
    <row r="94" spans="1:53" ht="24.75" customHeight="1">
      <c r="A94" s="3">
        <v>2</v>
      </c>
      <c r="B94" s="53" t="s">
        <v>124</v>
      </c>
      <c r="C94" s="53"/>
      <c r="D94" s="53"/>
      <c r="E94" s="53"/>
      <c r="F94" s="53"/>
      <c r="G94" s="53"/>
      <c r="H94" s="53"/>
      <c r="I94" s="54">
        <v>0.1</v>
      </c>
      <c r="J94" s="54"/>
      <c r="K94" s="21" t="s">
        <v>36</v>
      </c>
      <c r="L94" s="21"/>
      <c r="M94" s="15">
        <v>1.67</v>
      </c>
      <c r="N94" s="16"/>
      <c r="O94" s="44"/>
      <c r="P94" s="20">
        <v>17951.3</v>
      </c>
      <c r="Q94" s="20"/>
      <c r="R94" s="20"/>
      <c r="S94" s="21">
        <v>1</v>
      </c>
      <c r="T94" s="21"/>
      <c r="U94" s="20">
        <f>I94*M94*P94*S94/305</f>
        <v>9.829072459016393</v>
      </c>
      <c r="V94" s="20"/>
      <c r="W94" s="20"/>
      <c r="X94" s="9"/>
      <c r="Y94" s="9"/>
      <c r="Z94" s="9"/>
      <c r="AB94" s="2"/>
      <c r="AC94" s="8"/>
      <c r="AD94" s="8"/>
      <c r="AE94" s="8"/>
      <c r="AF94" s="8"/>
      <c r="AG94" s="8"/>
      <c r="AH94" s="8"/>
      <c r="AI94" s="8"/>
      <c r="AJ94" s="12"/>
      <c r="AK94" s="12"/>
      <c r="AL94" s="2"/>
      <c r="AM94" s="2"/>
      <c r="AN94" s="2"/>
      <c r="AO94" s="2"/>
      <c r="AP94" s="2"/>
      <c r="AQ94" s="9"/>
      <c r="AR94" s="9"/>
      <c r="AS94" s="9"/>
      <c r="AT94" s="2"/>
      <c r="AU94" s="2"/>
      <c r="AV94" s="9"/>
      <c r="AW94" s="9"/>
      <c r="AX94" s="9"/>
      <c r="AY94" s="9"/>
      <c r="AZ94" s="9"/>
      <c r="BA94" s="9"/>
    </row>
    <row r="95" spans="1:53" ht="12.75">
      <c r="A95" s="3">
        <v>3</v>
      </c>
      <c r="B95" s="53" t="s">
        <v>125</v>
      </c>
      <c r="C95" s="53"/>
      <c r="D95" s="53"/>
      <c r="E95" s="53"/>
      <c r="F95" s="53"/>
      <c r="G95" s="53"/>
      <c r="H95" s="53"/>
      <c r="I95" s="54">
        <v>0.143</v>
      </c>
      <c r="J95" s="54"/>
      <c r="K95" s="21" t="s">
        <v>36</v>
      </c>
      <c r="L95" s="21"/>
      <c r="M95" s="15">
        <v>1.67</v>
      </c>
      <c r="N95" s="16"/>
      <c r="O95" s="44"/>
      <c r="P95" s="20">
        <v>7415</v>
      </c>
      <c r="Q95" s="20"/>
      <c r="R95" s="20"/>
      <c r="S95" s="21">
        <v>1</v>
      </c>
      <c r="T95" s="21"/>
      <c r="U95" s="20">
        <f>I95*M95*P95*S95/305</f>
        <v>5.80582344262295</v>
      </c>
      <c r="V95" s="20"/>
      <c r="W95" s="20"/>
      <c r="X95" s="9"/>
      <c r="Y95" s="9"/>
      <c r="Z95" s="9"/>
      <c r="AB95" s="11"/>
      <c r="AC95" s="13"/>
      <c r="AD95" s="13"/>
      <c r="AE95" s="13"/>
      <c r="AF95" s="13"/>
      <c r="AG95" s="13"/>
      <c r="AH95" s="13"/>
      <c r="AI95" s="13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4"/>
      <c r="AW95" s="14"/>
      <c r="AX95" s="14"/>
      <c r="AY95" s="14"/>
      <c r="AZ95" s="14"/>
      <c r="BA95" s="14"/>
    </row>
    <row r="96" spans="1:26" ht="12.75">
      <c r="A96" s="7"/>
      <c r="B96" s="49" t="s">
        <v>25</v>
      </c>
      <c r="C96" s="49"/>
      <c r="D96" s="49"/>
      <c r="E96" s="49"/>
      <c r="F96" s="49"/>
      <c r="G96" s="49"/>
      <c r="H96" s="49"/>
      <c r="I96" s="47"/>
      <c r="J96" s="47"/>
      <c r="K96" s="47"/>
      <c r="L96" s="47"/>
      <c r="M96" s="50"/>
      <c r="N96" s="51"/>
      <c r="O96" s="52"/>
      <c r="P96" s="47"/>
      <c r="Q96" s="47"/>
      <c r="R96" s="47"/>
      <c r="S96" s="47"/>
      <c r="T96" s="47"/>
      <c r="U96" s="48">
        <f>U93+U95+U94</f>
        <v>27.08069262295082</v>
      </c>
      <c r="V96" s="48"/>
      <c r="W96" s="48"/>
      <c r="X96" s="14"/>
      <c r="Y96" s="14"/>
      <c r="Z96" s="14"/>
    </row>
    <row r="99" spans="1:33" ht="12.75">
      <c r="A99" s="82" t="s">
        <v>90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0"/>
      <c r="Z99" s="80"/>
      <c r="AA99" s="80"/>
      <c r="AB99" s="80"/>
      <c r="AC99" s="80"/>
      <c r="AD99" s="80"/>
      <c r="AE99" s="80"/>
      <c r="AF99" s="80"/>
      <c r="AG99" s="80"/>
    </row>
    <row r="100" spans="1:33" ht="12.75">
      <c r="A100" s="82" t="s">
        <v>45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0"/>
      <c r="Z100" s="80"/>
      <c r="AA100" s="80"/>
      <c r="AB100" s="80"/>
      <c r="AC100" s="80"/>
      <c r="AD100" s="80"/>
      <c r="AE100" s="80"/>
      <c r="AF100" s="80"/>
      <c r="AG100" s="80"/>
    </row>
    <row r="101" spans="1:33" ht="12.75">
      <c r="A101" s="82" t="s">
        <v>126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0"/>
      <c r="Z101" s="80"/>
      <c r="AA101" s="80"/>
      <c r="AB101" s="80"/>
      <c r="AC101" s="80"/>
      <c r="AD101" s="80"/>
      <c r="AE101" s="80"/>
      <c r="AF101" s="80"/>
      <c r="AG101" s="80"/>
    </row>
    <row r="102" spans="1:33" ht="12.75">
      <c r="A102" s="45" t="s">
        <v>92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6">
        <v>2.03</v>
      </c>
      <c r="R102" s="46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4" spans="1:24" ht="12.75">
      <c r="A104" s="21" t="s">
        <v>15</v>
      </c>
      <c r="B104" s="21" t="s">
        <v>82</v>
      </c>
      <c r="C104" s="21"/>
      <c r="D104" s="21"/>
      <c r="E104" s="21"/>
      <c r="F104" s="15" t="s">
        <v>89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2" t="s">
        <v>25</v>
      </c>
      <c r="W104" s="33"/>
      <c r="X104" s="34"/>
    </row>
    <row r="105" spans="1:24" ht="78" customHeight="1">
      <c r="A105" s="21"/>
      <c r="B105" s="21"/>
      <c r="C105" s="21"/>
      <c r="D105" s="21"/>
      <c r="E105" s="21"/>
      <c r="F105" s="75" t="s">
        <v>83</v>
      </c>
      <c r="G105" s="75"/>
      <c r="H105" s="75" t="s">
        <v>84</v>
      </c>
      <c r="I105" s="75"/>
      <c r="J105" s="76" t="s">
        <v>85</v>
      </c>
      <c r="K105" s="77"/>
      <c r="L105" s="76" t="s">
        <v>128</v>
      </c>
      <c r="M105" s="77"/>
      <c r="N105" s="75" t="s">
        <v>129</v>
      </c>
      <c r="O105" s="75"/>
      <c r="P105" s="75" t="s">
        <v>86</v>
      </c>
      <c r="Q105" s="75"/>
      <c r="R105" s="75" t="s">
        <v>87</v>
      </c>
      <c r="S105" s="75"/>
      <c r="T105" s="75" t="s">
        <v>88</v>
      </c>
      <c r="U105" s="75"/>
      <c r="V105" s="35"/>
      <c r="W105" s="36"/>
      <c r="X105" s="37"/>
    </row>
    <row r="106" spans="1:24" ht="12.75">
      <c r="A106" s="5">
        <v>1</v>
      </c>
      <c r="B106" s="38">
        <v>2</v>
      </c>
      <c r="C106" s="39"/>
      <c r="D106" s="39"/>
      <c r="E106" s="39"/>
      <c r="F106" s="38">
        <v>3</v>
      </c>
      <c r="G106" s="40"/>
      <c r="H106" s="38">
        <v>4</v>
      </c>
      <c r="I106" s="40"/>
      <c r="J106" s="38">
        <v>5</v>
      </c>
      <c r="K106" s="40"/>
      <c r="L106" s="38">
        <v>6</v>
      </c>
      <c r="M106" s="40"/>
      <c r="N106" s="38">
        <v>7</v>
      </c>
      <c r="O106" s="40"/>
      <c r="P106" s="38">
        <v>8</v>
      </c>
      <c r="Q106" s="40"/>
      <c r="R106" s="38">
        <v>9</v>
      </c>
      <c r="S106" s="40"/>
      <c r="T106" s="38">
        <v>10</v>
      </c>
      <c r="U106" s="39"/>
      <c r="V106" s="38">
        <v>11</v>
      </c>
      <c r="W106" s="39"/>
      <c r="X106" s="40"/>
    </row>
    <row r="107" spans="1:24" ht="30" customHeight="1">
      <c r="A107" s="3">
        <v>1</v>
      </c>
      <c r="B107" s="15" t="s">
        <v>127</v>
      </c>
      <c r="C107" s="16"/>
      <c r="D107" s="16"/>
      <c r="E107" s="16"/>
      <c r="F107" s="29">
        <f>U39*Q102</f>
        <v>551.2695767706899</v>
      </c>
      <c r="G107" s="31"/>
      <c r="H107" s="29">
        <f>U56/100*Q102</f>
        <v>322.8365839999999</v>
      </c>
      <c r="I107" s="31"/>
      <c r="J107" s="78">
        <f>U85/100*Q102</f>
        <v>373.00425007999996</v>
      </c>
      <c r="K107" s="79"/>
      <c r="L107" s="78">
        <f>U96*Q102</f>
        <v>54.97380602459016</v>
      </c>
      <c r="M107" s="79"/>
      <c r="N107" s="78">
        <f>L107*0.3</f>
        <v>16.49214180737705</v>
      </c>
      <c r="O107" s="79"/>
      <c r="P107" s="29">
        <f>F107+H107+J107+L107+N107</f>
        <v>1318.576358682657</v>
      </c>
      <c r="Q107" s="31"/>
      <c r="R107" s="29">
        <f>P107*S13</f>
        <v>303.2725624970111</v>
      </c>
      <c r="S107" s="31"/>
      <c r="T107" s="29">
        <f>(P107+R107)*S14</f>
        <v>227.05884896515357</v>
      </c>
      <c r="U107" s="30"/>
      <c r="V107" s="29">
        <f>P107+R107+T107</f>
        <v>1848.9077701448218</v>
      </c>
      <c r="W107" s="16"/>
      <c r="X107" s="44"/>
    </row>
  </sheetData>
  <mergeCells count="407">
    <mergeCell ref="T107:U107"/>
    <mergeCell ref="V107:X107"/>
    <mergeCell ref="A99:X99"/>
    <mergeCell ref="A100:X100"/>
    <mergeCell ref="A101:X101"/>
    <mergeCell ref="T106:U106"/>
    <mergeCell ref="V106:X106"/>
    <mergeCell ref="B107:E107"/>
    <mergeCell ref="F107:G107"/>
    <mergeCell ref="H107:I107"/>
    <mergeCell ref="J107:K107"/>
    <mergeCell ref="L107:M107"/>
    <mergeCell ref="N107:O107"/>
    <mergeCell ref="P107:Q107"/>
    <mergeCell ref="R107:S107"/>
    <mergeCell ref="R105:S105"/>
    <mergeCell ref="T105:U105"/>
    <mergeCell ref="B106:E106"/>
    <mergeCell ref="F106:G106"/>
    <mergeCell ref="H106:I106"/>
    <mergeCell ref="J106:K106"/>
    <mergeCell ref="L106:M106"/>
    <mergeCell ref="N106:O106"/>
    <mergeCell ref="P106:Q106"/>
    <mergeCell ref="R106:S106"/>
    <mergeCell ref="A104:A105"/>
    <mergeCell ref="B104:E105"/>
    <mergeCell ref="F104:U104"/>
    <mergeCell ref="V104:X105"/>
    <mergeCell ref="F105:G105"/>
    <mergeCell ref="H105:I105"/>
    <mergeCell ref="J105:K105"/>
    <mergeCell ref="L105:M105"/>
    <mergeCell ref="N105:O105"/>
    <mergeCell ref="P105:Q105"/>
    <mergeCell ref="P83:Q83"/>
    <mergeCell ref="R83:T83"/>
    <mergeCell ref="U83:W83"/>
    <mergeCell ref="P94:R94"/>
    <mergeCell ref="S94:T94"/>
    <mergeCell ref="U94:W94"/>
    <mergeCell ref="P93:R93"/>
    <mergeCell ref="S93:T93"/>
    <mergeCell ref="B94:H94"/>
    <mergeCell ref="I94:J94"/>
    <mergeCell ref="K94:L94"/>
    <mergeCell ref="M94:O94"/>
    <mergeCell ref="B83:I83"/>
    <mergeCell ref="J83:K83"/>
    <mergeCell ref="L83:M83"/>
    <mergeCell ref="N83:O83"/>
    <mergeCell ref="P81:Q81"/>
    <mergeCell ref="R81:T81"/>
    <mergeCell ref="U81:W81"/>
    <mergeCell ref="B82:I82"/>
    <mergeCell ref="J82:K82"/>
    <mergeCell ref="L82:M82"/>
    <mergeCell ref="N82:O82"/>
    <mergeCell ref="P82:Q82"/>
    <mergeCell ref="R82:T82"/>
    <mergeCell ref="U82:W82"/>
    <mergeCell ref="B81:I81"/>
    <mergeCell ref="J81:K81"/>
    <mergeCell ref="L81:M81"/>
    <mergeCell ref="N81:O81"/>
    <mergeCell ref="P79:Q79"/>
    <mergeCell ref="R79:T79"/>
    <mergeCell ref="U79:W79"/>
    <mergeCell ref="B80:I80"/>
    <mergeCell ref="J80:K80"/>
    <mergeCell ref="L80:M80"/>
    <mergeCell ref="N80:O80"/>
    <mergeCell ref="P80:Q80"/>
    <mergeCell ref="R80:T80"/>
    <mergeCell ref="U80:W80"/>
    <mergeCell ref="B79:I79"/>
    <mergeCell ref="J79:K79"/>
    <mergeCell ref="L79:M79"/>
    <mergeCell ref="N79:O79"/>
    <mergeCell ref="N78:O78"/>
    <mergeCell ref="P78:Q78"/>
    <mergeCell ref="R78:T78"/>
    <mergeCell ref="U78:W78"/>
    <mergeCell ref="B29:J29"/>
    <mergeCell ref="K29:N29"/>
    <mergeCell ref="O29:Q29"/>
    <mergeCell ref="R29:T29"/>
    <mergeCell ref="U29:W29"/>
    <mergeCell ref="B78:I78"/>
    <mergeCell ref="J78:K78"/>
    <mergeCell ref="L78:M78"/>
    <mergeCell ref="U90:W90"/>
    <mergeCell ref="A102:P102"/>
    <mergeCell ref="Q102:R102"/>
    <mergeCell ref="S102:AG102"/>
    <mergeCell ref="P96:R96"/>
    <mergeCell ref="S96:T96"/>
    <mergeCell ref="U96:W96"/>
    <mergeCell ref="B96:H96"/>
    <mergeCell ref="I96:J96"/>
    <mergeCell ref="K96:L96"/>
    <mergeCell ref="M96:O96"/>
    <mergeCell ref="P95:R95"/>
    <mergeCell ref="S95:T95"/>
    <mergeCell ref="U95:W95"/>
    <mergeCell ref="B95:H95"/>
    <mergeCell ref="I95:J95"/>
    <mergeCell ref="K95:L95"/>
    <mergeCell ref="M95:O95"/>
    <mergeCell ref="B93:H93"/>
    <mergeCell ref="I93:J93"/>
    <mergeCell ref="K93:L93"/>
    <mergeCell ref="M93:O93"/>
    <mergeCell ref="U93:W93"/>
    <mergeCell ref="U91:W91"/>
    <mergeCell ref="B92:H92"/>
    <mergeCell ref="I92:J92"/>
    <mergeCell ref="K92:L92"/>
    <mergeCell ref="M92:O92"/>
    <mergeCell ref="P92:R92"/>
    <mergeCell ref="S92:T92"/>
    <mergeCell ref="U92:W92"/>
    <mergeCell ref="A87:Z87"/>
    <mergeCell ref="A88:Z88"/>
    <mergeCell ref="A89:Z89"/>
    <mergeCell ref="A90:A91"/>
    <mergeCell ref="B90:H91"/>
    <mergeCell ref="I90:J91"/>
    <mergeCell ref="K90:L91"/>
    <mergeCell ref="M90:O91"/>
    <mergeCell ref="P90:R91"/>
    <mergeCell ref="S90:T91"/>
    <mergeCell ref="P84:Q84"/>
    <mergeCell ref="R84:T84"/>
    <mergeCell ref="L84:M84"/>
    <mergeCell ref="N84:O84"/>
    <mergeCell ref="U84:W84"/>
    <mergeCell ref="B85:I85"/>
    <mergeCell ref="J85:K85"/>
    <mergeCell ref="L85:M85"/>
    <mergeCell ref="N85:O85"/>
    <mergeCell ref="P85:Q85"/>
    <mergeCell ref="R85:T85"/>
    <mergeCell ref="U85:W85"/>
    <mergeCell ref="B84:I84"/>
    <mergeCell ref="J84:K84"/>
    <mergeCell ref="P76:Q76"/>
    <mergeCell ref="R76:T76"/>
    <mergeCell ref="U76:W76"/>
    <mergeCell ref="B77:I77"/>
    <mergeCell ref="J77:K77"/>
    <mergeCell ref="L77:M77"/>
    <mergeCell ref="N77:O77"/>
    <mergeCell ref="P77:Q77"/>
    <mergeCell ref="R77:T77"/>
    <mergeCell ref="U77:W77"/>
    <mergeCell ref="B76:I76"/>
    <mergeCell ref="J76:K76"/>
    <mergeCell ref="L76:M76"/>
    <mergeCell ref="N76:O76"/>
    <mergeCell ref="P74:Q74"/>
    <mergeCell ref="R74:T74"/>
    <mergeCell ref="U74:W74"/>
    <mergeCell ref="B75:I75"/>
    <mergeCell ref="J75:K75"/>
    <mergeCell ref="L75:M75"/>
    <mergeCell ref="N75:O75"/>
    <mergeCell ref="P75:Q75"/>
    <mergeCell ref="R75:T75"/>
    <mergeCell ref="U75:W75"/>
    <mergeCell ref="B74:I74"/>
    <mergeCell ref="J74:K74"/>
    <mergeCell ref="L74:M74"/>
    <mergeCell ref="N74:O74"/>
    <mergeCell ref="P72:Q72"/>
    <mergeCell ref="R72:T72"/>
    <mergeCell ref="U72:W72"/>
    <mergeCell ref="B73:I73"/>
    <mergeCell ref="J73:K73"/>
    <mergeCell ref="L73:M73"/>
    <mergeCell ref="N73:O73"/>
    <mergeCell ref="P73:Q73"/>
    <mergeCell ref="R73:T73"/>
    <mergeCell ref="U73:W73"/>
    <mergeCell ref="B72:I72"/>
    <mergeCell ref="J72:K72"/>
    <mergeCell ref="L72:M72"/>
    <mergeCell ref="N72:O72"/>
    <mergeCell ref="P70:Q70"/>
    <mergeCell ref="R70:T70"/>
    <mergeCell ref="U70:W70"/>
    <mergeCell ref="B71:I71"/>
    <mergeCell ref="J71:K71"/>
    <mergeCell ref="L71:M71"/>
    <mergeCell ref="N71:O71"/>
    <mergeCell ref="P71:Q71"/>
    <mergeCell ref="R71:T71"/>
    <mergeCell ref="U71:W71"/>
    <mergeCell ref="B70:I70"/>
    <mergeCell ref="J70:K70"/>
    <mergeCell ref="L70:M70"/>
    <mergeCell ref="N70:O70"/>
    <mergeCell ref="P68:Q68"/>
    <mergeCell ref="R68:T68"/>
    <mergeCell ref="U68:W68"/>
    <mergeCell ref="B69:I69"/>
    <mergeCell ref="J69:K69"/>
    <mergeCell ref="L69:M69"/>
    <mergeCell ref="N69:O69"/>
    <mergeCell ref="P69:Q69"/>
    <mergeCell ref="R69:T69"/>
    <mergeCell ref="U69:W69"/>
    <mergeCell ref="B68:I68"/>
    <mergeCell ref="J68:K68"/>
    <mergeCell ref="L68:M68"/>
    <mergeCell ref="N68:O68"/>
    <mergeCell ref="A64:W64"/>
    <mergeCell ref="A66:A67"/>
    <mergeCell ref="B66:I67"/>
    <mergeCell ref="J66:K67"/>
    <mergeCell ref="L66:M67"/>
    <mergeCell ref="N66:O67"/>
    <mergeCell ref="P66:Q67"/>
    <mergeCell ref="R66:W66"/>
    <mergeCell ref="R67:T67"/>
    <mergeCell ref="U67:W67"/>
    <mergeCell ref="R56:T56"/>
    <mergeCell ref="U56:W56"/>
    <mergeCell ref="A62:W62"/>
    <mergeCell ref="A63:W63"/>
    <mergeCell ref="B56:J56"/>
    <mergeCell ref="K56:L56"/>
    <mergeCell ref="M56:N56"/>
    <mergeCell ref="O56:Q56"/>
    <mergeCell ref="B55:J55"/>
    <mergeCell ref="K55:L55"/>
    <mergeCell ref="M55:N55"/>
    <mergeCell ref="O55:Q55"/>
    <mergeCell ref="R53:T53"/>
    <mergeCell ref="U53:W53"/>
    <mergeCell ref="R54:T54"/>
    <mergeCell ref="U54:W54"/>
    <mergeCell ref="R55:T55"/>
    <mergeCell ref="U55:W55"/>
    <mergeCell ref="B54:J54"/>
    <mergeCell ref="K54:L54"/>
    <mergeCell ref="M54:N54"/>
    <mergeCell ref="O54:Q54"/>
    <mergeCell ref="B53:J53"/>
    <mergeCell ref="K53:L53"/>
    <mergeCell ref="M53:N53"/>
    <mergeCell ref="O53:Q53"/>
    <mergeCell ref="R52:T52"/>
    <mergeCell ref="U52:W52"/>
    <mergeCell ref="B51:J51"/>
    <mergeCell ref="K51:L51"/>
    <mergeCell ref="B52:J52"/>
    <mergeCell ref="K52:L52"/>
    <mergeCell ref="M52:N52"/>
    <mergeCell ref="O52:Q52"/>
    <mergeCell ref="M51:N51"/>
    <mergeCell ref="O51:Q51"/>
    <mergeCell ref="R49:T49"/>
    <mergeCell ref="U49:W49"/>
    <mergeCell ref="R50:T50"/>
    <mergeCell ref="U50:W50"/>
    <mergeCell ref="R51:T51"/>
    <mergeCell ref="U51:W51"/>
    <mergeCell ref="B50:J50"/>
    <mergeCell ref="K50:L50"/>
    <mergeCell ref="M50:N50"/>
    <mergeCell ref="O50:Q50"/>
    <mergeCell ref="B49:J49"/>
    <mergeCell ref="K49:L49"/>
    <mergeCell ref="M49:N49"/>
    <mergeCell ref="O49:Q49"/>
    <mergeCell ref="U47:W47"/>
    <mergeCell ref="B48:J48"/>
    <mergeCell ref="K48:L48"/>
    <mergeCell ref="M48:N48"/>
    <mergeCell ref="O48:Q48"/>
    <mergeCell ref="R48:T48"/>
    <mergeCell ref="U48:W48"/>
    <mergeCell ref="B47:J47"/>
    <mergeCell ref="K47:L47"/>
    <mergeCell ref="M47:N47"/>
    <mergeCell ref="O47:Q47"/>
    <mergeCell ref="U45:W45"/>
    <mergeCell ref="B46:J46"/>
    <mergeCell ref="K46:L46"/>
    <mergeCell ref="M46:N46"/>
    <mergeCell ref="O46:Q46"/>
    <mergeCell ref="R46:T46"/>
    <mergeCell ref="U46:W46"/>
    <mergeCell ref="R47:T47"/>
    <mergeCell ref="A40:W40"/>
    <mergeCell ref="A41:W41"/>
    <mergeCell ref="A42:W42"/>
    <mergeCell ref="A44:A45"/>
    <mergeCell ref="B44:J45"/>
    <mergeCell ref="K44:L45"/>
    <mergeCell ref="M44:N45"/>
    <mergeCell ref="O44:Q45"/>
    <mergeCell ref="R44:W44"/>
    <mergeCell ref="R45:T45"/>
    <mergeCell ref="U38:W38"/>
    <mergeCell ref="B39:J39"/>
    <mergeCell ref="K39:N39"/>
    <mergeCell ref="O39:Q39"/>
    <mergeCell ref="R39:T39"/>
    <mergeCell ref="U39:W39"/>
    <mergeCell ref="B38:J38"/>
    <mergeCell ref="K38:N38"/>
    <mergeCell ref="O38:Q38"/>
    <mergeCell ref="R38:T38"/>
    <mergeCell ref="U36:W36"/>
    <mergeCell ref="B37:J37"/>
    <mergeCell ref="K37:N37"/>
    <mergeCell ref="O37:Q37"/>
    <mergeCell ref="R37:T37"/>
    <mergeCell ref="U37:W37"/>
    <mergeCell ref="B36:J36"/>
    <mergeCell ref="K36:N36"/>
    <mergeCell ref="O36:Q36"/>
    <mergeCell ref="R36:T36"/>
    <mergeCell ref="U34:W34"/>
    <mergeCell ref="B35:J35"/>
    <mergeCell ref="K35:N35"/>
    <mergeCell ref="O35:Q35"/>
    <mergeCell ref="R35:T35"/>
    <mergeCell ref="U35:W35"/>
    <mergeCell ref="B34:J34"/>
    <mergeCell ref="K34:N34"/>
    <mergeCell ref="O34:Q34"/>
    <mergeCell ref="R34:T34"/>
    <mergeCell ref="R32:T32"/>
    <mergeCell ref="U32:W32"/>
    <mergeCell ref="B33:J33"/>
    <mergeCell ref="K33:N33"/>
    <mergeCell ref="O33:Q33"/>
    <mergeCell ref="R33:T33"/>
    <mergeCell ref="U33:W33"/>
    <mergeCell ref="R30:T30"/>
    <mergeCell ref="U30:W30"/>
    <mergeCell ref="B31:J31"/>
    <mergeCell ref="K31:N31"/>
    <mergeCell ref="O31:Q31"/>
    <mergeCell ref="R31:T31"/>
    <mergeCell ref="U31:W31"/>
    <mergeCell ref="R27:T27"/>
    <mergeCell ref="U27:W27"/>
    <mergeCell ref="B28:J28"/>
    <mergeCell ref="K28:N28"/>
    <mergeCell ref="O28:Q28"/>
    <mergeCell ref="R28:T28"/>
    <mergeCell ref="U28:W28"/>
    <mergeCell ref="A27:A33"/>
    <mergeCell ref="B27:J27"/>
    <mergeCell ref="K27:N27"/>
    <mergeCell ref="O27:Q27"/>
    <mergeCell ref="B30:J30"/>
    <mergeCell ref="K30:N30"/>
    <mergeCell ref="O30:Q30"/>
    <mergeCell ref="B32:J32"/>
    <mergeCell ref="K32:N32"/>
    <mergeCell ref="O32:Q32"/>
    <mergeCell ref="R23:W23"/>
    <mergeCell ref="R24:T25"/>
    <mergeCell ref="U24:W25"/>
    <mergeCell ref="B26:J26"/>
    <mergeCell ref="K26:N26"/>
    <mergeCell ref="O26:Q26"/>
    <mergeCell ref="R26:T26"/>
    <mergeCell ref="U26:W26"/>
    <mergeCell ref="A23:A25"/>
    <mergeCell ref="B23:J25"/>
    <mergeCell ref="K23:N25"/>
    <mergeCell ref="O23:Q25"/>
    <mergeCell ref="A18:W18"/>
    <mergeCell ref="A19:W19"/>
    <mergeCell ref="A20:W20"/>
    <mergeCell ref="A21:W21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</mergeCells>
  <printOptions/>
  <pageMargins left="0.7874015748031497" right="0.1968503937007874" top="0.3937007874015748" bottom="0.3937007874015748" header="0.5118110236220472" footer="0.5118110236220472"/>
  <pageSetup fitToHeight="1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Вершинская Анна Вячеславовна</cp:lastModifiedBy>
  <cp:lastPrinted>2005-10-03T08:17:40Z</cp:lastPrinted>
  <dcterms:created xsi:type="dcterms:W3CDTF">2005-06-28T08:11:23Z</dcterms:created>
  <dcterms:modified xsi:type="dcterms:W3CDTF">2005-10-03T08:18:31Z</dcterms:modified>
  <cp:category/>
  <cp:version/>
  <cp:contentType/>
  <cp:contentStatus/>
</cp:coreProperties>
</file>