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752" firstSheet="5" activeTab="7"/>
  </bookViews>
  <sheets>
    <sheet name="Подг.-ликв. эрлифтом (ДВС)" sheetId="1" r:id="rId1"/>
    <sheet name="Проведение опыта (ДВС)" sheetId="2" r:id="rId2"/>
    <sheet name="Подг.-ликв. (госсеть)" sheetId="3" r:id="rId3"/>
    <sheet name="Проведение опыта (госсеть)" sheetId="4" r:id="rId4"/>
    <sheet name="Набл. за восст. уровня" sheetId="5" r:id="rId5"/>
    <sheet name="Измерения уровня и температуры" sheetId="6" r:id="rId6"/>
    <sheet name="Оборудование оголовка" sheetId="7" r:id="rId7"/>
    <sheet name="Измерение уровня-2" sheetId="8" r:id="rId8"/>
  </sheets>
  <definedNames/>
  <calcPr fullCalcOnLoad="1"/>
</workbook>
</file>

<file path=xl/sharedStrings.xml><?xml version="1.0" encoding="utf-8"?>
<sst xmlns="http://schemas.openxmlformats.org/spreadsheetml/2006/main" count="1247" uniqueCount="234">
  <si>
    <t>Пример расчета единичных сметных расценок по ССН 1.4</t>
  </si>
  <si>
    <t>на проведение подготовки и ликвидации опыта по откачке воды эрлифтом посредством лебедки с ДВС</t>
  </si>
  <si>
    <t>(1 подготовка и ликвидация, руб.)</t>
  </si>
  <si>
    <t>Техник-гидрогеолог 2 категории</t>
  </si>
  <si>
    <t>Помощник машиниста буровой установки 3 разряда</t>
  </si>
  <si>
    <t>Машинист буровой установки 4 разряда</t>
  </si>
  <si>
    <t>Помощник машиниста буровой установки второй 3 разряда</t>
  </si>
  <si>
    <t xml:space="preserve">при проведении опыта по откачке воды эрлифтом посредством лебедки с ДВС </t>
  </si>
  <si>
    <t>при проведении  опыта по откачке воды центробежным насосом посредством автокрана при электроснабжении от госсети</t>
  </si>
  <si>
    <t>Показатели затрат, принятые для определения сметной стоимости измерителя, на который установлены трудовые нормы</t>
  </si>
  <si>
    <t>Наименование показателя</t>
  </si>
  <si>
    <t>Значение</t>
  </si>
  <si>
    <t>Коэффициент к заработной плате</t>
  </si>
  <si>
    <t>Дополнительная заработная плата</t>
  </si>
  <si>
    <t>Дополнительная заработная плата, %</t>
  </si>
  <si>
    <t>Отчисления на социальное страхование, %</t>
  </si>
  <si>
    <t>Коэффициенты, учитывающие транспортно-заготовительные расходы:</t>
  </si>
  <si>
    <t xml:space="preserve">       к материальным затратам</t>
  </si>
  <si>
    <t xml:space="preserve">       к амортизации</t>
  </si>
  <si>
    <t>Накладные расходы, %</t>
  </si>
  <si>
    <t>Плановые накопления, %</t>
  </si>
  <si>
    <t xml:space="preserve">РАСЧЕТ </t>
  </si>
  <si>
    <t xml:space="preserve">Основных расходов по статье "Заработная плата" </t>
  </si>
  <si>
    <t>№</t>
  </si>
  <si>
    <t>по нормам</t>
  </si>
  <si>
    <t xml:space="preserve">с учетом коэффи-             циента </t>
  </si>
  <si>
    <t>Стоимость</t>
  </si>
  <si>
    <t>Дневная ставка, руб.</t>
  </si>
  <si>
    <t>Затраты труда, чел.-смена</t>
  </si>
  <si>
    <t>Наименование расходов</t>
  </si>
  <si>
    <t>Итого</t>
  </si>
  <si>
    <t>Всего</t>
  </si>
  <si>
    <t>Отчисления на социальное страхование</t>
  </si>
  <si>
    <t>Всего по расчету</t>
  </si>
  <si>
    <t>-</t>
  </si>
  <si>
    <t>Итого ИТР</t>
  </si>
  <si>
    <t>Итого рабочих</t>
  </si>
  <si>
    <t xml:space="preserve">Основных расходов по статье "Материалы" </t>
  </si>
  <si>
    <t>по нормам расхода</t>
  </si>
  <si>
    <t>с учетом коэффи-циента</t>
  </si>
  <si>
    <t>Цена</t>
  </si>
  <si>
    <t>Норма расхо-да</t>
  </si>
  <si>
    <t>Едини-ца</t>
  </si>
  <si>
    <t>Наименование материалов</t>
  </si>
  <si>
    <t>Карандаш простой</t>
  </si>
  <si>
    <t>шт</t>
  </si>
  <si>
    <t>Батарея для карманного фонаря</t>
  </si>
  <si>
    <t>Шпагат</t>
  </si>
  <si>
    <t>Лампочка электрическая для карманного фонаря</t>
  </si>
  <si>
    <t>кг</t>
  </si>
  <si>
    <t>м</t>
  </si>
  <si>
    <t>Бумага миллиметровая</t>
  </si>
  <si>
    <t>Кислота соляная</t>
  </si>
  <si>
    <t>Папка канцелярская</t>
  </si>
  <si>
    <t>рулон (20м)</t>
  </si>
  <si>
    <t xml:space="preserve">Основных расходов по статье "Износ" </t>
  </si>
  <si>
    <t>Коли-чество единиц</t>
  </si>
  <si>
    <t>Сумка полевая кирзовая СП-3</t>
  </si>
  <si>
    <t>Стул походный складной</t>
  </si>
  <si>
    <t>Брусок  наждачный</t>
  </si>
  <si>
    <t>Замок висячий</t>
  </si>
  <si>
    <t>Зубило слесарное</t>
  </si>
  <si>
    <t>Лопата штыковая</t>
  </si>
  <si>
    <t>Молоток слесарный</t>
  </si>
  <si>
    <t>Фонарь карманный электрический бытовой</t>
  </si>
  <si>
    <t>Термометр пращевой</t>
  </si>
  <si>
    <t>Секундомер</t>
  </si>
  <si>
    <t>Ящик вьючный</t>
  </si>
  <si>
    <t>при проведении совместного измерения уровня и температуры воды</t>
  </si>
  <si>
    <t>(на 1 год работы производственной группы, руб.)</t>
  </si>
  <si>
    <t>при проведении наблюдений за восстановлением уровня воды</t>
  </si>
  <si>
    <t>при проведении опыта по откачке воды центробежным насосом посредством автокрана при электроснабжении от госсети</t>
  </si>
  <si>
    <t>Хлопушка</t>
  </si>
  <si>
    <t>Вороток для отбора проб</t>
  </si>
  <si>
    <t>Катушка с хлопушкой</t>
  </si>
  <si>
    <t xml:space="preserve">Ключ гаечный  </t>
  </si>
  <si>
    <t>Ключ разводной</t>
  </si>
  <si>
    <t>Нож перочинный</t>
  </si>
  <si>
    <t>Рюкзак "Альпинист"</t>
  </si>
  <si>
    <t>Тросик диаметром 3 мм</t>
  </si>
  <si>
    <t>Ключ торцевой</t>
  </si>
  <si>
    <t>Электротермометр</t>
  </si>
  <si>
    <t>Годо-вая норма износа, %</t>
  </si>
  <si>
    <t>при оборудование оголовка буровой скважины</t>
  </si>
  <si>
    <t>Хомут</t>
  </si>
  <si>
    <t>Оголовок скважины</t>
  </si>
  <si>
    <t>Компрессор передвижной ДК-9М</t>
  </si>
  <si>
    <t>Установка буровая УРБ-2,5А</t>
  </si>
  <si>
    <t>при проведении подготовки и ликвидации опыта по откачке воды центробежным насосом посредством автокрана при электроснабжении от госсети</t>
  </si>
  <si>
    <t>Насос центробежный скважинный  ЭЦВ-6 и ЭЦВ-8</t>
  </si>
  <si>
    <t>Автокран АК-8 на шасси автомобиля УРАЛ 4320</t>
  </si>
  <si>
    <t xml:space="preserve">единичной сметной расценки на проведение подготовки и ликвидации опыта по откачке воды из одиночной буровой скважины эрлифтом при спуско-подъемных операциях посредством лебедки буровой установки с ДВС </t>
  </si>
  <si>
    <t xml:space="preserve">единичной сметной расценки на проведение опыта по откачке воды из одиночной буровой скважины эрлифтом при спуско-подъемных операциях посредством лебедки буровой установки с ДВС </t>
  </si>
  <si>
    <t>Проведение опыта по откачке воды эрлифтом - с одной передвижной компрессорной станцией</t>
  </si>
  <si>
    <t>единичной сметной расценки на проведение подготовки и ликвидации опыта по откачке воды центробежным насосом посредством автокрана при электроснабжении от госсети</t>
  </si>
  <si>
    <t>единичной сметной расценки на проведение опыта по откачке воды центробежным насосом посредством автокрана при электроснабжении от госсети</t>
  </si>
  <si>
    <t>Проведение опыта по откачке воды центробежным скважинным насосом ЭЦВ-8</t>
  </si>
  <si>
    <t>единичной сметной расценки на проведение наблюдения за восстановлением уровня воды в одиночной горной выработке после откачки воды</t>
  </si>
  <si>
    <t>Наблюдение за востановлением уровня после проведения опыта</t>
  </si>
  <si>
    <t>единичной сметной расценки на проведение оборудование оголовка буровой скважины</t>
  </si>
  <si>
    <t>(1 оголовок, руб.)</t>
  </si>
  <si>
    <t>единичной сметной расценки на проведение совместного измерения уровня и температуры воды в одиночной горной выработке</t>
  </si>
  <si>
    <t>набор</t>
  </si>
  <si>
    <t xml:space="preserve">Основных расходов по статье "Амортизация" </t>
  </si>
  <si>
    <t>Наименование основных производственных фондов</t>
  </si>
  <si>
    <t>Годо-вая нор-ма аморти-зации</t>
  </si>
  <si>
    <t>по нормам амортиза-ции</t>
  </si>
  <si>
    <t>Палатка 2-х местная</t>
  </si>
  <si>
    <t>Нормообразующие факторы</t>
  </si>
  <si>
    <t>Заработная плата</t>
  </si>
  <si>
    <t>Материалы</t>
  </si>
  <si>
    <t>Износ</t>
  </si>
  <si>
    <t>Итого основных расходов</t>
  </si>
  <si>
    <t>Накладные расходы</t>
  </si>
  <si>
    <t>Плановые накопления</t>
  </si>
  <si>
    <t>Статья расхода</t>
  </si>
  <si>
    <t>РАСЧЕТ</t>
  </si>
  <si>
    <t>Количество смен в месяце</t>
  </si>
  <si>
    <r>
      <t>Основная заработная плата:</t>
    </r>
    <r>
      <rPr>
        <sz val="10"/>
        <rFont val="Arial Cyr"/>
        <family val="0"/>
      </rPr>
      <t xml:space="preserve">                 Начальник партии</t>
    </r>
  </si>
  <si>
    <t xml:space="preserve">Норма длительности выполнения данной работы, смена - </t>
  </si>
  <si>
    <t>Отчисления на обязательное медицинское страхование, %</t>
  </si>
  <si>
    <t>на проведение опыта по откачке воды эрлифтом посредством лебедки с ДВС</t>
  </si>
  <si>
    <t>(1 смена, руб.)</t>
  </si>
  <si>
    <t>Машинист 5 разряда</t>
  </si>
  <si>
    <t>на проведение опыта по откачке воды центробежным насосом посредством автокрана при электроснабжении от госсети</t>
  </si>
  <si>
    <t>на проведение подготовки и ликвидации опыта по откачке воды центробежным насосом посредством автокрана при электроснабжении от госсети</t>
  </si>
  <si>
    <t>на проведение наблюдений за восстановлением уровня воды</t>
  </si>
  <si>
    <t>на проведение совместного измерения уровня и температуры воды</t>
  </si>
  <si>
    <t>(1 измерение, руб.)</t>
  </si>
  <si>
    <r>
      <t>Основная заработная плата:</t>
    </r>
    <r>
      <rPr>
        <sz val="10"/>
        <rFont val="Arial Cyr"/>
        <family val="0"/>
      </rPr>
      <t xml:space="preserve">                 Техник-гидрогеолог</t>
    </r>
  </si>
  <si>
    <t>Рабочий 2 разряда</t>
  </si>
  <si>
    <t>на оборудование оголовка буровой скважины</t>
  </si>
  <si>
    <t>(оборудование 1 оголовка, руб.)</t>
  </si>
  <si>
    <t>Дизельное топливо</t>
  </si>
  <si>
    <t>Масло смазочное</t>
  </si>
  <si>
    <t>Материал обтирочный</t>
  </si>
  <si>
    <t>Пакля</t>
  </si>
  <si>
    <t>Резина прокладочная</t>
  </si>
  <si>
    <t>Гвозди</t>
  </si>
  <si>
    <t>Железо листовое</t>
  </si>
  <si>
    <t>Картон асбестовый</t>
  </si>
  <si>
    <t>Краска (сурик)</t>
  </si>
  <si>
    <t>Лесоматериалы, III сорт</t>
  </si>
  <si>
    <t>Набивка сальниковая</t>
  </si>
  <si>
    <t>Ремень приводной клиновидный</t>
  </si>
  <si>
    <t>Топорище</t>
  </si>
  <si>
    <t>Трубы обсадные</t>
  </si>
  <si>
    <t>Трубы водогазопроводные</t>
  </si>
  <si>
    <t>куб.м</t>
  </si>
  <si>
    <t>на проведение  опыта по откачке воды эрлифтом посредством лебедки с ДВС</t>
  </si>
  <si>
    <t>(на 100 смен работы  производственной группы, руб.)</t>
  </si>
  <si>
    <t>Бура</t>
  </si>
  <si>
    <t>Бутылки для отбора проб 0,5 л</t>
  </si>
  <si>
    <t>Нашатырь</t>
  </si>
  <si>
    <t>Припой</t>
  </si>
  <si>
    <t>Элементы сухие</t>
  </si>
  <si>
    <t>Стекло для фонаря "Летучая мышь"</t>
  </si>
  <si>
    <t>Фитиль для фонаря "Летучая мышь"</t>
  </si>
  <si>
    <t>Канцелярские принадлежности</t>
  </si>
  <si>
    <t>Масло моторное</t>
  </si>
  <si>
    <t>Масло трансмиссионное</t>
  </si>
  <si>
    <t>Масло специальное</t>
  </si>
  <si>
    <t>Смазка пластичная</t>
  </si>
  <si>
    <t>Электроэнергия</t>
  </si>
  <si>
    <t xml:space="preserve">Железо листовое </t>
  </si>
  <si>
    <t>Кабель изолированный технический</t>
  </si>
  <si>
    <t>Лента изоляционная</t>
  </si>
  <si>
    <t>Патрон электрический</t>
  </si>
  <si>
    <t>Предохранительная коробка</t>
  </si>
  <si>
    <t>Провод 1,5 кв. мм</t>
  </si>
  <si>
    <t>Лампы электрические</t>
  </si>
  <si>
    <t>Выключатель электрический</t>
  </si>
  <si>
    <t>кВт-ч</t>
  </si>
  <si>
    <t>(на 100 смен работы  одного исполнителя, руб.)</t>
  </si>
  <si>
    <t>Книжка полевая (дневник)</t>
  </si>
  <si>
    <t>(на 1 смену работы  производственной группы, руб.)</t>
  </si>
  <si>
    <t xml:space="preserve">Краска   </t>
  </si>
  <si>
    <t>Труба газовая чугунная</t>
  </si>
  <si>
    <t>Песок</t>
  </si>
  <si>
    <t>Труба обсадная</t>
  </si>
  <si>
    <t>Цемент</t>
  </si>
  <si>
    <t>Щебень</t>
  </si>
  <si>
    <t>Доски необрезные 3 сорта</t>
  </si>
  <si>
    <t>при проведении подготовки и ликвидации опыта по откачке воды эрлифтом посредством лебедки с ДВС</t>
  </si>
  <si>
    <t>(на 1 смену работы производственной группы, руб.)</t>
  </si>
  <si>
    <t>(на 100 смен работы производственной группы, руб.)</t>
  </si>
  <si>
    <t>Метр стальной складной</t>
  </si>
  <si>
    <t>Лом</t>
  </si>
  <si>
    <t>Топор универсальный</t>
  </si>
  <si>
    <t>Ящик металлический для документов</t>
  </si>
  <si>
    <t>Кайло</t>
  </si>
  <si>
    <t>Станок ножовочный</t>
  </si>
  <si>
    <t>Бидон стальной</t>
  </si>
  <si>
    <t>Ключ гаечный разводной</t>
  </si>
  <si>
    <t>Клещи продольно-поперечные</t>
  </si>
  <si>
    <t>Кувалда кузнечная</t>
  </si>
  <si>
    <t>Линейка стальная</t>
  </si>
  <si>
    <t xml:space="preserve">Напильники разные </t>
  </si>
  <si>
    <t>Отвертки разные</t>
  </si>
  <si>
    <t>Паяльный набор хозяйственный</t>
  </si>
  <si>
    <t>Пила поперечная</t>
  </si>
  <si>
    <t>Рулетка измерительная</t>
  </si>
  <si>
    <t>Тиски ручные</t>
  </si>
  <si>
    <t>Фонарь "Летучая мышь"</t>
  </si>
  <si>
    <t>Щетка металлическая</t>
  </si>
  <si>
    <t>Нутромер НИ-160</t>
  </si>
  <si>
    <t>Уровнемер электрический</t>
  </si>
  <si>
    <t>Тройник с водоотводным патрубком</t>
  </si>
  <si>
    <t>Рукав напорный диаметром 38мм</t>
  </si>
  <si>
    <t>Хомут для обсадных труб</t>
  </si>
  <si>
    <t>Ключ шарнирный к обсадным трубам</t>
  </si>
  <si>
    <t>Рукав всасывающий диаметром 100 мм</t>
  </si>
  <si>
    <t>Элементы соединений к трубам</t>
  </si>
  <si>
    <t>Бородки кузнечные</t>
  </si>
  <si>
    <t>Лампа паяльная ПЛ-2</t>
  </si>
  <si>
    <t>Пассатижи</t>
  </si>
  <si>
    <t>Норма износа на 100 смен, %</t>
  </si>
  <si>
    <t>при проведении опыта по откачке воды эрлифтом посредством лебедки с ДВС</t>
  </si>
  <si>
    <t>Термометр ртутный</t>
  </si>
  <si>
    <t>Воронка фильтрующая</t>
  </si>
  <si>
    <t>Уровнеметр электрический</t>
  </si>
  <si>
    <t>Ведро железное 15 л</t>
  </si>
  <si>
    <t>бочка стальная 200 л</t>
  </si>
  <si>
    <t>Стол походный складной</t>
  </si>
  <si>
    <t>Амперметр</t>
  </si>
  <si>
    <t>Трансформатор понижения</t>
  </si>
  <si>
    <t>Вольтметр</t>
  </si>
  <si>
    <t>Амортизация</t>
  </si>
  <si>
    <t>Услуги (30% от амортизации)</t>
  </si>
  <si>
    <t>Подготовка и ликвидация опыта по откачке воды эрлифтом - с одим компрессором, с ДВС</t>
  </si>
  <si>
    <t>Подготовка и ликвидация опыта по откачке воды центробежным скважинным насосом ЭЦВ-8</t>
  </si>
  <si>
    <t>Совместное измерение уровня и темпе-ратуры воды в одиночной горной выра-ботке на глубине 180 м</t>
  </si>
  <si>
    <t>Оборудование оголовка буровой сква-жины, вскрывшей подземные воды с уровнем, установившемся ниже устья</t>
  </si>
  <si>
    <t>Совместное измерение уровня и темпе-ратуры воды в одиночной горной выра-ботке на глубине до 50 м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</si>
</sst>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000"/>
    <numFmt numFmtId="166" formatCode="0.000"/>
    <numFmt numFmtId="167" formatCode="0.0000000"/>
    <numFmt numFmtId="168" formatCode="0.000000"/>
    <numFmt numFmtId="169" formatCode="0.00000"/>
    <numFmt numFmtId="170" formatCode="0.00000000"/>
    <numFmt numFmtId="171" formatCode="0.0"/>
    <numFmt numFmtId="172" formatCode="_-* #,##0.0_р_._-;\-* #,##0.0_р_._-;_-* &quot;-&quot;??_р_._-;_-@_-"/>
    <numFmt numFmtId="173" formatCode="_-* #,##0_р_._-;\-* #,##0_р_._-;_-* &quot;-&quot;??_р_._-;_-@_-"/>
    <numFmt numFmtId="174" formatCode="#,##0.000"/>
    <numFmt numFmtId="175" formatCode="#\ ##0.00"/>
    <numFmt numFmtId="176" formatCode="0.00#"/>
    <numFmt numFmtId="177" formatCode="#\ ##0.000"/>
    <numFmt numFmtId="178" formatCode="0.0##%"/>
    <numFmt numFmtId="179" formatCode="0.0#%"/>
  </numFmts>
  <fonts count="8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8"/>
      <name val="Arial Cyr"/>
      <family val="2"/>
    </font>
    <font>
      <i/>
      <sz val="10"/>
      <name val="Arial Cyr"/>
      <family val="2"/>
    </font>
    <font>
      <sz val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10" fontId="0" fillId="0" borderId="1" xfId="0" applyNumberForma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2" fontId="0" fillId="0" borderId="2" xfId="0" applyNumberFormat="1" applyBorder="1" applyAlignment="1">
      <alignment horizontal="center" vertical="center" wrapText="1"/>
    </xf>
    <xf numFmtId="2" fontId="0" fillId="0" borderId="3" xfId="0" applyNumberFormat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164" fontId="0" fillId="0" borderId="2" xfId="0" applyNumberFormat="1" applyBorder="1" applyAlignment="1">
      <alignment horizontal="center" vertical="center" wrapText="1"/>
    </xf>
    <xf numFmtId="164" fontId="0" fillId="0" borderId="3" xfId="0" applyNumberForma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left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wrapText="1"/>
    </xf>
    <xf numFmtId="0" fontId="0" fillId="0" borderId="5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1" fillId="0" borderId="2" xfId="0" applyFont="1" applyBorder="1" applyAlignment="1">
      <alignment horizontal="left" vertical="center" wrapText="1"/>
    </xf>
    <xf numFmtId="0" fontId="0" fillId="0" borderId="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90" wrapText="1"/>
    </xf>
    <xf numFmtId="0" fontId="0" fillId="0" borderId="2" xfId="0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71" fontId="0" fillId="0" borderId="2" xfId="0" applyNumberFormat="1" applyBorder="1" applyAlignment="1">
      <alignment horizontal="center" vertical="center" wrapText="1"/>
    </xf>
    <xf numFmtId="171" fontId="0" fillId="0" borderId="3" xfId="0" applyNumberFormat="1" applyBorder="1" applyAlignment="1">
      <alignment horizontal="center" vertical="center" wrapText="1"/>
    </xf>
    <xf numFmtId="2" fontId="0" fillId="0" borderId="4" xfId="0" applyNumberForma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58"/>
  <sheetViews>
    <sheetView workbookViewId="0" topLeftCell="A647">
      <selection activeCell="A653" sqref="A653:P653"/>
    </sheetView>
  </sheetViews>
  <sheetFormatPr defaultColWidth="9.00390625" defaultRowHeight="12.75"/>
  <cols>
    <col min="1" max="34" width="3.75390625" style="0" customWidth="1"/>
    <col min="35" max="35" width="11.75390625" style="0" customWidth="1"/>
    <col min="36" max="73" width="3.75390625" style="0" customWidth="1"/>
  </cols>
  <sheetData>
    <row r="1" spans="1:23" ht="15.75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</row>
    <row r="2" spans="1:23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25.5" customHeight="1">
      <c r="A3" s="21" t="s">
        <v>9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</row>
    <row r="4" spans="1:23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12.75">
      <c r="A5" s="33" t="s">
        <v>10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 t="s">
        <v>11</v>
      </c>
      <c r="T5" s="33"/>
      <c r="U5" s="33"/>
      <c r="V5" s="33"/>
      <c r="W5" s="33"/>
    </row>
    <row r="6" spans="1:23" ht="12.75">
      <c r="A6" s="27" t="s">
        <v>12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9"/>
      <c r="S6" s="17">
        <v>1.15</v>
      </c>
      <c r="T6" s="17"/>
      <c r="U6" s="17"/>
      <c r="V6" s="17"/>
      <c r="W6" s="17"/>
    </row>
    <row r="7" spans="1:23" ht="12.75">
      <c r="A7" s="9" t="s">
        <v>14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22">
        <v>0.079</v>
      </c>
      <c r="T7" s="22"/>
      <c r="U7" s="22"/>
      <c r="V7" s="22"/>
      <c r="W7" s="22"/>
    </row>
    <row r="8" spans="1:23" ht="12.75">
      <c r="A8" s="9" t="s">
        <v>15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22">
        <v>0.37</v>
      </c>
      <c r="T8" s="22"/>
      <c r="U8" s="22"/>
      <c r="V8" s="22"/>
      <c r="W8" s="22"/>
    </row>
    <row r="9" spans="1:23" ht="12.75">
      <c r="A9" s="9" t="s">
        <v>120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22">
        <v>0</v>
      </c>
      <c r="T9" s="22"/>
      <c r="U9" s="22"/>
      <c r="V9" s="22"/>
      <c r="W9" s="22"/>
    </row>
    <row r="10" spans="1:23" ht="12.75">
      <c r="A10" s="9" t="s">
        <v>16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17"/>
      <c r="T10" s="17"/>
      <c r="U10" s="17"/>
      <c r="V10" s="17"/>
      <c r="W10" s="17"/>
    </row>
    <row r="11" spans="1:23" ht="12.75">
      <c r="A11" s="9" t="s">
        <v>17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17">
        <v>1.15</v>
      </c>
      <c r="T11" s="17"/>
      <c r="U11" s="17"/>
      <c r="V11" s="17"/>
      <c r="W11" s="17"/>
    </row>
    <row r="12" spans="1:23" ht="12.75">
      <c r="A12" s="9" t="s">
        <v>18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18">
        <v>1.1</v>
      </c>
      <c r="T12" s="18"/>
      <c r="U12" s="18"/>
      <c r="V12" s="18"/>
      <c r="W12" s="18"/>
    </row>
    <row r="13" spans="1:23" ht="12.75">
      <c r="A13" s="9" t="s">
        <v>19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22">
        <v>0.234</v>
      </c>
      <c r="T13" s="22"/>
      <c r="U13" s="22"/>
      <c r="V13" s="22"/>
      <c r="W13" s="22"/>
    </row>
    <row r="14" spans="1:23" ht="12.75">
      <c r="A14" s="9" t="s">
        <v>20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22">
        <v>0.14</v>
      </c>
      <c r="T14" s="22"/>
      <c r="U14" s="22"/>
      <c r="V14" s="22"/>
      <c r="W14" s="22"/>
    </row>
    <row r="15" spans="1:23" ht="12.75">
      <c r="A15" s="9" t="s">
        <v>117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17">
        <v>25.4</v>
      </c>
      <c r="T15" s="17"/>
      <c r="U15" s="17"/>
      <c r="V15" s="17"/>
      <c r="W15" s="17"/>
    </row>
    <row r="16" ht="6.75" customHeight="1"/>
    <row r="17" ht="12.75" hidden="1"/>
    <row r="18" spans="1:23" ht="12.75">
      <c r="A18" s="21" t="s">
        <v>21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</row>
    <row r="19" spans="1:23" ht="12.75">
      <c r="A19" s="21" t="s">
        <v>22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</row>
    <row r="20" spans="1:23" ht="26.25" customHeight="1">
      <c r="A20" s="21" t="s">
        <v>1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</row>
    <row r="21" spans="1:23" ht="12.75">
      <c r="A21" s="21" t="s">
        <v>2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</row>
    <row r="22" spans="1:23" ht="12.75">
      <c r="A22" s="51" t="s">
        <v>23</v>
      </c>
      <c r="B22" s="44" t="s">
        <v>29</v>
      </c>
      <c r="C22" s="45"/>
      <c r="D22" s="45"/>
      <c r="E22" s="45"/>
      <c r="F22" s="45"/>
      <c r="G22" s="45"/>
      <c r="H22" s="45"/>
      <c r="I22" s="45"/>
      <c r="J22" s="46"/>
      <c r="K22" s="44" t="s">
        <v>28</v>
      </c>
      <c r="L22" s="45"/>
      <c r="M22" s="45"/>
      <c r="N22" s="46"/>
      <c r="O22" s="44" t="s">
        <v>27</v>
      </c>
      <c r="P22" s="45"/>
      <c r="Q22" s="46"/>
      <c r="R22" s="23" t="s">
        <v>26</v>
      </c>
      <c r="S22" s="43"/>
      <c r="T22" s="43"/>
      <c r="U22" s="43"/>
      <c r="V22" s="43"/>
      <c r="W22" s="24"/>
    </row>
    <row r="23" spans="1:23" ht="12.75">
      <c r="A23" s="52"/>
      <c r="B23" s="54"/>
      <c r="C23" s="55"/>
      <c r="D23" s="55"/>
      <c r="E23" s="55"/>
      <c r="F23" s="55"/>
      <c r="G23" s="55"/>
      <c r="H23" s="55"/>
      <c r="I23" s="55"/>
      <c r="J23" s="56"/>
      <c r="K23" s="54"/>
      <c r="L23" s="55"/>
      <c r="M23" s="55"/>
      <c r="N23" s="56"/>
      <c r="O23" s="54"/>
      <c r="P23" s="55"/>
      <c r="Q23" s="56"/>
      <c r="R23" s="44" t="s">
        <v>24</v>
      </c>
      <c r="S23" s="45"/>
      <c r="T23" s="46"/>
      <c r="U23" s="44" t="s">
        <v>25</v>
      </c>
      <c r="V23" s="45"/>
      <c r="W23" s="46"/>
    </row>
    <row r="24" spans="1:23" ht="25.5" customHeight="1">
      <c r="A24" s="53"/>
      <c r="B24" s="47"/>
      <c r="C24" s="48"/>
      <c r="D24" s="48"/>
      <c r="E24" s="48"/>
      <c r="F24" s="48"/>
      <c r="G24" s="48"/>
      <c r="H24" s="48"/>
      <c r="I24" s="48"/>
      <c r="J24" s="49"/>
      <c r="K24" s="47"/>
      <c r="L24" s="48"/>
      <c r="M24" s="48"/>
      <c r="N24" s="49"/>
      <c r="O24" s="47"/>
      <c r="P24" s="48"/>
      <c r="Q24" s="49"/>
      <c r="R24" s="47"/>
      <c r="S24" s="48"/>
      <c r="T24" s="49"/>
      <c r="U24" s="47"/>
      <c r="V24" s="48"/>
      <c r="W24" s="49"/>
    </row>
    <row r="25" spans="1:23" ht="12.75">
      <c r="A25" s="4">
        <v>1</v>
      </c>
      <c r="B25" s="50">
        <v>2</v>
      </c>
      <c r="C25" s="50"/>
      <c r="D25" s="50"/>
      <c r="E25" s="50"/>
      <c r="F25" s="50"/>
      <c r="G25" s="50"/>
      <c r="H25" s="50"/>
      <c r="I25" s="50"/>
      <c r="J25" s="50"/>
      <c r="K25" s="50">
        <v>3</v>
      </c>
      <c r="L25" s="50"/>
      <c r="M25" s="50"/>
      <c r="N25" s="50"/>
      <c r="O25" s="50">
        <v>4</v>
      </c>
      <c r="P25" s="50"/>
      <c r="Q25" s="50"/>
      <c r="R25" s="50">
        <v>5</v>
      </c>
      <c r="S25" s="50"/>
      <c r="T25" s="50"/>
      <c r="U25" s="50">
        <v>6</v>
      </c>
      <c r="V25" s="50"/>
      <c r="W25" s="50"/>
    </row>
    <row r="26" spans="1:23" ht="26.25" customHeight="1">
      <c r="A26" s="39">
        <v>1</v>
      </c>
      <c r="B26" s="42" t="s">
        <v>118</v>
      </c>
      <c r="C26" s="28"/>
      <c r="D26" s="28"/>
      <c r="E26" s="28"/>
      <c r="F26" s="28"/>
      <c r="G26" s="28"/>
      <c r="H26" s="28"/>
      <c r="I26" s="28"/>
      <c r="J26" s="29"/>
      <c r="K26" s="38">
        <v>0.07</v>
      </c>
      <c r="L26" s="38"/>
      <c r="M26" s="38"/>
      <c r="N26" s="38"/>
      <c r="O26" s="38">
        <f>37.53*6.65</f>
        <v>249.57450000000003</v>
      </c>
      <c r="P26" s="38"/>
      <c r="Q26" s="38"/>
      <c r="R26" s="38">
        <f>K26*O26</f>
        <v>17.470215000000003</v>
      </c>
      <c r="S26" s="38"/>
      <c r="T26" s="38"/>
      <c r="U26" s="38">
        <f>R26*$S$6</f>
        <v>20.090747250000003</v>
      </c>
      <c r="V26" s="38"/>
      <c r="W26" s="38"/>
    </row>
    <row r="27" spans="1:23" ht="12.75">
      <c r="A27" s="40"/>
      <c r="B27" s="9" t="s">
        <v>3</v>
      </c>
      <c r="C27" s="9"/>
      <c r="D27" s="9"/>
      <c r="E27" s="9"/>
      <c r="F27" s="9"/>
      <c r="G27" s="9"/>
      <c r="H27" s="9"/>
      <c r="I27" s="9"/>
      <c r="J27" s="9"/>
      <c r="K27" s="18">
        <v>1.31</v>
      </c>
      <c r="L27" s="18"/>
      <c r="M27" s="18"/>
      <c r="N27" s="18"/>
      <c r="O27" s="18">
        <f>20.23*6.65</f>
        <v>134.5295</v>
      </c>
      <c r="P27" s="18"/>
      <c r="Q27" s="18"/>
      <c r="R27" s="38">
        <f>K27*O27</f>
        <v>176.23364500000002</v>
      </c>
      <c r="S27" s="38"/>
      <c r="T27" s="38"/>
      <c r="U27" s="38">
        <f>R27*$S$6</f>
        <v>202.66869175000002</v>
      </c>
      <c r="V27" s="38"/>
      <c r="W27" s="38"/>
    </row>
    <row r="28" spans="1:23" ht="12.75">
      <c r="A28" s="40"/>
      <c r="B28" s="36" t="s">
        <v>35</v>
      </c>
      <c r="C28" s="36"/>
      <c r="D28" s="36"/>
      <c r="E28" s="36"/>
      <c r="F28" s="36"/>
      <c r="G28" s="36"/>
      <c r="H28" s="36"/>
      <c r="I28" s="36"/>
      <c r="J28" s="36"/>
      <c r="K28" s="37">
        <f>SUM(K26:N27)</f>
        <v>1.3800000000000001</v>
      </c>
      <c r="L28" s="37"/>
      <c r="M28" s="37"/>
      <c r="N28" s="37"/>
      <c r="O28" s="37" t="s">
        <v>34</v>
      </c>
      <c r="P28" s="37"/>
      <c r="Q28" s="37"/>
      <c r="R28" s="35">
        <f>SUM(R26:T27)</f>
        <v>193.70386000000002</v>
      </c>
      <c r="S28" s="35"/>
      <c r="T28" s="35"/>
      <c r="U28" s="35">
        <f>SUM(U26:W27)</f>
        <v>222.75943900000001</v>
      </c>
      <c r="V28" s="35"/>
      <c r="W28" s="35"/>
    </row>
    <row r="29" spans="1:23" ht="26.25" customHeight="1">
      <c r="A29" s="40"/>
      <c r="B29" s="9" t="s">
        <v>4</v>
      </c>
      <c r="C29" s="9"/>
      <c r="D29" s="9"/>
      <c r="E29" s="9"/>
      <c r="F29" s="9"/>
      <c r="G29" s="9"/>
      <c r="H29" s="9"/>
      <c r="I29" s="9"/>
      <c r="J29" s="9"/>
      <c r="K29" s="18">
        <v>1.31</v>
      </c>
      <c r="L29" s="18"/>
      <c r="M29" s="18"/>
      <c r="N29" s="18"/>
      <c r="O29" s="18">
        <f>15.35*6.65</f>
        <v>102.0775</v>
      </c>
      <c r="P29" s="18"/>
      <c r="Q29" s="18"/>
      <c r="R29" s="38">
        <f>K29*O29</f>
        <v>133.721525</v>
      </c>
      <c r="S29" s="38"/>
      <c r="T29" s="38"/>
      <c r="U29" s="38">
        <f>R29*$S$6</f>
        <v>153.77975375</v>
      </c>
      <c r="V29" s="38"/>
      <c r="W29" s="38"/>
    </row>
    <row r="30" spans="1:23" ht="26.25" customHeight="1">
      <c r="A30" s="40"/>
      <c r="B30" s="9" t="s">
        <v>5</v>
      </c>
      <c r="C30" s="9"/>
      <c r="D30" s="9"/>
      <c r="E30" s="9"/>
      <c r="F30" s="9"/>
      <c r="G30" s="9"/>
      <c r="H30" s="9"/>
      <c r="I30" s="9"/>
      <c r="J30" s="9"/>
      <c r="K30" s="18">
        <v>1.31</v>
      </c>
      <c r="L30" s="18"/>
      <c r="M30" s="18"/>
      <c r="N30" s="18"/>
      <c r="O30" s="18">
        <f>17.42*6.65</f>
        <v>115.84300000000002</v>
      </c>
      <c r="P30" s="18"/>
      <c r="Q30" s="18"/>
      <c r="R30" s="38">
        <f>K30*O30</f>
        <v>151.75433000000004</v>
      </c>
      <c r="S30" s="38"/>
      <c r="T30" s="38"/>
      <c r="U30" s="38">
        <f>R30*$S$6</f>
        <v>174.51747950000004</v>
      </c>
      <c r="V30" s="38"/>
      <c r="W30" s="38"/>
    </row>
    <row r="31" spans="1:23" ht="27" customHeight="1">
      <c r="A31" s="40"/>
      <c r="B31" s="9" t="s">
        <v>6</v>
      </c>
      <c r="C31" s="9"/>
      <c r="D31" s="9"/>
      <c r="E31" s="9"/>
      <c r="F31" s="9"/>
      <c r="G31" s="9"/>
      <c r="H31" s="9"/>
      <c r="I31" s="9"/>
      <c r="J31" s="9"/>
      <c r="K31" s="18">
        <v>1.31</v>
      </c>
      <c r="L31" s="18"/>
      <c r="M31" s="18"/>
      <c r="N31" s="18"/>
      <c r="O31" s="18">
        <f>15.35*6.65</f>
        <v>102.0775</v>
      </c>
      <c r="P31" s="18"/>
      <c r="Q31" s="18"/>
      <c r="R31" s="38">
        <f>K31*O31</f>
        <v>133.721525</v>
      </c>
      <c r="S31" s="38"/>
      <c r="T31" s="38"/>
      <c r="U31" s="38">
        <f>R31*$S$6</f>
        <v>153.77975375</v>
      </c>
      <c r="V31" s="38"/>
      <c r="W31" s="38"/>
    </row>
    <row r="32" spans="1:23" ht="12.75">
      <c r="A32" s="41"/>
      <c r="B32" s="36" t="s">
        <v>36</v>
      </c>
      <c r="C32" s="36"/>
      <c r="D32" s="36"/>
      <c r="E32" s="36"/>
      <c r="F32" s="36"/>
      <c r="G32" s="36"/>
      <c r="H32" s="36"/>
      <c r="I32" s="36"/>
      <c r="J32" s="36"/>
      <c r="K32" s="37">
        <f>SUM(K29:N31)</f>
        <v>3.93</v>
      </c>
      <c r="L32" s="37"/>
      <c r="M32" s="37"/>
      <c r="N32" s="37"/>
      <c r="O32" s="37" t="s">
        <v>34</v>
      </c>
      <c r="P32" s="37"/>
      <c r="Q32" s="37"/>
      <c r="R32" s="35">
        <f>SUM(R29:T31)</f>
        <v>419.19738000000007</v>
      </c>
      <c r="S32" s="35"/>
      <c r="T32" s="35"/>
      <c r="U32" s="35">
        <f>R32*$S$6</f>
        <v>482.07698700000003</v>
      </c>
      <c r="V32" s="35"/>
      <c r="W32" s="35"/>
    </row>
    <row r="33" spans="1:23" ht="12.75">
      <c r="A33" s="3"/>
      <c r="B33" s="32" t="s">
        <v>30</v>
      </c>
      <c r="C33" s="32"/>
      <c r="D33" s="32"/>
      <c r="E33" s="32"/>
      <c r="F33" s="32"/>
      <c r="G33" s="32"/>
      <c r="H33" s="32"/>
      <c r="I33" s="32"/>
      <c r="J33" s="32"/>
      <c r="K33" s="34">
        <f>K28+K32</f>
        <v>5.3100000000000005</v>
      </c>
      <c r="L33" s="33"/>
      <c r="M33" s="33"/>
      <c r="N33" s="33"/>
      <c r="O33" s="33" t="s">
        <v>34</v>
      </c>
      <c r="P33" s="33"/>
      <c r="Q33" s="33"/>
      <c r="R33" s="34">
        <f>R28+R32</f>
        <v>612.9012400000001</v>
      </c>
      <c r="S33" s="33"/>
      <c r="T33" s="33"/>
      <c r="U33" s="34">
        <f>U28+U32</f>
        <v>704.8364260000001</v>
      </c>
      <c r="V33" s="33"/>
      <c r="W33" s="33"/>
    </row>
    <row r="34" spans="1:23" ht="12.75">
      <c r="A34" s="2">
        <v>2</v>
      </c>
      <c r="B34" s="9" t="s">
        <v>13</v>
      </c>
      <c r="C34" s="9"/>
      <c r="D34" s="9"/>
      <c r="E34" s="9"/>
      <c r="F34" s="9"/>
      <c r="G34" s="9"/>
      <c r="H34" s="9"/>
      <c r="I34" s="9"/>
      <c r="J34" s="9"/>
      <c r="K34" s="17" t="s">
        <v>34</v>
      </c>
      <c r="L34" s="17"/>
      <c r="M34" s="17"/>
      <c r="N34" s="17"/>
      <c r="O34" s="17" t="s">
        <v>34</v>
      </c>
      <c r="P34" s="17"/>
      <c r="Q34" s="17"/>
      <c r="R34" s="18">
        <f>R33*$S$7</f>
        <v>48.41919796000001</v>
      </c>
      <c r="S34" s="18"/>
      <c r="T34" s="18"/>
      <c r="U34" s="18">
        <f>U33*$S$7</f>
        <v>55.682077654000004</v>
      </c>
      <c r="V34" s="18"/>
      <c r="W34" s="18"/>
    </row>
    <row r="35" spans="1:23" ht="12.75">
      <c r="A35" s="3"/>
      <c r="B35" s="32" t="s">
        <v>31</v>
      </c>
      <c r="C35" s="32"/>
      <c r="D35" s="32"/>
      <c r="E35" s="32"/>
      <c r="F35" s="32"/>
      <c r="G35" s="32"/>
      <c r="H35" s="32"/>
      <c r="I35" s="32"/>
      <c r="J35" s="32"/>
      <c r="K35" s="33" t="s">
        <v>34</v>
      </c>
      <c r="L35" s="33"/>
      <c r="M35" s="33"/>
      <c r="N35" s="33"/>
      <c r="O35" s="33" t="s">
        <v>34</v>
      </c>
      <c r="P35" s="33"/>
      <c r="Q35" s="33"/>
      <c r="R35" s="34">
        <f>R33+R34</f>
        <v>661.3204379600002</v>
      </c>
      <c r="S35" s="33"/>
      <c r="T35" s="33"/>
      <c r="U35" s="34">
        <f>U33+U34</f>
        <v>760.518503654</v>
      </c>
      <c r="V35" s="33"/>
      <c r="W35" s="33"/>
    </row>
    <row r="36" spans="1:23" ht="25.5" customHeight="1">
      <c r="A36" s="2">
        <v>3</v>
      </c>
      <c r="B36" s="9" t="s">
        <v>32</v>
      </c>
      <c r="C36" s="9"/>
      <c r="D36" s="9"/>
      <c r="E36" s="9"/>
      <c r="F36" s="9"/>
      <c r="G36" s="9"/>
      <c r="H36" s="9"/>
      <c r="I36" s="9"/>
      <c r="J36" s="9"/>
      <c r="K36" s="17" t="s">
        <v>34</v>
      </c>
      <c r="L36" s="17"/>
      <c r="M36" s="17"/>
      <c r="N36" s="17"/>
      <c r="O36" s="17" t="s">
        <v>34</v>
      </c>
      <c r="P36" s="17"/>
      <c r="Q36" s="17"/>
      <c r="R36" s="18">
        <f>R35*$S$8</f>
        <v>244.68856204520006</v>
      </c>
      <c r="S36" s="18"/>
      <c r="T36" s="18"/>
      <c r="U36" s="18">
        <f>U35*$S$8</f>
        <v>281.39184635198</v>
      </c>
      <c r="V36" s="18"/>
      <c r="W36" s="18"/>
    </row>
    <row r="37" spans="1:23" ht="12.75">
      <c r="A37" s="3"/>
      <c r="B37" s="32" t="s">
        <v>33</v>
      </c>
      <c r="C37" s="32"/>
      <c r="D37" s="32"/>
      <c r="E37" s="32"/>
      <c r="F37" s="32"/>
      <c r="G37" s="32"/>
      <c r="H37" s="32"/>
      <c r="I37" s="32"/>
      <c r="J37" s="32"/>
      <c r="K37" s="33" t="s">
        <v>34</v>
      </c>
      <c r="L37" s="33"/>
      <c r="M37" s="33"/>
      <c r="N37" s="33"/>
      <c r="O37" s="33" t="s">
        <v>34</v>
      </c>
      <c r="P37" s="33"/>
      <c r="Q37" s="33"/>
      <c r="R37" s="34">
        <f>R35+R36</f>
        <v>906.0090000052003</v>
      </c>
      <c r="S37" s="33"/>
      <c r="T37" s="33"/>
      <c r="U37" s="34">
        <f>U35+U36</f>
        <v>1041.91035000598</v>
      </c>
      <c r="V37" s="33"/>
      <c r="W37" s="33"/>
    </row>
    <row r="38" spans="1:23" ht="12.75" hidden="1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</row>
    <row r="39" spans="1:23" ht="12.75" hidden="1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</row>
    <row r="40" spans="1:23" ht="14.25" customHeight="1" hidden="1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</row>
    <row r="41" spans="1:23" ht="12.75" hidden="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</row>
    <row r="42" spans="1:23" ht="12.75" hidden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12.75" hidden="1">
      <c r="A43" s="51"/>
      <c r="B43" s="44"/>
      <c r="C43" s="45"/>
      <c r="D43" s="45"/>
      <c r="E43" s="45"/>
      <c r="F43" s="45"/>
      <c r="G43" s="45"/>
      <c r="H43" s="45"/>
      <c r="I43" s="45"/>
      <c r="J43" s="46"/>
      <c r="K43" s="44"/>
      <c r="L43" s="45"/>
      <c r="M43" s="45"/>
      <c r="N43" s="46"/>
      <c r="O43" s="44"/>
      <c r="P43" s="45"/>
      <c r="Q43" s="46"/>
      <c r="R43" s="23"/>
      <c r="S43" s="43"/>
      <c r="T43" s="43"/>
      <c r="U43" s="43"/>
      <c r="V43" s="43"/>
      <c r="W43" s="24"/>
    </row>
    <row r="44" spans="1:23" ht="12.75" hidden="1">
      <c r="A44" s="52"/>
      <c r="B44" s="54"/>
      <c r="C44" s="55"/>
      <c r="D44" s="55"/>
      <c r="E44" s="55"/>
      <c r="F44" s="55"/>
      <c r="G44" s="55"/>
      <c r="H44" s="55"/>
      <c r="I44" s="55"/>
      <c r="J44" s="56"/>
      <c r="K44" s="54"/>
      <c r="L44" s="55"/>
      <c r="M44" s="55"/>
      <c r="N44" s="56"/>
      <c r="O44" s="54"/>
      <c r="P44" s="55"/>
      <c r="Q44" s="56"/>
      <c r="R44" s="44"/>
      <c r="S44" s="45"/>
      <c r="T44" s="46"/>
      <c r="U44" s="44"/>
      <c r="V44" s="45"/>
      <c r="W44" s="46"/>
    </row>
    <row r="45" spans="1:23" ht="26.25" customHeight="1" hidden="1">
      <c r="A45" s="53"/>
      <c r="B45" s="47"/>
      <c r="C45" s="48"/>
      <c r="D45" s="48"/>
      <c r="E45" s="48"/>
      <c r="F45" s="48"/>
      <c r="G45" s="48"/>
      <c r="H45" s="48"/>
      <c r="I45" s="48"/>
      <c r="J45" s="49"/>
      <c r="K45" s="47"/>
      <c r="L45" s="48"/>
      <c r="M45" s="48"/>
      <c r="N45" s="49"/>
      <c r="O45" s="47"/>
      <c r="P45" s="48"/>
      <c r="Q45" s="49"/>
      <c r="R45" s="47"/>
      <c r="S45" s="48"/>
      <c r="T45" s="49"/>
      <c r="U45" s="47"/>
      <c r="V45" s="48"/>
      <c r="W45" s="49"/>
    </row>
    <row r="46" spans="1:23" ht="12.75" hidden="1">
      <c r="A46" s="4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</row>
    <row r="47" spans="1:23" ht="25.5" customHeight="1" hidden="1">
      <c r="A47" s="39"/>
      <c r="B47" s="42"/>
      <c r="C47" s="28"/>
      <c r="D47" s="28"/>
      <c r="E47" s="28"/>
      <c r="F47" s="28"/>
      <c r="G47" s="28"/>
      <c r="H47" s="28"/>
      <c r="I47" s="28"/>
      <c r="J47" s="29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</row>
    <row r="48" spans="1:23" ht="12.75" hidden="1">
      <c r="A48" s="40"/>
      <c r="B48" s="9"/>
      <c r="C48" s="9"/>
      <c r="D48" s="9"/>
      <c r="E48" s="9"/>
      <c r="F48" s="9"/>
      <c r="G48" s="9"/>
      <c r="H48" s="9"/>
      <c r="I48" s="9"/>
      <c r="J48" s="9"/>
      <c r="K48" s="18"/>
      <c r="L48" s="18"/>
      <c r="M48" s="18"/>
      <c r="N48" s="18"/>
      <c r="O48" s="18"/>
      <c r="P48" s="18"/>
      <c r="Q48" s="18"/>
      <c r="R48" s="38"/>
      <c r="S48" s="38"/>
      <c r="T48" s="38"/>
      <c r="U48" s="38"/>
      <c r="V48" s="38"/>
      <c r="W48" s="38"/>
    </row>
    <row r="49" spans="1:23" ht="12.75" hidden="1">
      <c r="A49" s="40"/>
      <c r="B49" s="36"/>
      <c r="C49" s="36"/>
      <c r="D49" s="36"/>
      <c r="E49" s="36"/>
      <c r="F49" s="36"/>
      <c r="G49" s="36"/>
      <c r="H49" s="36"/>
      <c r="I49" s="36"/>
      <c r="J49" s="36"/>
      <c r="K49" s="37"/>
      <c r="L49" s="37"/>
      <c r="M49" s="37"/>
      <c r="N49" s="37"/>
      <c r="O49" s="37"/>
      <c r="P49" s="37"/>
      <c r="Q49" s="37"/>
      <c r="R49" s="35"/>
      <c r="S49" s="35"/>
      <c r="T49" s="35"/>
      <c r="U49" s="35"/>
      <c r="V49" s="35"/>
      <c r="W49" s="35"/>
    </row>
    <row r="50" spans="1:23" ht="12.75" hidden="1">
      <c r="A50" s="40"/>
      <c r="B50" s="9"/>
      <c r="C50" s="9"/>
      <c r="D50" s="9"/>
      <c r="E50" s="9"/>
      <c r="F50" s="9"/>
      <c r="G50" s="9"/>
      <c r="H50" s="9"/>
      <c r="I50" s="9"/>
      <c r="J50" s="9"/>
      <c r="K50" s="18"/>
      <c r="L50" s="18"/>
      <c r="M50" s="18"/>
      <c r="N50" s="18"/>
      <c r="O50" s="18"/>
      <c r="P50" s="18"/>
      <c r="Q50" s="18"/>
      <c r="R50" s="38"/>
      <c r="S50" s="38"/>
      <c r="T50" s="38"/>
      <c r="U50" s="38"/>
      <c r="V50" s="38"/>
      <c r="W50" s="38"/>
    </row>
    <row r="51" spans="1:23" ht="25.5" customHeight="1" hidden="1">
      <c r="A51" s="40"/>
      <c r="B51" s="9"/>
      <c r="C51" s="9"/>
      <c r="D51" s="9"/>
      <c r="E51" s="9"/>
      <c r="F51" s="9"/>
      <c r="G51" s="9"/>
      <c r="H51" s="9"/>
      <c r="I51" s="9"/>
      <c r="J51" s="9"/>
      <c r="K51" s="18"/>
      <c r="L51" s="18"/>
      <c r="M51" s="18"/>
      <c r="N51" s="18"/>
      <c r="O51" s="18"/>
      <c r="P51" s="18"/>
      <c r="Q51" s="18"/>
      <c r="R51" s="38"/>
      <c r="S51" s="38"/>
      <c r="T51" s="38"/>
      <c r="U51" s="38"/>
      <c r="V51" s="38"/>
      <c r="W51" s="38"/>
    </row>
    <row r="52" spans="1:23" ht="12.75" hidden="1">
      <c r="A52" s="40"/>
      <c r="B52" s="9"/>
      <c r="C52" s="9"/>
      <c r="D52" s="9"/>
      <c r="E52" s="9"/>
      <c r="F52" s="9"/>
      <c r="G52" s="9"/>
      <c r="H52" s="9"/>
      <c r="I52" s="9"/>
      <c r="J52" s="9"/>
      <c r="K52" s="18"/>
      <c r="L52" s="18"/>
      <c r="M52" s="18"/>
      <c r="N52" s="18"/>
      <c r="O52" s="18"/>
      <c r="P52" s="18"/>
      <c r="Q52" s="18"/>
      <c r="R52" s="38"/>
      <c r="S52" s="38"/>
      <c r="T52" s="38"/>
      <c r="U52" s="38"/>
      <c r="V52" s="38"/>
      <c r="W52" s="38"/>
    </row>
    <row r="53" spans="1:23" ht="12.75" hidden="1">
      <c r="A53" s="41"/>
      <c r="B53" s="36"/>
      <c r="C53" s="36"/>
      <c r="D53" s="36"/>
      <c r="E53" s="36"/>
      <c r="F53" s="36"/>
      <c r="G53" s="36"/>
      <c r="H53" s="36"/>
      <c r="I53" s="36"/>
      <c r="J53" s="36"/>
      <c r="K53" s="37"/>
      <c r="L53" s="37"/>
      <c r="M53" s="37"/>
      <c r="N53" s="37"/>
      <c r="O53" s="37"/>
      <c r="P53" s="37"/>
      <c r="Q53" s="37"/>
      <c r="R53" s="35"/>
      <c r="S53" s="35"/>
      <c r="T53" s="35"/>
      <c r="U53" s="35"/>
      <c r="V53" s="35"/>
      <c r="W53" s="35"/>
    </row>
    <row r="54" spans="1:23" ht="12.75" hidden="1">
      <c r="A54" s="3"/>
      <c r="B54" s="32"/>
      <c r="C54" s="32"/>
      <c r="D54" s="32"/>
      <c r="E54" s="32"/>
      <c r="F54" s="32"/>
      <c r="G54" s="32"/>
      <c r="H54" s="32"/>
      <c r="I54" s="32"/>
      <c r="J54" s="32"/>
      <c r="K54" s="34"/>
      <c r="L54" s="33"/>
      <c r="M54" s="33"/>
      <c r="N54" s="33"/>
      <c r="O54" s="33"/>
      <c r="P54" s="33"/>
      <c r="Q54" s="33"/>
      <c r="R54" s="34"/>
      <c r="S54" s="33"/>
      <c r="T54" s="33"/>
      <c r="U54" s="34"/>
      <c r="V54" s="33"/>
      <c r="W54" s="33"/>
    </row>
    <row r="55" spans="1:23" ht="12.75" hidden="1">
      <c r="A55" s="2"/>
      <c r="B55" s="9"/>
      <c r="C55" s="9"/>
      <c r="D55" s="9"/>
      <c r="E55" s="9"/>
      <c r="F55" s="9"/>
      <c r="G55" s="9"/>
      <c r="H55" s="9"/>
      <c r="I55" s="9"/>
      <c r="J55" s="9"/>
      <c r="K55" s="17"/>
      <c r="L55" s="17"/>
      <c r="M55" s="17"/>
      <c r="N55" s="17"/>
      <c r="O55" s="17"/>
      <c r="P55" s="17"/>
      <c r="Q55" s="17"/>
      <c r="R55" s="18"/>
      <c r="S55" s="18"/>
      <c r="T55" s="18"/>
      <c r="U55" s="18"/>
      <c r="V55" s="18"/>
      <c r="W55" s="18"/>
    </row>
    <row r="56" spans="1:23" ht="12.75" hidden="1">
      <c r="A56" s="3"/>
      <c r="B56" s="32"/>
      <c r="C56" s="32"/>
      <c r="D56" s="32"/>
      <c r="E56" s="32"/>
      <c r="F56" s="32"/>
      <c r="G56" s="32"/>
      <c r="H56" s="32"/>
      <c r="I56" s="32"/>
      <c r="J56" s="32"/>
      <c r="K56" s="33"/>
      <c r="L56" s="33"/>
      <c r="M56" s="33"/>
      <c r="N56" s="33"/>
      <c r="O56" s="33"/>
      <c r="P56" s="33"/>
      <c r="Q56" s="33"/>
      <c r="R56" s="34"/>
      <c r="S56" s="33"/>
      <c r="T56" s="33"/>
      <c r="U56" s="34"/>
      <c r="V56" s="33"/>
      <c r="W56" s="33"/>
    </row>
    <row r="57" spans="1:23" ht="12.75" hidden="1">
      <c r="A57" s="2"/>
      <c r="B57" s="9"/>
      <c r="C57" s="9"/>
      <c r="D57" s="9"/>
      <c r="E57" s="9"/>
      <c r="F57" s="9"/>
      <c r="G57" s="9"/>
      <c r="H57" s="9"/>
      <c r="I57" s="9"/>
      <c r="J57" s="9"/>
      <c r="K57" s="17"/>
      <c r="L57" s="17"/>
      <c r="M57" s="17"/>
      <c r="N57" s="17"/>
      <c r="O57" s="17"/>
      <c r="P57" s="17"/>
      <c r="Q57" s="17"/>
      <c r="R57" s="18"/>
      <c r="S57" s="18"/>
      <c r="T57" s="18"/>
      <c r="U57" s="18"/>
      <c r="V57" s="18"/>
      <c r="W57" s="18"/>
    </row>
    <row r="58" spans="1:23" ht="12.75" hidden="1">
      <c r="A58" s="3"/>
      <c r="B58" s="32"/>
      <c r="C58" s="32"/>
      <c r="D58" s="32"/>
      <c r="E58" s="32"/>
      <c r="F58" s="32"/>
      <c r="G58" s="32"/>
      <c r="H58" s="32"/>
      <c r="I58" s="32"/>
      <c r="J58" s="32"/>
      <c r="K58" s="33"/>
      <c r="L58" s="33"/>
      <c r="M58" s="33"/>
      <c r="N58" s="33"/>
      <c r="O58" s="33"/>
      <c r="P58" s="33"/>
      <c r="Q58" s="33"/>
      <c r="R58" s="34"/>
      <c r="S58" s="33"/>
      <c r="T58" s="33"/>
      <c r="U58" s="34"/>
      <c r="V58" s="33"/>
      <c r="W58" s="33"/>
    </row>
    <row r="59" ht="12.75" hidden="1"/>
    <row r="60" ht="12.75" hidden="1"/>
    <row r="61" spans="1:23" ht="12.75" hidden="1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</row>
    <row r="62" spans="1:23" ht="12.75" hidden="1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</row>
    <row r="63" spans="1:23" ht="27" customHeight="1" hidden="1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</row>
    <row r="64" spans="1:23" ht="12.75" hidden="1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</row>
    <row r="65" spans="1:23" ht="12.75" hidden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ht="12.75" hidden="1">
      <c r="A66" s="51"/>
      <c r="B66" s="44"/>
      <c r="C66" s="45"/>
      <c r="D66" s="45"/>
      <c r="E66" s="45"/>
      <c r="F66" s="45"/>
      <c r="G66" s="45"/>
      <c r="H66" s="45"/>
      <c r="I66" s="45"/>
      <c r="J66" s="46"/>
      <c r="K66" s="44"/>
      <c r="L66" s="45"/>
      <c r="M66" s="45"/>
      <c r="N66" s="46"/>
      <c r="O66" s="44"/>
      <c r="P66" s="45"/>
      <c r="Q66" s="46"/>
      <c r="R66" s="23"/>
      <c r="S66" s="43"/>
      <c r="T66" s="43"/>
      <c r="U66" s="43"/>
      <c r="V66" s="43"/>
      <c r="W66" s="24"/>
    </row>
    <row r="67" spans="1:23" ht="12.75" hidden="1">
      <c r="A67" s="52"/>
      <c r="B67" s="54"/>
      <c r="C67" s="55"/>
      <c r="D67" s="55"/>
      <c r="E67" s="55"/>
      <c r="F67" s="55"/>
      <c r="G67" s="55"/>
      <c r="H67" s="55"/>
      <c r="I67" s="55"/>
      <c r="J67" s="56"/>
      <c r="K67" s="54"/>
      <c r="L67" s="55"/>
      <c r="M67" s="55"/>
      <c r="N67" s="56"/>
      <c r="O67" s="54"/>
      <c r="P67" s="55"/>
      <c r="Q67" s="56"/>
      <c r="R67" s="44"/>
      <c r="S67" s="45"/>
      <c r="T67" s="46"/>
      <c r="U67" s="44"/>
      <c r="V67" s="45"/>
      <c r="W67" s="46"/>
    </row>
    <row r="68" spans="1:23" ht="26.25" customHeight="1" hidden="1">
      <c r="A68" s="53"/>
      <c r="B68" s="47"/>
      <c r="C68" s="48"/>
      <c r="D68" s="48"/>
      <c r="E68" s="48"/>
      <c r="F68" s="48"/>
      <c r="G68" s="48"/>
      <c r="H68" s="48"/>
      <c r="I68" s="48"/>
      <c r="J68" s="49"/>
      <c r="K68" s="47"/>
      <c r="L68" s="48"/>
      <c r="M68" s="48"/>
      <c r="N68" s="49"/>
      <c r="O68" s="47"/>
      <c r="P68" s="48"/>
      <c r="Q68" s="49"/>
      <c r="R68" s="47"/>
      <c r="S68" s="48"/>
      <c r="T68" s="49"/>
      <c r="U68" s="47"/>
      <c r="V68" s="48"/>
      <c r="W68" s="49"/>
    </row>
    <row r="69" spans="1:23" ht="12.75" hidden="1">
      <c r="A69" s="4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</row>
    <row r="70" spans="1:23" ht="25.5" customHeight="1" hidden="1">
      <c r="A70" s="39"/>
      <c r="B70" s="42"/>
      <c r="C70" s="28"/>
      <c r="D70" s="28"/>
      <c r="E70" s="28"/>
      <c r="F70" s="28"/>
      <c r="G70" s="28"/>
      <c r="H70" s="28"/>
      <c r="I70" s="28"/>
      <c r="J70" s="29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</row>
    <row r="71" spans="1:23" ht="12.75" hidden="1">
      <c r="A71" s="40"/>
      <c r="B71" s="9"/>
      <c r="C71" s="9"/>
      <c r="D71" s="9"/>
      <c r="E71" s="9"/>
      <c r="F71" s="9"/>
      <c r="G71" s="9"/>
      <c r="H71" s="9"/>
      <c r="I71" s="9"/>
      <c r="J71" s="9"/>
      <c r="K71" s="18"/>
      <c r="L71" s="18"/>
      <c r="M71" s="18"/>
      <c r="N71" s="18"/>
      <c r="O71" s="18"/>
      <c r="P71" s="18"/>
      <c r="Q71" s="18"/>
      <c r="R71" s="38"/>
      <c r="S71" s="38"/>
      <c r="T71" s="38"/>
      <c r="U71" s="38"/>
      <c r="V71" s="38"/>
      <c r="W71" s="38"/>
    </row>
    <row r="72" spans="1:23" ht="12.75" hidden="1">
      <c r="A72" s="40"/>
      <c r="B72" s="36"/>
      <c r="C72" s="36"/>
      <c r="D72" s="36"/>
      <c r="E72" s="36"/>
      <c r="F72" s="36"/>
      <c r="G72" s="36"/>
      <c r="H72" s="36"/>
      <c r="I72" s="36"/>
      <c r="J72" s="36"/>
      <c r="K72" s="37"/>
      <c r="L72" s="37"/>
      <c r="M72" s="37"/>
      <c r="N72" s="37"/>
      <c r="O72" s="37"/>
      <c r="P72" s="37"/>
      <c r="Q72" s="37"/>
      <c r="R72" s="35"/>
      <c r="S72" s="35"/>
      <c r="T72" s="35"/>
      <c r="U72" s="35"/>
      <c r="V72" s="35"/>
      <c r="W72" s="35"/>
    </row>
    <row r="73" spans="1:23" ht="25.5" customHeight="1" hidden="1">
      <c r="A73" s="40"/>
      <c r="B73" s="9"/>
      <c r="C73" s="9"/>
      <c r="D73" s="9"/>
      <c r="E73" s="9"/>
      <c r="F73" s="9"/>
      <c r="G73" s="9"/>
      <c r="H73" s="9"/>
      <c r="I73" s="9"/>
      <c r="J73" s="9"/>
      <c r="K73" s="18"/>
      <c r="L73" s="18"/>
      <c r="M73" s="18"/>
      <c r="N73" s="18"/>
      <c r="O73" s="18"/>
      <c r="P73" s="18"/>
      <c r="Q73" s="18"/>
      <c r="R73" s="38"/>
      <c r="S73" s="38"/>
      <c r="T73" s="38"/>
      <c r="U73" s="38"/>
      <c r="V73" s="38"/>
      <c r="W73" s="38"/>
    </row>
    <row r="74" spans="1:23" ht="14.25" customHeight="1" hidden="1">
      <c r="A74" s="40"/>
      <c r="B74" s="9"/>
      <c r="C74" s="9"/>
      <c r="D74" s="9"/>
      <c r="E74" s="9"/>
      <c r="F74" s="9"/>
      <c r="G74" s="9"/>
      <c r="H74" s="9"/>
      <c r="I74" s="9"/>
      <c r="J74" s="9"/>
      <c r="K74" s="18"/>
      <c r="L74" s="18"/>
      <c r="M74" s="18"/>
      <c r="N74" s="18"/>
      <c r="O74" s="18"/>
      <c r="P74" s="18"/>
      <c r="Q74" s="18"/>
      <c r="R74" s="38"/>
      <c r="S74" s="38"/>
      <c r="T74" s="38"/>
      <c r="U74" s="38"/>
      <c r="V74" s="38"/>
      <c r="W74" s="38"/>
    </row>
    <row r="75" spans="1:23" ht="12.75" hidden="1">
      <c r="A75" s="40"/>
      <c r="B75" s="9"/>
      <c r="C75" s="9"/>
      <c r="D75" s="9"/>
      <c r="E75" s="9"/>
      <c r="F75" s="9"/>
      <c r="G75" s="9"/>
      <c r="H75" s="9"/>
      <c r="I75" s="9"/>
      <c r="J75" s="9"/>
      <c r="K75" s="18"/>
      <c r="L75" s="18"/>
      <c r="M75" s="18"/>
      <c r="N75" s="18"/>
      <c r="O75" s="18"/>
      <c r="P75" s="18"/>
      <c r="Q75" s="18"/>
      <c r="R75" s="38"/>
      <c r="S75" s="38"/>
      <c r="T75" s="38"/>
      <c r="U75" s="38"/>
      <c r="V75" s="38"/>
      <c r="W75" s="38"/>
    </row>
    <row r="76" spans="1:23" ht="12.75" hidden="1">
      <c r="A76" s="41"/>
      <c r="B76" s="36"/>
      <c r="C76" s="36"/>
      <c r="D76" s="36"/>
      <c r="E76" s="36"/>
      <c r="F76" s="36"/>
      <c r="G76" s="36"/>
      <c r="H76" s="36"/>
      <c r="I76" s="36"/>
      <c r="J76" s="36"/>
      <c r="K76" s="37"/>
      <c r="L76" s="37"/>
      <c r="M76" s="37"/>
      <c r="N76" s="37"/>
      <c r="O76" s="37"/>
      <c r="P76" s="37"/>
      <c r="Q76" s="37"/>
      <c r="R76" s="35"/>
      <c r="S76" s="35"/>
      <c r="T76" s="35"/>
      <c r="U76" s="35"/>
      <c r="V76" s="35"/>
      <c r="W76" s="35"/>
    </row>
    <row r="77" spans="1:23" ht="12.75" hidden="1">
      <c r="A77" s="3"/>
      <c r="B77" s="32"/>
      <c r="C77" s="32"/>
      <c r="D77" s="32"/>
      <c r="E77" s="32"/>
      <c r="F77" s="32"/>
      <c r="G77" s="32"/>
      <c r="H77" s="32"/>
      <c r="I77" s="32"/>
      <c r="J77" s="32"/>
      <c r="K77" s="34"/>
      <c r="L77" s="33"/>
      <c r="M77" s="33"/>
      <c r="N77" s="33"/>
      <c r="O77" s="33"/>
      <c r="P77" s="33"/>
      <c r="Q77" s="33"/>
      <c r="R77" s="34"/>
      <c r="S77" s="33"/>
      <c r="T77" s="33"/>
      <c r="U77" s="34"/>
      <c r="V77" s="33"/>
      <c r="W77" s="33"/>
    </row>
    <row r="78" spans="1:23" ht="12.75" hidden="1">
      <c r="A78" s="2"/>
      <c r="B78" s="9"/>
      <c r="C78" s="9"/>
      <c r="D78" s="9"/>
      <c r="E78" s="9"/>
      <c r="F78" s="9"/>
      <c r="G78" s="9"/>
      <c r="H78" s="9"/>
      <c r="I78" s="9"/>
      <c r="J78" s="9"/>
      <c r="K78" s="17"/>
      <c r="L78" s="17"/>
      <c r="M78" s="17"/>
      <c r="N78" s="17"/>
      <c r="O78" s="17"/>
      <c r="P78" s="17"/>
      <c r="Q78" s="17"/>
      <c r="R78" s="18"/>
      <c r="S78" s="18"/>
      <c r="T78" s="18"/>
      <c r="U78" s="18"/>
      <c r="V78" s="18"/>
      <c r="W78" s="18"/>
    </row>
    <row r="79" spans="1:23" ht="12.75" hidden="1">
      <c r="A79" s="3"/>
      <c r="B79" s="32"/>
      <c r="C79" s="32"/>
      <c r="D79" s="32"/>
      <c r="E79" s="32"/>
      <c r="F79" s="32"/>
      <c r="G79" s="32"/>
      <c r="H79" s="32"/>
      <c r="I79" s="32"/>
      <c r="J79" s="32"/>
      <c r="K79" s="33"/>
      <c r="L79" s="33"/>
      <c r="M79" s="33"/>
      <c r="N79" s="33"/>
      <c r="O79" s="33"/>
      <c r="P79" s="33"/>
      <c r="Q79" s="33"/>
      <c r="R79" s="34"/>
      <c r="S79" s="33"/>
      <c r="T79" s="33"/>
      <c r="U79" s="34"/>
      <c r="V79" s="33"/>
      <c r="W79" s="33"/>
    </row>
    <row r="80" spans="1:23" ht="24.75" customHeight="1" hidden="1">
      <c r="A80" s="2"/>
      <c r="B80" s="9"/>
      <c r="C80" s="9"/>
      <c r="D80" s="9"/>
      <c r="E80" s="9"/>
      <c r="F80" s="9"/>
      <c r="G80" s="9"/>
      <c r="H80" s="9"/>
      <c r="I80" s="9"/>
      <c r="J80" s="9"/>
      <c r="K80" s="17"/>
      <c r="L80" s="17"/>
      <c r="M80" s="17"/>
      <c r="N80" s="17"/>
      <c r="O80" s="17"/>
      <c r="P80" s="17"/>
      <c r="Q80" s="17"/>
      <c r="R80" s="18"/>
      <c r="S80" s="18"/>
      <c r="T80" s="18"/>
      <c r="U80" s="18"/>
      <c r="V80" s="18"/>
      <c r="W80" s="18"/>
    </row>
    <row r="81" spans="1:23" ht="12.75" hidden="1">
      <c r="A81" s="3"/>
      <c r="B81" s="32"/>
      <c r="C81" s="32"/>
      <c r="D81" s="32"/>
      <c r="E81" s="32"/>
      <c r="F81" s="32"/>
      <c r="G81" s="32"/>
      <c r="H81" s="32"/>
      <c r="I81" s="32"/>
      <c r="J81" s="32"/>
      <c r="K81" s="33"/>
      <c r="L81" s="33"/>
      <c r="M81" s="33"/>
      <c r="N81" s="33"/>
      <c r="O81" s="33"/>
      <c r="P81" s="33"/>
      <c r="Q81" s="33"/>
      <c r="R81" s="34"/>
      <c r="S81" s="33"/>
      <c r="T81" s="33"/>
      <c r="U81" s="34"/>
      <c r="V81" s="33"/>
      <c r="W81" s="33"/>
    </row>
    <row r="82" ht="12.75" hidden="1"/>
    <row r="83" ht="12.75" hidden="1"/>
    <row r="84" spans="1:23" ht="12.75" hidden="1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</row>
    <row r="85" spans="1:23" ht="12.75" hidden="1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</row>
    <row r="86" spans="1:23" ht="26.25" customHeight="1" hidden="1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</row>
    <row r="87" spans="1:23" ht="12.75" hidden="1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</row>
    <row r="88" spans="1:23" ht="12.75" hidden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1:23" ht="12.75" hidden="1">
      <c r="A89" s="51"/>
      <c r="B89" s="44"/>
      <c r="C89" s="45"/>
      <c r="D89" s="45"/>
      <c r="E89" s="45"/>
      <c r="F89" s="45"/>
      <c r="G89" s="45"/>
      <c r="H89" s="45"/>
      <c r="I89" s="45"/>
      <c r="J89" s="46"/>
      <c r="K89" s="44"/>
      <c r="L89" s="45"/>
      <c r="M89" s="45"/>
      <c r="N89" s="46"/>
      <c r="O89" s="44"/>
      <c r="P89" s="45"/>
      <c r="Q89" s="46"/>
      <c r="R89" s="23"/>
      <c r="S89" s="43"/>
      <c r="T89" s="43"/>
      <c r="U89" s="43"/>
      <c r="V89" s="43"/>
      <c r="W89" s="24"/>
    </row>
    <row r="90" spans="1:23" ht="12.75" hidden="1">
      <c r="A90" s="52"/>
      <c r="B90" s="54"/>
      <c r="C90" s="55"/>
      <c r="D90" s="55"/>
      <c r="E90" s="55"/>
      <c r="F90" s="55"/>
      <c r="G90" s="55"/>
      <c r="H90" s="55"/>
      <c r="I90" s="55"/>
      <c r="J90" s="56"/>
      <c r="K90" s="54"/>
      <c r="L90" s="55"/>
      <c r="M90" s="55"/>
      <c r="N90" s="56"/>
      <c r="O90" s="54"/>
      <c r="P90" s="55"/>
      <c r="Q90" s="56"/>
      <c r="R90" s="44"/>
      <c r="S90" s="45"/>
      <c r="T90" s="46"/>
      <c r="U90" s="44"/>
      <c r="V90" s="45"/>
      <c r="W90" s="46"/>
    </row>
    <row r="91" spans="1:23" ht="26.25" customHeight="1" hidden="1">
      <c r="A91" s="53"/>
      <c r="B91" s="47"/>
      <c r="C91" s="48"/>
      <c r="D91" s="48"/>
      <c r="E91" s="48"/>
      <c r="F91" s="48"/>
      <c r="G91" s="48"/>
      <c r="H91" s="48"/>
      <c r="I91" s="48"/>
      <c r="J91" s="49"/>
      <c r="K91" s="47"/>
      <c r="L91" s="48"/>
      <c r="M91" s="48"/>
      <c r="N91" s="49"/>
      <c r="O91" s="47"/>
      <c r="P91" s="48"/>
      <c r="Q91" s="49"/>
      <c r="R91" s="47"/>
      <c r="S91" s="48"/>
      <c r="T91" s="49"/>
      <c r="U91" s="47"/>
      <c r="V91" s="48"/>
      <c r="W91" s="49"/>
    </row>
    <row r="92" spans="1:23" ht="12.75" hidden="1">
      <c r="A92" s="4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</row>
    <row r="93" spans="1:23" ht="25.5" customHeight="1" hidden="1">
      <c r="A93" s="39"/>
      <c r="B93" s="42"/>
      <c r="C93" s="28"/>
      <c r="D93" s="28"/>
      <c r="E93" s="28"/>
      <c r="F93" s="28"/>
      <c r="G93" s="28"/>
      <c r="H93" s="28"/>
      <c r="I93" s="28"/>
      <c r="J93" s="29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</row>
    <row r="94" spans="1:23" ht="12.75" hidden="1">
      <c r="A94" s="40"/>
      <c r="B94" s="9"/>
      <c r="C94" s="9"/>
      <c r="D94" s="9"/>
      <c r="E94" s="9"/>
      <c r="F94" s="9"/>
      <c r="G94" s="9"/>
      <c r="H94" s="9"/>
      <c r="I94" s="9"/>
      <c r="J94" s="9"/>
      <c r="K94" s="18"/>
      <c r="L94" s="18"/>
      <c r="M94" s="18"/>
      <c r="N94" s="18"/>
      <c r="O94" s="18"/>
      <c r="P94" s="18"/>
      <c r="Q94" s="18"/>
      <c r="R94" s="38"/>
      <c r="S94" s="38"/>
      <c r="T94" s="38"/>
      <c r="U94" s="38"/>
      <c r="V94" s="38"/>
      <c r="W94" s="38"/>
    </row>
    <row r="95" spans="1:23" ht="12.75" hidden="1">
      <c r="A95" s="40"/>
      <c r="B95" s="36"/>
      <c r="C95" s="36"/>
      <c r="D95" s="36"/>
      <c r="E95" s="36"/>
      <c r="F95" s="36"/>
      <c r="G95" s="36"/>
      <c r="H95" s="36"/>
      <c r="I95" s="36"/>
      <c r="J95" s="36"/>
      <c r="K95" s="37"/>
      <c r="L95" s="37"/>
      <c r="M95" s="37"/>
      <c r="N95" s="37"/>
      <c r="O95" s="37"/>
      <c r="P95" s="37"/>
      <c r="Q95" s="37"/>
      <c r="R95" s="35"/>
      <c r="S95" s="35"/>
      <c r="T95" s="35"/>
      <c r="U95" s="35"/>
      <c r="V95" s="35"/>
      <c r="W95" s="35"/>
    </row>
    <row r="96" spans="1:23" ht="12.75" hidden="1">
      <c r="A96" s="40"/>
      <c r="B96" s="9"/>
      <c r="C96" s="9"/>
      <c r="D96" s="9"/>
      <c r="E96" s="9"/>
      <c r="F96" s="9"/>
      <c r="G96" s="9"/>
      <c r="H96" s="9"/>
      <c r="I96" s="9"/>
      <c r="J96" s="9"/>
      <c r="K96" s="18"/>
      <c r="L96" s="18"/>
      <c r="M96" s="18"/>
      <c r="N96" s="18"/>
      <c r="O96" s="18"/>
      <c r="P96" s="18"/>
      <c r="Q96" s="18"/>
      <c r="R96" s="38"/>
      <c r="S96" s="38"/>
      <c r="T96" s="38"/>
      <c r="U96" s="38"/>
      <c r="V96" s="38"/>
      <c r="W96" s="38"/>
    </row>
    <row r="97" spans="1:23" ht="12.75" hidden="1">
      <c r="A97" s="40"/>
      <c r="B97" s="9"/>
      <c r="C97" s="9"/>
      <c r="D97" s="9"/>
      <c r="E97" s="9"/>
      <c r="F97" s="9"/>
      <c r="G97" s="9"/>
      <c r="H97" s="9"/>
      <c r="I97" s="9"/>
      <c r="J97" s="9"/>
      <c r="K97" s="18"/>
      <c r="L97" s="18"/>
      <c r="M97" s="18"/>
      <c r="N97" s="18"/>
      <c r="O97" s="18"/>
      <c r="P97" s="18"/>
      <c r="Q97" s="18"/>
      <c r="R97" s="38"/>
      <c r="S97" s="38"/>
      <c r="T97" s="38"/>
      <c r="U97" s="38"/>
      <c r="V97" s="38"/>
      <c r="W97" s="38"/>
    </row>
    <row r="98" spans="1:23" ht="12.75" hidden="1">
      <c r="A98" s="40"/>
      <c r="B98" s="9"/>
      <c r="C98" s="9"/>
      <c r="D98" s="9"/>
      <c r="E98" s="9"/>
      <c r="F98" s="9"/>
      <c r="G98" s="9"/>
      <c r="H98" s="9"/>
      <c r="I98" s="9"/>
      <c r="J98" s="9"/>
      <c r="K98" s="18"/>
      <c r="L98" s="18"/>
      <c r="M98" s="18"/>
      <c r="N98" s="18"/>
      <c r="O98" s="18"/>
      <c r="P98" s="18"/>
      <c r="Q98" s="18"/>
      <c r="R98" s="38"/>
      <c r="S98" s="38"/>
      <c r="T98" s="38"/>
      <c r="U98" s="38"/>
      <c r="V98" s="38"/>
      <c r="W98" s="38"/>
    </row>
    <row r="99" spans="1:23" ht="12.75" hidden="1">
      <c r="A99" s="41"/>
      <c r="B99" s="36"/>
      <c r="C99" s="36"/>
      <c r="D99" s="36"/>
      <c r="E99" s="36"/>
      <c r="F99" s="36"/>
      <c r="G99" s="36"/>
      <c r="H99" s="36"/>
      <c r="I99" s="36"/>
      <c r="J99" s="36"/>
      <c r="K99" s="37"/>
      <c r="L99" s="37"/>
      <c r="M99" s="37"/>
      <c r="N99" s="37"/>
      <c r="O99" s="37"/>
      <c r="P99" s="37"/>
      <c r="Q99" s="37"/>
      <c r="R99" s="35"/>
      <c r="S99" s="35"/>
      <c r="T99" s="35"/>
      <c r="U99" s="35"/>
      <c r="V99" s="35"/>
      <c r="W99" s="35"/>
    </row>
    <row r="100" spans="1:23" ht="12.75" hidden="1">
      <c r="A100" s="3"/>
      <c r="B100" s="32"/>
      <c r="C100" s="32"/>
      <c r="D100" s="32"/>
      <c r="E100" s="32"/>
      <c r="F100" s="32"/>
      <c r="G100" s="32"/>
      <c r="H100" s="32"/>
      <c r="I100" s="32"/>
      <c r="J100" s="32"/>
      <c r="K100" s="34"/>
      <c r="L100" s="33"/>
      <c r="M100" s="33"/>
      <c r="N100" s="33"/>
      <c r="O100" s="33"/>
      <c r="P100" s="33"/>
      <c r="Q100" s="33"/>
      <c r="R100" s="34"/>
      <c r="S100" s="33"/>
      <c r="T100" s="33"/>
      <c r="U100" s="34"/>
      <c r="V100" s="33"/>
      <c r="W100" s="33"/>
    </row>
    <row r="101" spans="1:23" ht="12.75" hidden="1">
      <c r="A101" s="2"/>
      <c r="B101" s="9"/>
      <c r="C101" s="9"/>
      <c r="D101" s="9"/>
      <c r="E101" s="9"/>
      <c r="F101" s="9"/>
      <c r="G101" s="9"/>
      <c r="H101" s="9"/>
      <c r="I101" s="9"/>
      <c r="J101" s="9"/>
      <c r="K101" s="17"/>
      <c r="L101" s="17"/>
      <c r="M101" s="17"/>
      <c r="N101" s="17"/>
      <c r="O101" s="17"/>
      <c r="P101" s="17"/>
      <c r="Q101" s="17"/>
      <c r="R101" s="18"/>
      <c r="S101" s="18"/>
      <c r="T101" s="18"/>
      <c r="U101" s="18"/>
      <c r="V101" s="18"/>
      <c r="W101" s="18"/>
    </row>
    <row r="102" spans="1:23" ht="12.75" hidden="1">
      <c r="A102" s="3"/>
      <c r="B102" s="32"/>
      <c r="C102" s="32"/>
      <c r="D102" s="32"/>
      <c r="E102" s="32"/>
      <c r="F102" s="32"/>
      <c r="G102" s="32"/>
      <c r="H102" s="32"/>
      <c r="I102" s="32"/>
      <c r="J102" s="32"/>
      <c r="K102" s="33"/>
      <c r="L102" s="33"/>
      <c r="M102" s="33"/>
      <c r="N102" s="33"/>
      <c r="O102" s="33"/>
      <c r="P102" s="33"/>
      <c r="Q102" s="33"/>
      <c r="R102" s="34"/>
      <c r="S102" s="33"/>
      <c r="T102" s="33"/>
      <c r="U102" s="34"/>
      <c r="V102" s="33"/>
      <c r="W102" s="33"/>
    </row>
    <row r="103" spans="1:23" ht="26.25" customHeight="1" hidden="1">
      <c r="A103" s="2"/>
      <c r="B103" s="9"/>
      <c r="C103" s="9"/>
      <c r="D103" s="9"/>
      <c r="E103" s="9"/>
      <c r="F103" s="9"/>
      <c r="G103" s="9"/>
      <c r="H103" s="9"/>
      <c r="I103" s="9"/>
      <c r="J103" s="9"/>
      <c r="K103" s="17"/>
      <c r="L103" s="17"/>
      <c r="M103" s="17"/>
      <c r="N103" s="17"/>
      <c r="O103" s="17"/>
      <c r="P103" s="17"/>
      <c r="Q103" s="17"/>
      <c r="R103" s="18"/>
      <c r="S103" s="18"/>
      <c r="T103" s="18"/>
      <c r="U103" s="18"/>
      <c r="V103" s="18"/>
      <c r="W103" s="18"/>
    </row>
    <row r="104" spans="1:23" ht="12.75" hidden="1">
      <c r="A104" s="3"/>
      <c r="B104" s="32"/>
      <c r="C104" s="32"/>
      <c r="D104" s="32"/>
      <c r="E104" s="32"/>
      <c r="F104" s="32"/>
      <c r="G104" s="32"/>
      <c r="H104" s="32"/>
      <c r="I104" s="32"/>
      <c r="J104" s="32"/>
      <c r="K104" s="33"/>
      <c r="L104" s="33"/>
      <c r="M104" s="33"/>
      <c r="N104" s="33"/>
      <c r="O104" s="33"/>
      <c r="P104" s="33"/>
      <c r="Q104" s="33"/>
      <c r="R104" s="34"/>
      <c r="S104" s="33"/>
      <c r="T104" s="33"/>
      <c r="U104" s="34"/>
      <c r="V104" s="33"/>
      <c r="W104" s="33"/>
    </row>
    <row r="105" ht="12.75" hidden="1"/>
    <row r="106" ht="12.75" hidden="1"/>
    <row r="107" spans="1:23" ht="12.75" hidden="1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</row>
    <row r="108" spans="1:23" ht="12.75" hidden="1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</row>
    <row r="109" spans="1:23" ht="12.75" hidden="1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</row>
    <row r="110" spans="1:23" ht="12.75" hidden="1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</row>
    <row r="111" spans="1:23" ht="12.75" hidden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</row>
    <row r="112" spans="1:23" ht="12.75" hidden="1">
      <c r="A112" s="51"/>
      <c r="B112" s="44"/>
      <c r="C112" s="45"/>
      <c r="D112" s="45"/>
      <c r="E112" s="45"/>
      <c r="F112" s="45"/>
      <c r="G112" s="45"/>
      <c r="H112" s="45"/>
      <c r="I112" s="45"/>
      <c r="J112" s="46"/>
      <c r="K112" s="44"/>
      <c r="L112" s="45"/>
      <c r="M112" s="45"/>
      <c r="N112" s="46"/>
      <c r="O112" s="44"/>
      <c r="P112" s="45"/>
      <c r="Q112" s="46"/>
      <c r="R112" s="23"/>
      <c r="S112" s="43"/>
      <c r="T112" s="43"/>
      <c r="U112" s="43"/>
      <c r="V112" s="43"/>
      <c r="W112" s="24"/>
    </row>
    <row r="113" spans="1:23" ht="12.75" hidden="1">
      <c r="A113" s="52"/>
      <c r="B113" s="54"/>
      <c r="C113" s="55"/>
      <c r="D113" s="55"/>
      <c r="E113" s="55"/>
      <c r="F113" s="55"/>
      <c r="G113" s="55"/>
      <c r="H113" s="55"/>
      <c r="I113" s="55"/>
      <c r="J113" s="56"/>
      <c r="K113" s="54"/>
      <c r="L113" s="55"/>
      <c r="M113" s="55"/>
      <c r="N113" s="56"/>
      <c r="O113" s="54"/>
      <c r="P113" s="55"/>
      <c r="Q113" s="56"/>
      <c r="R113" s="44"/>
      <c r="S113" s="45"/>
      <c r="T113" s="46"/>
      <c r="U113" s="44"/>
      <c r="V113" s="45"/>
      <c r="W113" s="46"/>
    </row>
    <row r="114" spans="1:23" ht="26.25" customHeight="1" hidden="1">
      <c r="A114" s="53"/>
      <c r="B114" s="47"/>
      <c r="C114" s="48"/>
      <c r="D114" s="48"/>
      <c r="E114" s="48"/>
      <c r="F114" s="48"/>
      <c r="G114" s="48"/>
      <c r="H114" s="48"/>
      <c r="I114" s="48"/>
      <c r="J114" s="49"/>
      <c r="K114" s="47"/>
      <c r="L114" s="48"/>
      <c r="M114" s="48"/>
      <c r="N114" s="49"/>
      <c r="O114" s="47"/>
      <c r="P114" s="48"/>
      <c r="Q114" s="49"/>
      <c r="R114" s="47"/>
      <c r="S114" s="48"/>
      <c r="T114" s="49"/>
      <c r="U114" s="47"/>
      <c r="V114" s="48"/>
      <c r="W114" s="49"/>
    </row>
    <row r="115" spans="1:23" ht="12.75" hidden="1">
      <c r="A115" s="4"/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</row>
    <row r="116" spans="1:23" ht="25.5" customHeight="1" hidden="1">
      <c r="A116" s="39"/>
      <c r="B116" s="42"/>
      <c r="C116" s="28"/>
      <c r="D116" s="28"/>
      <c r="E116" s="28"/>
      <c r="F116" s="28"/>
      <c r="G116" s="28"/>
      <c r="H116" s="28"/>
      <c r="I116" s="28"/>
      <c r="J116" s="29"/>
      <c r="K116" s="58"/>
      <c r="L116" s="58"/>
      <c r="M116" s="58"/>
      <c r="N116" s="58"/>
      <c r="O116" s="38"/>
      <c r="P116" s="38"/>
      <c r="Q116" s="38"/>
      <c r="R116" s="38"/>
      <c r="S116" s="38"/>
      <c r="T116" s="38"/>
      <c r="U116" s="38"/>
      <c r="V116" s="38"/>
      <c r="W116" s="38"/>
    </row>
    <row r="117" spans="1:23" ht="12.75" hidden="1">
      <c r="A117" s="40"/>
      <c r="B117" s="9"/>
      <c r="C117" s="9"/>
      <c r="D117" s="9"/>
      <c r="E117" s="9"/>
      <c r="F117" s="9"/>
      <c r="G117" s="9"/>
      <c r="H117" s="9"/>
      <c r="I117" s="9"/>
      <c r="J117" s="9"/>
      <c r="K117" s="17"/>
      <c r="L117" s="17"/>
      <c r="M117" s="17"/>
      <c r="N117" s="17"/>
      <c r="O117" s="18"/>
      <c r="P117" s="18"/>
      <c r="Q117" s="18"/>
      <c r="R117" s="38"/>
      <c r="S117" s="38"/>
      <c r="T117" s="38"/>
      <c r="U117" s="38"/>
      <c r="V117" s="38"/>
      <c r="W117" s="38"/>
    </row>
    <row r="118" spans="1:23" ht="12.75" hidden="1">
      <c r="A118" s="41"/>
      <c r="B118" s="9"/>
      <c r="C118" s="9"/>
      <c r="D118" s="9"/>
      <c r="E118" s="9"/>
      <c r="F118" s="9"/>
      <c r="G118" s="9"/>
      <c r="H118" s="9"/>
      <c r="I118" s="9"/>
      <c r="J118" s="9"/>
      <c r="K118" s="17"/>
      <c r="L118" s="17"/>
      <c r="M118" s="17"/>
      <c r="N118" s="17"/>
      <c r="O118" s="18"/>
      <c r="P118" s="18"/>
      <c r="Q118" s="18"/>
      <c r="R118" s="38"/>
      <c r="S118" s="38"/>
      <c r="T118" s="38"/>
      <c r="U118" s="38"/>
      <c r="V118" s="38"/>
      <c r="W118" s="38"/>
    </row>
    <row r="119" spans="1:23" ht="12.75" hidden="1">
      <c r="A119" s="3"/>
      <c r="B119" s="32"/>
      <c r="C119" s="32"/>
      <c r="D119" s="32"/>
      <c r="E119" s="32"/>
      <c r="F119" s="32"/>
      <c r="G119" s="32"/>
      <c r="H119" s="32"/>
      <c r="I119" s="32"/>
      <c r="J119" s="32"/>
      <c r="K119" s="33"/>
      <c r="L119" s="33"/>
      <c r="M119" s="33"/>
      <c r="N119" s="33"/>
      <c r="O119" s="33"/>
      <c r="P119" s="33"/>
      <c r="Q119" s="33"/>
      <c r="R119" s="34"/>
      <c r="S119" s="33"/>
      <c r="T119" s="33"/>
      <c r="U119" s="34"/>
      <c r="V119" s="33"/>
      <c r="W119" s="33"/>
    </row>
    <row r="120" spans="1:23" ht="12.75" hidden="1">
      <c r="A120" s="2"/>
      <c r="B120" s="9"/>
      <c r="C120" s="9"/>
      <c r="D120" s="9"/>
      <c r="E120" s="9"/>
      <c r="F120" s="9"/>
      <c r="G120" s="9"/>
      <c r="H120" s="9"/>
      <c r="I120" s="9"/>
      <c r="J120" s="9"/>
      <c r="K120" s="17"/>
      <c r="L120" s="17"/>
      <c r="M120" s="17"/>
      <c r="N120" s="17"/>
      <c r="O120" s="17"/>
      <c r="P120" s="17"/>
      <c r="Q120" s="17"/>
      <c r="R120" s="18"/>
      <c r="S120" s="18"/>
      <c r="T120" s="18"/>
      <c r="U120" s="18"/>
      <c r="V120" s="18"/>
      <c r="W120" s="18"/>
    </row>
    <row r="121" spans="1:23" ht="12.75" hidden="1">
      <c r="A121" s="3"/>
      <c r="B121" s="32"/>
      <c r="C121" s="32"/>
      <c r="D121" s="32"/>
      <c r="E121" s="32"/>
      <c r="F121" s="32"/>
      <c r="G121" s="32"/>
      <c r="H121" s="32"/>
      <c r="I121" s="32"/>
      <c r="J121" s="32"/>
      <c r="K121" s="33"/>
      <c r="L121" s="33"/>
      <c r="M121" s="33"/>
      <c r="N121" s="33"/>
      <c r="O121" s="33"/>
      <c r="P121" s="33"/>
      <c r="Q121" s="33"/>
      <c r="R121" s="34"/>
      <c r="S121" s="33"/>
      <c r="T121" s="33"/>
      <c r="U121" s="34"/>
      <c r="V121" s="33"/>
      <c r="W121" s="33"/>
    </row>
    <row r="122" spans="1:23" ht="24.75" customHeight="1" hidden="1">
      <c r="A122" s="2"/>
      <c r="B122" s="9"/>
      <c r="C122" s="9"/>
      <c r="D122" s="9"/>
      <c r="E122" s="9"/>
      <c r="F122" s="9"/>
      <c r="G122" s="9"/>
      <c r="H122" s="9"/>
      <c r="I122" s="9"/>
      <c r="J122" s="9"/>
      <c r="K122" s="17"/>
      <c r="L122" s="17"/>
      <c r="M122" s="17"/>
      <c r="N122" s="17"/>
      <c r="O122" s="17"/>
      <c r="P122" s="17"/>
      <c r="Q122" s="17"/>
      <c r="R122" s="18"/>
      <c r="S122" s="18"/>
      <c r="T122" s="18"/>
      <c r="U122" s="18"/>
      <c r="V122" s="18"/>
      <c r="W122" s="18"/>
    </row>
    <row r="123" spans="1:23" ht="12.75" hidden="1">
      <c r="A123" s="3"/>
      <c r="B123" s="32"/>
      <c r="C123" s="32"/>
      <c r="D123" s="32"/>
      <c r="E123" s="32"/>
      <c r="F123" s="32"/>
      <c r="G123" s="32"/>
      <c r="H123" s="32"/>
      <c r="I123" s="32"/>
      <c r="J123" s="32"/>
      <c r="K123" s="33"/>
      <c r="L123" s="33"/>
      <c r="M123" s="33"/>
      <c r="N123" s="33"/>
      <c r="O123" s="33"/>
      <c r="P123" s="33"/>
      <c r="Q123" s="33"/>
      <c r="R123" s="34"/>
      <c r="S123" s="33"/>
      <c r="T123" s="33"/>
      <c r="U123" s="34"/>
      <c r="V123" s="33"/>
      <c r="W123" s="33"/>
    </row>
    <row r="124" ht="12.75" hidden="1"/>
    <row r="125" ht="12.75" hidden="1"/>
    <row r="126" spans="1:23" ht="12.75" hidden="1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</row>
    <row r="127" spans="1:23" ht="12.75" hidden="1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</row>
    <row r="128" spans="1:23" ht="12.75" hidden="1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</row>
    <row r="129" spans="1:23" ht="12.75" hidden="1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</row>
    <row r="130" spans="1:23" ht="12.75" hidden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</row>
    <row r="131" spans="1:23" ht="12.75" hidden="1">
      <c r="A131" s="51"/>
      <c r="B131" s="44"/>
      <c r="C131" s="45"/>
      <c r="D131" s="45"/>
      <c r="E131" s="45"/>
      <c r="F131" s="45"/>
      <c r="G131" s="45"/>
      <c r="H131" s="45"/>
      <c r="I131" s="45"/>
      <c r="J131" s="46"/>
      <c r="K131" s="44"/>
      <c r="L131" s="45"/>
      <c r="M131" s="45"/>
      <c r="N131" s="46"/>
      <c r="O131" s="44"/>
      <c r="P131" s="45"/>
      <c r="Q131" s="46"/>
      <c r="R131" s="23"/>
      <c r="S131" s="43"/>
      <c r="T131" s="43"/>
      <c r="U131" s="43"/>
      <c r="V131" s="43"/>
      <c r="W131" s="24"/>
    </row>
    <row r="132" spans="1:23" ht="12.75" hidden="1">
      <c r="A132" s="52"/>
      <c r="B132" s="54"/>
      <c r="C132" s="55"/>
      <c r="D132" s="55"/>
      <c r="E132" s="55"/>
      <c r="F132" s="55"/>
      <c r="G132" s="55"/>
      <c r="H132" s="55"/>
      <c r="I132" s="55"/>
      <c r="J132" s="56"/>
      <c r="K132" s="54"/>
      <c r="L132" s="55"/>
      <c r="M132" s="55"/>
      <c r="N132" s="56"/>
      <c r="O132" s="54"/>
      <c r="P132" s="55"/>
      <c r="Q132" s="56"/>
      <c r="R132" s="44"/>
      <c r="S132" s="45"/>
      <c r="T132" s="46"/>
      <c r="U132" s="44"/>
      <c r="V132" s="45"/>
      <c r="W132" s="46"/>
    </row>
    <row r="133" spans="1:23" ht="24.75" customHeight="1" hidden="1">
      <c r="A133" s="53"/>
      <c r="B133" s="47"/>
      <c r="C133" s="48"/>
      <c r="D133" s="48"/>
      <c r="E133" s="48"/>
      <c r="F133" s="48"/>
      <c r="G133" s="48"/>
      <c r="H133" s="48"/>
      <c r="I133" s="48"/>
      <c r="J133" s="49"/>
      <c r="K133" s="47"/>
      <c r="L133" s="48"/>
      <c r="M133" s="48"/>
      <c r="N133" s="49"/>
      <c r="O133" s="47"/>
      <c r="P133" s="48"/>
      <c r="Q133" s="49"/>
      <c r="R133" s="47"/>
      <c r="S133" s="48"/>
      <c r="T133" s="49"/>
      <c r="U133" s="47"/>
      <c r="V133" s="48"/>
      <c r="W133" s="49"/>
    </row>
    <row r="134" spans="1:23" ht="12.75" hidden="1">
      <c r="A134" s="4"/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</row>
    <row r="135" spans="1:23" ht="24.75" customHeight="1" hidden="1">
      <c r="A135" s="39"/>
      <c r="B135" s="42"/>
      <c r="C135" s="28"/>
      <c r="D135" s="28"/>
      <c r="E135" s="28"/>
      <c r="F135" s="28"/>
      <c r="G135" s="28"/>
      <c r="H135" s="28"/>
      <c r="I135" s="28"/>
      <c r="J135" s="29"/>
      <c r="K135" s="58"/>
      <c r="L135" s="58"/>
      <c r="M135" s="58"/>
      <c r="N135" s="58"/>
      <c r="O135" s="38"/>
      <c r="P135" s="38"/>
      <c r="Q135" s="38"/>
      <c r="R135" s="38"/>
      <c r="S135" s="38"/>
      <c r="T135" s="38"/>
      <c r="U135" s="38"/>
      <c r="V135" s="38"/>
      <c r="W135" s="38"/>
    </row>
    <row r="136" spans="1:23" ht="12.75" hidden="1">
      <c r="A136" s="40"/>
      <c r="B136" s="9"/>
      <c r="C136" s="9"/>
      <c r="D136" s="9"/>
      <c r="E136" s="9"/>
      <c r="F136" s="9"/>
      <c r="G136" s="9"/>
      <c r="H136" s="9"/>
      <c r="I136" s="9"/>
      <c r="J136" s="9"/>
      <c r="K136" s="17"/>
      <c r="L136" s="17"/>
      <c r="M136" s="17"/>
      <c r="N136" s="17"/>
      <c r="O136" s="18"/>
      <c r="P136" s="18"/>
      <c r="Q136" s="18"/>
      <c r="R136" s="38"/>
      <c r="S136" s="38"/>
      <c r="T136" s="38"/>
      <c r="U136" s="38"/>
      <c r="V136" s="38"/>
      <c r="W136" s="38"/>
    </row>
    <row r="137" spans="1:23" ht="12.75" hidden="1">
      <c r="A137" s="41"/>
      <c r="B137" s="9"/>
      <c r="C137" s="9"/>
      <c r="D137" s="9"/>
      <c r="E137" s="9"/>
      <c r="F137" s="9"/>
      <c r="G137" s="9"/>
      <c r="H137" s="9"/>
      <c r="I137" s="9"/>
      <c r="J137" s="9"/>
      <c r="K137" s="17"/>
      <c r="L137" s="17"/>
      <c r="M137" s="17"/>
      <c r="N137" s="17"/>
      <c r="O137" s="18"/>
      <c r="P137" s="18"/>
      <c r="Q137" s="18"/>
      <c r="R137" s="38"/>
      <c r="S137" s="38"/>
      <c r="T137" s="38"/>
      <c r="U137" s="38"/>
      <c r="V137" s="38"/>
      <c r="W137" s="38"/>
    </row>
    <row r="138" spans="1:23" ht="12.75" hidden="1">
      <c r="A138" s="3"/>
      <c r="B138" s="32"/>
      <c r="C138" s="32"/>
      <c r="D138" s="32"/>
      <c r="E138" s="32"/>
      <c r="F138" s="32"/>
      <c r="G138" s="32"/>
      <c r="H138" s="32"/>
      <c r="I138" s="32"/>
      <c r="J138" s="32"/>
      <c r="K138" s="33"/>
      <c r="L138" s="33"/>
      <c r="M138" s="33"/>
      <c r="N138" s="33"/>
      <c r="O138" s="33"/>
      <c r="P138" s="33"/>
      <c r="Q138" s="33"/>
      <c r="R138" s="34"/>
      <c r="S138" s="33"/>
      <c r="T138" s="33"/>
      <c r="U138" s="34"/>
      <c r="V138" s="33"/>
      <c r="W138" s="33"/>
    </row>
    <row r="139" spans="1:23" ht="12.75" hidden="1">
      <c r="A139" s="2"/>
      <c r="B139" s="9"/>
      <c r="C139" s="9"/>
      <c r="D139" s="9"/>
      <c r="E139" s="9"/>
      <c r="F139" s="9"/>
      <c r="G139" s="9"/>
      <c r="H139" s="9"/>
      <c r="I139" s="9"/>
      <c r="J139" s="9"/>
      <c r="K139" s="17"/>
      <c r="L139" s="17"/>
      <c r="M139" s="17"/>
      <c r="N139" s="17"/>
      <c r="O139" s="17"/>
      <c r="P139" s="17"/>
      <c r="Q139" s="17"/>
      <c r="R139" s="18"/>
      <c r="S139" s="18"/>
      <c r="T139" s="18"/>
      <c r="U139" s="18"/>
      <c r="V139" s="18"/>
      <c r="W139" s="18"/>
    </row>
    <row r="140" spans="1:23" ht="12.75" hidden="1">
      <c r="A140" s="3"/>
      <c r="B140" s="32"/>
      <c r="C140" s="32"/>
      <c r="D140" s="32"/>
      <c r="E140" s="32"/>
      <c r="F140" s="32"/>
      <c r="G140" s="32"/>
      <c r="H140" s="32"/>
      <c r="I140" s="32"/>
      <c r="J140" s="32"/>
      <c r="K140" s="33"/>
      <c r="L140" s="33"/>
      <c r="M140" s="33"/>
      <c r="N140" s="33"/>
      <c r="O140" s="33"/>
      <c r="P140" s="33"/>
      <c r="Q140" s="33"/>
      <c r="R140" s="34"/>
      <c r="S140" s="33"/>
      <c r="T140" s="33"/>
      <c r="U140" s="34"/>
      <c r="V140" s="33"/>
      <c r="W140" s="33"/>
    </row>
    <row r="141" spans="1:23" ht="25.5" customHeight="1" hidden="1">
      <c r="A141" s="2"/>
      <c r="B141" s="9"/>
      <c r="C141" s="9"/>
      <c r="D141" s="9"/>
      <c r="E141" s="9"/>
      <c r="F141" s="9"/>
      <c r="G141" s="9"/>
      <c r="H141" s="9"/>
      <c r="I141" s="9"/>
      <c r="J141" s="9"/>
      <c r="K141" s="17"/>
      <c r="L141" s="17"/>
      <c r="M141" s="17"/>
      <c r="N141" s="17"/>
      <c r="O141" s="17"/>
      <c r="P141" s="17"/>
      <c r="Q141" s="17"/>
      <c r="R141" s="18"/>
      <c r="S141" s="18"/>
      <c r="T141" s="18"/>
      <c r="U141" s="18"/>
      <c r="V141" s="18"/>
      <c r="W141" s="18"/>
    </row>
    <row r="142" spans="1:23" ht="12.75" hidden="1">
      <c r="A142" s="3"/>
      <c r="B142" s="32"/>
      <c r="C142" s="32"/>
      <c r="D142" s="32"/>
      <c r="E142" s="32"/>
      <c r="F142" s="32"/>
      <c r="G142" s="32"/>
      <c r="H142" s="32"/>
      <c r="I142" s="32"/>
      <c r="J142" s="32"/>
      <c r="K142" s="33"/>
      <c r="L142" s="33"/>
      <c r="M142" s="33"/>
      <c r="N142" s="33"/>
      <c r="O142" s="33"/>
      <c r="P142" s="33"/>
      <c r="Q142" s="33"/>
      <c r="R142" s="34"/>
      <c r="S142" s="33"/>
      <c r="T142" s="33"/>
      <c r="U142" s="34"/>
      <c r="V142" s="33"/>
      <c r="W142" s="33"/>
    </row>
    <row r="143" ht="12.75" hidden="1"/>
    <row r="144" ht="12.75" hidden="1"/>
    <row r="145" spans="1:23" ht="12.75" hidden="1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</row>
    <row r="146" spans="1:23" ht="12.75" hidden="1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</row>
    <row r="147" spans="1:23" ht="12.75" hidden="1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</row>
    <row r="148" spans="1:23" ht="12.75" hidden="1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</row>
    <row r="149" spans="1:23" ht="12.75" hidden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</row>
    <row r="150" spans="1:23" ht="12.75" hidden="1">
      <c r="A150" s="51"/>
      <c r="B150" s="44"/>
      <c r="C150" s="45"/>
      <c r="D150" s="45"/>
      <c r="E150" s="45"/>
      <c r="F150" s="45"/>
      <c r="G150" s="45"/>
      <c r="H150" s="45"/>
      <c r="I150" s="45"/>
      <c r="J150" s="46"/>
      <c r="K150" s="44"/>
      <c r="L150" s="45"/>
      <c r="M150" s="45"/>
      <c r="N150" s="46"/>
      <c r="O150" s="44"/>
      <c r="P150" s="45"/>
      <c r="Q150" s="46"/>
      <c r="R150" s="23"/>
      <c r="S150" s="43"/>
      <c r="T150" s="43"/>
      <c r="U150" s="43"/>
      <c r="V150" s="43"/>
      <c r="W150" s="24"/>
    </row>
    <row r="151" spans="1:23" ht="12.75" hidden="1">
      <c r="A151" s="52"/>
      <c r="B151" s="54"/>
      <c r="C151" s="55"/>
      <c r="D151" s="55"/>
      <c r="E151" s="55"/>
      <c r="F151" s="55"/>
      <c r="G151" s="55"/>
      <c r="H151" s="55"/>
      <c r="I151" s="55"/>
      <c r="J151" s="56"/>
      <c r="K151" s="54"/>
      <c r="L151" s="55"/>
      <c r="M151" s="55"/>
      <c r="N151" s="56"/>
      <c r="O151" s="54"/>
      <c r="P151" s="55"/>
      <c r="Q151" s="56"/>
      <c r="R151" s="44"/>
      <c r="S151" s="45"/>
      <c r="T151" s="46"/>
      <c r="U151" s="44"/>
      <c r="V151" s="45"/>
      <c r="W151" s="46"/>
    </row>
    <row r="152" spans="1:23" ht="26.25" customHeight="1" hidden="1">
      <c r="A152" s="53"/>
      <c r="B152" s="47"/>
      <c r="C152" s="48"/>
      <c r="D152" s="48"/>
      <c r="E152" s="48"/>
      <c r="F152" s="48"/>
      <c r="G152" s="48"/>
      <c r="H152" s="48"/>
      <c r="I152" s="48"/>
      <c r="J152" s="49"/>
      <c r="K152" s="47"/>
      <c r="L152" s="48"/>
      <c r="M152" s="48"/>
      <c r="N152" s="49"/>
      <c r="O152" s="47"/>
      <c r="P152" s="48"/>
      <c r="Q152" s="49"/>
      <c r="R152" s="47"/>
      <c r="S152" s="48"/>
      <c r="T152" s="49"/>
      <c r="U152" s="47"/>
      <c r="V152" s="48"/>
      <c r="W152" s="49"/>
    </row>
    <row r="153" spans="1:23" ht="12.75" hidden="1">
      <c r="A153" s="4"/>
      <c r="B153" s="50"/>
      <c r="C153" s="50"/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</row>
    <row r="154" spans="1:23" ht="26.25" customHeight="1" hidden="1">
      <c r="A154" s="39"/>
      <c r="B154" s="42"/>
      <c r="C154" s="28"/>
      <c r="D154" s="28"/>
      <c r="E154" s="28"/>
      <c r="F154" s="28"/>
      <c r="G154" s="28"/>
      <c r="H154" s="28"/>
      <c r="I154" s="28"/>
      <c r="J154" s="29"/>
      <c r="K154" s="58"/>
      <c r="L154" s="58"/>
      <c r="M154" s="58"/>
      <c r="N154" s="58"/>
      <c r="O154" s="38"/>
      <c r="P154" s="38"/>
      <c r="Q154" s="38"/>
      <c r="R154" s="38"/>
      <c r="S154" s="38"/>
      <c r="T154" s="38"/>
      <c r="U154" s="38"/>
      <c r="V154" s="38"/>
      <c r="W154" s="38"/>
    </row>
    <row r="155" spans="1:23" ht="12.75" hidden="1">
      <c r="A155" s="40"/>
      <c r="B155" s="9"/>
      <c r="C155" s="9"/>
      <c r="D155" s="9"/>
      <c r="E155" s="9"/>
      <c r="F155" s="9"/>
      <c r="G155" s="9"/>
      <c r="H155" s="9"/>
      <c r="I155" s="9"/>
      <c r="J155" s="9"/>
      <c r="K155" s="17"/>
      <c r="L155" s="17"/>
      <c r="M155" s="17"/>
      <c r="N155" s="17"/>
      <c r="O155" s="18"/>
      <c r="P155" s="18"/>
      <c r="Q155" s="18"/>
      <c r="R155" s="38"/>
      <c r="S155" s="38"/>
      <c r="T155" s="38"/>
      <c r="U155" s="38"/>
      <c r="V155" s="38"/>
      <c r="W155" s="38"/>
    </row>
    <row r="156" spans="1:23" ht="12.75" hidden="1">
      <c r="A156" s="41"/>
      <c r="B156" s="9"/>
      <c r="C156" s="9"/>
      <c r="D156" s="9"/>
      <c r="E156" s="9"/>
      <c r="F156" s="9"/>
      <c r="G156" s="9"/>
      <c r="H156" s="9"/>
      <c r="I156" s="9"/>
      <c r="J156" s="9"/>
      <c r="K156" s="17"/>
      <c r="L156" s="17"/>
      <c r="M156" s="17"/>
      <c r="N156" s="17"/>
      <c r="O156" s="18"/>
      <c r="P156" s="18"/>
      <c r="Q156" s="18"/>
      <c r="R156" s="38"/>
      <c r="S156" s="38"/>
      <c r="T156" s="38"/>
      <c r="U156" s="38"/>
      <c r="V156" s="38"/>
      <c r="W156" s="38"/>
    </row>
    <row r="157" spans="1:23" ht="12.75" hidden="1">
      <c r="A157" s="3"/>
      <c r="B157" s="32"/>
      <c r="C157" s="32"/>
      <c r="D157" s="32"/>
      <c r="E157" s="32"/>
      <c r="F157" s="32"/>
      <c r="G157" s="32"/>
      <c r="H157" s="32"/>
      <c r="I157" s="32"/>
      <c r="J157" s="32"/>
      <c r="K157" s="33"/>
      <c r="L157" s="33"/>
      <c r="M157" s="33"/>
      <c r="N157" s="33"/>
      <c r="O157" s="33"/>
      <c r="P157" s="33"/>
      <c r="Q157" s="33"/>
      <c r="R157" s="34"/>
      <c r="S157" s="33"/>
      <c r="T157" s="33"/>
      <c r="U157" s="34"/>
      <c r="V157" s="33"/>
      <c r="W157" s="33"/>
    </row>
    <row r="158" spans="1:23" ht="12.75" hidden="1">
      <c r="A158" s="2"/>
      <c r="B158" s="9"/>
      <c r="C158" s="9"/>
      <c r="D158" s="9"/>
      <c r="E158" s="9"/>
      <c r="F158" s="9"/>
      <c r="G158" s="9"/>
      <c r="H158" s="9"/>
      <c r="I158" s="9"/>
      <c r="J158" s="9"/>
      <c r="K158" s="17"/>
      <c r="L158" s="17"/>
      <c r="M158" s="17"/>
      <c r="N158" s="17"/>
      <c r="O158" s="17"/>
      <c r="P158" s="17"/>
      <c r="Q158" s="17"/>
      <c r="R158" s="18"/>
      <c r="S158" s="18"/>
      <c r="T158" s="18"/>
      <c r="U158" s="18"/>
      <c r="V158" s="18"/>
      <c r="W158" s="18"/>
    </row>
    <row r="159" spans="1:23" ht="12.75" hidden="1">
      <c r="A159" s="3"/>
      <c r="B159" s="32"/>
      <c r="C159" s="32"/>
      <c r="D159" s="32"/>
      <c r="E159" s="32"/>
      <c r="F159" s="32"/>
      <c r="G159" s="32"/>
      <c r="H159" s="32"/>
      <c r="I159" s="32"/>
      <c r="J159" s="32"/>
      <c r="K159" s="33"/>
      <c r="L159" s="33"/>
      <c r="M159" s="33"/>
      <c r="N159" s="33"/>
      <c r="O159" s="33"/>
      <c r="P159" s="33"/>
      <c r="Q159" s="33"/>
      <c r="R159" s="34"/>
      <c r="S159" s="33"/>
      <c r="T159" s="33"/>
      <c r="U159" s="34"/>
      <c r="V159" s="33"/>
      <c r="W159" s="33"/>
    </row>
    <row r="160" spans="1:23" ht="26.25" customHeight="1" hidden="1">
      <c r="A160" s="2"/>
      <c r="B160" s="9"/>
      <c r="C160" s="9"/>
      <c r="D160" s="9"/>
      <c r="E160" s="9"/>
      <c r="F160" s="9"/>
      <c r="G160" s="9"/>
      <c r="H160" s="9"/>
      <c r="I160" s="9"/>
      <c r="J160" s="9"/>
      <c r="K160" s="17"/>
      <c r="L160" s="17"/>
      <c r="M160" s="17"/>
      <c r="N160" s="17"/>
      <c r="O160" s="17"/>
      <c r="P160" s="17"/>
      <c r="Q160" s="17"/>
      <c r="R160" s="18"/>
      <c r="S160" s="18"/>
      <c r="T160" s="18"/>
      <c r="U160" s="18"/>
      <c r="V160" s="18"/>
      <c r="W160" s="18"/>
    </row>
    <row r="161" spans="1:23" ht="12.75" hidden="1">
      <c r="A161" s="3"/>
      <c r="B161" s="32"/>
      <c r="C161" s="32"/>
      <c r="D161" s="32"/>
      <c r="E161" s="32"/>
      <c r="F161" s="32"/>
      <c r="G161" s="32"/>
      <c r="H161" s="32"/>
      <c r="I161" s="32"/>
      <c r="J161" s="32"/>
      <c r="K161" s="33"/>
      <c r="L161" s="33"/>
      <c r="M161" s="33"/>
      <c r="N161" s="33"/>
      <c r="O161" s="33"/>
      <c r="P161" s="33"/>
      <c r="Q161" s="33"/>
      <c r="R161" s="34"/>
      <c r="S161" s="33"/>
      <c r="T161" s="33"/>
      <c r="U161" s="34"/>
      <c r="V161" s="33"/>
      <c r="W161" s="33"/>
    </row>
    <row r="162" ht="12.75" hidden="1"/>
    <row r="163" ht="12.75" hidden="1"/>
    <row r="164" spans="1:23" ht="12.75">
      <c r="A164" s="21" t="s">
        <v>21</v>
      </c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</row>
    <row r="165" spans="1:23" ht="12.75">
      <c r="A165" s="21" t="s">
        <v>37</v>
      </c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</row>
    <row r="166" spans="1:23" ht="25.5" customHeight="1">
      <c r="A166" s="21" t="s">
        <v>1</v>
      </c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</row>
    <row r="167" spans="1:23" ht="12.75">
      <c r="A167" s="21" t="s">
        <v>150</v>
      </c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</row>
    <row r="168" spans="1:23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</row>
    <row r="169" spans="1:23" ht="12.75">
      <c r="A169" s="17" t="s">
        <v>23</v>
      </c>
      <c r="B169" s="17" t="s">
        <v>43</v>
      </c>
      <c r="C169" s="17"/>
      <c r="D169" s="17"/>
      <c r="E169" s="17"/>
      <c r="F169" s="17"/>
      <c r="G169" s="17"/>
      <c r="H169" s="17"/>
      <c r="I169" s="17"/>
      <c r="J169" s="17"/>
      <c r="K169" s="17" t="s">
        <v>42</v>
      </c>
      <c r="L169" s="17"/>
      <c r="M169" s="17" t="s">
        <v>41</v>
      </c>
      <c r="N169" s="17"/>
      <c r="O169" s="17" t="s">
        <v>40</v>
      </c>
      <c r="P169" s="17"/>
      <c r="Q169" s="17"/>
      <c r="R169" s="17" t="s">
        <v>26</v>
      </c>
      <c r="S169" s="17"/>
      <c r="T169" s="17"/>
      <c r="U169" s="17"/>
      <c r="V169" s="17"/>
      <c r="W169" s="17"/>
    </row>
    <row r="170" spans="1:23" ht="37.5" customHeight="1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 t="s">
        <v>38</v>
      </c>
      <c r="S170" s="17"/>
      <c r="T170" s="17"/>
      <c r="U170" s="17" t="s">
        <v>39</v>
      </c>
      <c r="V170" s="17"/>
      <c r="W170" s="17"/>
    </row>
    <row r="171" spans="1:23" ht="12.75">
      <c r="A171" s="5">
        <v>1</v>
      </c>
      <c r="B171" s="20">
        <v>2</v>
      </c>
      <c r="C171" s="20"/>
      <c r="D171" s="20"/>
      <c r="E171" s="20"/>
      <c r="F171" s="20"/>
      <c r="G171" s="20"/>
      <c r="H171" s="20"/>
      <c r="I171" s="20"/>
      <c r="J171" s="20"/>
      <c r="K171" s="20">
        <v>3</v>
      </c>
      <c r="L171" s="20"/>
      <c r="M171" s="20">
        <v>4</v>
      </c>
      <c r="N171" s="20"/>
      <c r="O171" s="20">
        <v>5</v>
      </c>
      <c r="P171" s="20"/>
      <c r="Q171" s="20"/>
      <c r="R171" s="20">
        <v>6</v>
      </c>
      <c r="S171" s="20"/>
      <c r="T171" s="20"/>
      <c r="U171" s="20">
        <v>7</v>
      </c>
      <c r="V171" s="20"/>
      <c r="W171" s="20"/>
    </row>
    <row r="172" spans="1:23" ht="12.75">
      <c r="A172" s="2">
        <v>1</v>
      </c>
      <c r="B172" s="9" t="s">
        <v>133</v>
      </c>
      <c r="C172" s="9"/>
      <c r="D172" s="9"/>
      <c r="E172" s="9"/>
      <c r="F172" s="9"/>
      <c r="G172" s="9"/>
      <c r="H172" s="9"/>
      <c r="I172" s="9"/>
      <c r="J172" s="9"/>
      <c r="K172" s="17" t="s">
        <v>49</v>
      </c>
      <c r="L172" s="17"/>
      <c r="M172" s="18">
        <f>64.66*100</f>
        <v>6466</v>
      </c>
      <c r="N172" s="18"/>
      <c r="O172" s="18">
        <v>9.5</v>
      </c>
      <c r="P172" s="18"/>
      <c r="Q172" s="18"/>
      <c r="R172" s="18">
        <f aca="true" t="shared" si="0" ref="R172:R186">M172*O172</f>
        <v>61427</v>
      </c>
      <c r="S172" s="18"/>
      <c r="T172" s="18"/>
      <c r="U172" s="18">
        <f aca="true" t="shared" si="1" ref="U172:U186">R172*$S$11</f>
        <v>70641.04999999999</v>
      </c>
      <c r="V172" s="18"/>
      <c r="W172" s="18"/>
    </row>
    <row r="173" spans="1:23" ht="12.75">
      <c r="A173" s="2">
        <v>2</v>
      </c>
      <c r="B173" s="9" t="s">
        <v>134</v>
      </c>
      <c r="C173" s="9"/>
      <c r="D173" s="9"/>
      <c r="E173" s="9"/>
      <c r="F173" s="9"/>
      <c r="G173" s="9"/>
      <c r="H173" s="9"/>
      <c r="I173" s="9"/>
      <c r="J173" s="9"/>
      <c r="K173" s="17" t="s">
        <v>49</v>
      </c>
      <c r="L173" s="17"/>
      <c r="M173" s="18">
        <f>3.21*100</f>
        <v>321</v>
      </c>
      <c r="N173" s="18"/>
      <c r="O173" s="18">
        <v>19.28</v>
      </c>
      <c r="P173" s="18"/>
      <c r="Q173" s="18"/>
      <c r="R173" s="18">
        <f t="shared" si="0"/>
        <v>6188.88</v>
      </c>
      <c r="S173" s="18"/>
      <c r="T173" s="18"/>
      <c r="U173" s="18">
        <f t="shared" si="1"/>
        <v>7117.2119999999995</v>
      </c>
      <c r="V173" s="18"/>
      <c r="W173" s="18"/>
    </row>
    <row r="174" spans="1:23" ht="12.75">
      <c r="A174" s="2">
        <v>3</v>
      </c>
      <c r="B174" s="9" t="s">
        <v>135</v>
      </c>
      <c r="C174" s="9"/>
      <c r="D174" s="9"/>
      <c r="E174" s="9"/>
      <c r="F174" s="9"/>
      <c r="G174" s="9"/>
      <c r="H174" s="9"/>
      <c r="I174" s="9"/>
      <c r="J174" s="9"/>
      <c r="K174" s="17" t="s">
        <v>49</v>
      </c>
      <c r="L174" s="17"/>
      <c r="M174" s="18">
        <v>1</v>
      </c>
      <c r="N174" s="18"/>
      <c r="O174" s="18">
        <v>37</v>
      </c>
      <c r="P174" s="18"/>
      <c r="Q174" s="18"/>
      <c r="R174" s="18">
        <f t="shared" si="0"/>
        <v>37</v>
      </c>
      <c r="S174" s="18"/>
      <c r="T174" s="18"/>
      <c r="U174" s="18">
        <f t="shared" si="1"/>
        <v>42.55</v>
      </c>
      <c r="V174" s="18"/>
      <c r="W174" s="18"/>
    </row>
    <row r="175" spans="1:23" ht="12.75">
      <c r="A175" s="2">
        <v>4</v>
      </c>
      <c r="B175" s="9" t="s">
        <v>136</v>
      </c>
      <c r="C175" s="9"/>
      <c r="D175" s="9"/>
      <c r="E175" s="9"/>
      <c r="F175" s="9"/>
      <c r="G175" s="9"/>
      <c r="H175" s="9"/>
      <c r="I175" s="9"/>
      <c r="J175" s="9"/>
      <c r="K175" s="59" t="s">
        <v>49</v>
      </c>
      <c r="L175" s="59"/>
      <c r="M175" s="18">
        <v>0.8</v>
      </c>
      <c r="N175" s="18"/>
      <c r="O175" s="18">
        <v>70</v>
      </c>
      <c r="P175" s="18"/>
      <c r="Q175" s="18"/>
      <c r="R175" s="18">
        <f t="shared" si="0"/>
        <v>56</v>
      </c>
      <c r="S175" s="18"/>
      <c r="T175" s="18"/>
      <c r="U175" s="18">
        <f t="shared" si="1"/>
        <v>64.39999999999999</v>
      </c>
      <c r="V175" s="18"/>
      <c r="W175" s="18"/>
    </row>
    <row r="176" spans="1:23" ht="12.75">
      <c r="A176" s="2">
        <v>5</v>
      </c>
      <c r="B176" s="9" t="s">
        <v>137</v>
      </c>
      <c r="C176" s="9"/>
      <c r="D176" s="9"/>
      <c r="E176" s="9"/>
      <c r="F176" s="9"/>
      <c r="G176" s="9"/>
      <c r="H176" s="9"/>
      <c r="I176" s="9"/>
      <c r="J176" s="9"/>
      <c r="K176" s="17" t="s">
        <v>49</v>
      </c>
      <c r="L176" s="17"/>
      <c r="M176" s="18">
        <v>0.8</v>
      </c>
      <c r="N176" s="18"/>
      <c r="O176" s="18">
        <v>68.7</v>
      </c>
      <c r="P176" s="18"/>
      <c r="Q176" s="18"/>
      <c r="R176" s="18">
        <f t="shared" si="0"/>
        <v>54.96000000000001</v>
      </c>
      <c r="S176" s="18"/>
      <c r="T176" s="18"/>
      <c r="U176" s="18">
        <f t="shared" si="1"/>
        <v>63.20400000000001</v>
      </c>
      <c r="V176" s="18"/>
      <c r="W176" s="18"/>
    </row>
    <row r="177" spans="1:23" ht="12.75">
      <c r="A177" s="2">
        <v>6</v>
      </c>
      <c r="B177" s="9" t="s">
        <v>138</v>
      </c>
      <c r="C177" s="9"/>
      <c r="D177" s="9"/>
      <c r="E177" s="9"/>
      <c r="F177" s="9"/>
      <c r="G177" s="9"/>
      <c r="H177" s="9"/>
      <c r="I177" s="9"/>
      <c r="J177" s="9"/>
      <c r="K177" s="17" t="s">
        <v>49</v>
      </c>
      <c r="L177" s="17"/>
      <c r="M177" s="18">
        <v>2</v>
      </c>
      <c r="N177" s="18"/>
      <c r="O177" s="18">
        <v>51.8</v>
      </c>
      <c r="P177" s="18"/>
      <c r="Q177" s="18"/>
      <c r="R177" s="18">
        <f t="shared" si="0"/>
        <v>103.6</v>
      </c>
      <c r="S177" s="18"/>
      <c r="T177" s="18"/>
      <c r="U177" s="18">
        <f t="shared" si="1"/>
        <v>119.13999999999999</v>
      </c>
      <c r="V177" s="18"/>
      <c r="W177" s="18"/>
    </row>
    <row r="178" spans="1:23" ht="12.75">
      <c r="A178" s="2">
        <v>7</v>
      </c>
      <c r="B178" s="9" t="s">
        <v>139</v>
      </c>
      <c r="C178" s="9"/>
      <c r="D178" s="9"/>
      <c r="E178" s="9"/>
      <c r="F178" s="9"/>
      <c r="G178" s="9"/>
      <c r="H178" s="9"/>
      <c r="I178" s="9"/>
      <c r="J178" s="9"/>
      <c r="K178" s="17" t="s">
        <v>49</v>
      </c>
      <c r="L178" s="17"/>
      <c r="M178" s="18">
        <v>1.5</v>
      </c>
      <c r="N178" s="18"/>
      <c r="O178" s="18">
        <v>18</v>
      </c>
      <c r="P178" s="18"/>
      <c r="Q178" s="18"/>
      <c r="R178" s="18">
        <f t="shared" si="0"/>
        <v>27</v>
      </c>
      <c r="S178" s="18"/>
      <c r="T178" s="18"/>
      <c r="U178" s="18">
        <f t="shared" si="1"/>
        <v>31.049999999999997</v>
      </c>
      <c r="V178" s="18"/>
      <c r="W178" s="18"/>
    </row>
    <row r="179" spans="1:23" ht="12.75">
      <c r="A179" s="2">
        <v>8</v>
      </c>
      <c r="B179" s="9" t="s">
        <v>140</v>
      </c>
      <c r="C179" s="9"/>
      <c r="D179" s="9"/>
      <c r="E179" s="9"/>
      <c r="F179" s="9"/>
      <c r="G179" s="9"/>
      <c r="H179" s="9"/>
      <c r="I179" s="9"/>
      <c r="J179" s="9"/>
      <c r="K179" s="17" t="s">
        <v>45</v>
      </c>
      <c r="L179" s="17"/>
      <c r="M179" s="18">
        <v>0.5</v>
      </c>
      <c r="N179" s="18"/>
      <c r="O179" s="18">
        <v>23</v>
      </c>
      <c r="P179" s="18"/>
      <c r="Q179" s="18"/>
      <c r="R179" s="18">
        <f t="shared" si="0"/>
        <v>11.5</v>
      </c>
      <c r="S179" s="18"/>
      <c r="T179" s="18"/>
      <c r="U179" s="18">
        <f t="shared" si="1"/>
        <v>13.225</v>
      </c>
      <c r="V179" s="18"/>
      <c r="W179" s="18"/>
    </row>
    <row r="180" spans="1:23" ht="12.75">
      <c r="A180" s="2">
        <v>9</v>
      </c>
      <c r="B180" s="9" t="s">
        <v>141</v>
      </c>
      <c r="C180" s="9"/>
      <c r="D180" s="9"/>
      <c r="E180" s="9"/>
      <c r="F180" s="9"/>
      <c r="G180" s="9"/>
      <c r="H180" s="9"/>
      <c r="I180" s="9"/>
      <c r="J180" s="9"/>
      <c r="K180" s="17" t="s">
        <v>49</v>
      </c>
      <c r="L180" s="17"/>
      <c r="M180" s="18">
        <v>3</v>
      </c>
      <c r="N180" s="18"/>
      <c r="O180" s="18">
        <v>48</v>
      </c>
      <c r="P180" s="18"/>
      <c r="Q180" s="18"/>
      <c r="R180" s="18">
        <f t="shared" si="0"/>
        <v>144</v>
      </c>
      <c r="S180" s="18"/>
      <c r="T180" s="18"/>
      <c r="U180" s="18">
        <f t="shared" si="1"/>
        <v>165.6</v>
      </c>
      <c r="V180" s="18"/>
      <c r="W180" s="18"/>
    </row>
    <row r="181" spans="1:23" ht="12.75">
      <c r="A181" s="2">
        <v>10</v>
      </c>
      <c r="B181" s="9" t="s">
        <v>142</v>
      </c>
      <c r="C181" s="9"/>
      <c r="D181" s="9"/>
      <c r="E181" s="9"/>
      <c r="F181" s="9"/>
      <c r="G181" s="9"/>
      <c r="H181" s="9"/>
      <c r="I181" s="9"/>
      <c r="J181" s="9"/>
      <c r="K181" s="17" t="s">
        <v>148</v>
      </c>
      <c r="L181" s="17"/>
      <c r="M181" s="18">
        <v>3.5</v>
      </c>
      <c r="N181" s="18"/>
      <c r="O181" s="18">
        <v>1904</v>
      </c>
      <c r="P181" s="18"/>
      <c r="Q181" s="18"/>
      <c r="R181" s="18">
        <f t="shared" si="0"/>
        <v>6664</v>
      </c>
      <c r="S181" s="18"/>
      <c r="T181" s="18"/>
      <c r="U181" s="18">
        <f t="shared" si="1"/>
        <v>7663.599999999999</v>
      </c>
      <c r="V181" s="18"/>
      <c r="W181" s="18"/>
    </row>
    <row r="182" spans="1:23" ht="12.75">
      <c r="A182" s="2">
        <v>11</v>
      </c>
      <c r="B182" s="9" t="s">
        <v>143</v>
      </c>
      <c r="C182" s="9"/>
      <c r="D182" s="9"/>
      <c r="E182" s="9"/>
      <c r="F182" s="9"/>
      <c r="G182" s="9"/>
      <c r="H182" s="9"/>
      <c r="I182" s="9"/>
      <c r="J182" s="9"/>
      <c r="K182" s="17" t="s">
        <v>45</v>
      </c>
      <c r="L182" s="17"/>
      <c r="M182" s="18">
        <v>0.4</v>
      </c>
      <c r="N182" s="18"/>
      <c r="O182" s="18">
        <v>36</v>
      </c>
      <c r="P182" s="18"/>
      <c r="Q182" s="18"/>
      <c r="R182" s="18">
        <f t="shared" si="0"/>
        <v>14.4</v>
      </c>
      <c r="S182" s="18"/>
      <c r="T182" s="18"/>
      <c r="U182" s="18">
        <f t="shared" si="1"/>
        <v>16.56</v>
      </c>
      <c r="V182" s="18"/>
      <c r="W182" s="18"/>
    </row>
    <row r="183" spans="1:23" ht="12.75">
      <c r="A183" s="2">
        <v>12</v>
      </c>
      <c r="B183" s="9" t="s">
        <v>144</v>
      </c>
      <c r="C183" s="9"/>
      <c r="D183" s="9"/>
      <c r="E183" s="9"/>
      <c r="F183" s="9"/>
      <c r="G183" s="9"/>
      <c r="H183" s="9"/>
      <c r="I183" s="9"/>
      <c r="J183" s="9"/>
      <c r="K183" s="17" t="s">
        <v>50</v>
      </c>
      <c r="L183" s="17"/>
      <c r="M183" s="18">
        <v>3.3</v>
      </c>
      <c r="N183" s="18"/>
      <c r="O183" s="18">
        <v>210</v>
      </c>
      <c r="P183" s="18"/>
      <c r="Q183" s="18"/>
      <c r="R183" s="18">
        <f t="shared" si="0"/>
        <v>693</v>
      </c>
      <c r="S183" s="18"/>
      <c r="T183" s="18"/>
      <c r="U183" s="18">
        <f t="shared" si="1"/>
        <v>796.9499999999999</v>
      </c>
      <c r="V183" s="18"/>
      <c r="W183" s="18"/>
    </row>
    <row r="184" spans="1:23" ht="12.75">
      <c r="A184" s="2">
        <v>13</v>
      </c>
      <c r="B184" s="9" t="s">
        <v>145</v>
      </c>
      <c r="C184" s="9"/>
      <c r="D184" s="9"/>
      <c r="E184" s="9"/>
      <c r="F184" s="9"/>
      <c r="G184" s="9"/>
      <c r="H184" s="9"/>
      <c r="I184" s="9"/>
      <c r="J184" s="9"/>
      <c r="K184" s="17" t="s">
        <v>45</v>
      </c>
      <c r="L184" s="17"/>
      <c r="M184" s="18">
        <v>1</v>
      </c>
      <c r="N184" s="18"/>
      <c r="O184" s="18">
        <v>49</v>
      </c>
      <c r="P184" s="18"/>
      <c r="Q184" s="18"/>
      <c r="R184" s="18">
        <f t="shared" si="0"/>
        <v>49</v>
      </c>
      <c r="S184" s="18"/>
      <c r="T184" s="18"/>
      <c r="U184" s="18">
        <f t="shared" si="1"/>
        <v>56.349999999999994</v>
      </c>
      <c r="V184" s="18"/>
      <c r="W184" s="18"/>
    </row>
    <row r="185" spans="1:23" ht="12.75">
      <c r="A185" s="2">
        <v>14</v>
      </c>
      <c r="B185" s="9" t="s">
        <v>146</v>
      </c>
      <c r="C185" s="9"/>
      <c r="D185" s="9"/>
      <c r="E185" s="9"/>
      <c r="F185" s="9"/>
      <c r="G185" s="9"/>
      <c r="H185" s="9"/>
      <c r="I185" s="9"/>
      <c r="J185" s="9"/>
      <c r="K185" s="17" t="s">
        <v>50</v>
      </c>
      <c r="L185" s="17"/>
      <c r="M185" s="18">
        <v>1</v>
      </c>
      <c r="N185" s="18"/>
      <c r="O185" s="18">
        <v>474</v>
      </c>
      <c r="P185" s="18"/>
      <c r="Q185" s="18"/>
      <c r="R185" s="18">
        <f t="shared" si="0"/>
        <v>474</v>
      </c>
      <c r="S185" s="18"/>
      <c r="T185" s="18"/>
      <c r="U185" s="18">
        <f t="shared" si="1"/>
        <v>545.0999999999999</v>
      </c>
      <c r="V185" s="18"/>
      <c r="W185" s="18"/>
    </row>
    <row r="186" spans="1:23" ht="12.75">
      <c r="A186" s="2">
        <v>15</v>
      </c>
      <c r="B186" s="9" t="s">
        <v>147</v>
      </c>
      <c r="C186" s="9"/>
      <c r="D186" s="9"/>
      <c r="E186" s="9"/>
      <c r="F186" s="9"/>
      <c r="G186" s="9"/>
      <c r="H186" s="9"/>
      <c r="I186" s="9"/>
      <c r="J186" s="9"/>
      <c r="K186" s="17" t="s">
        <v>50</v>
      </c>
      <c r="L186" s="17"/>
      <c r="M186" s="18">
        <v>1</v>
      </c>
      <c r="N186" s="18"/>
      <c r="O186" s="18">
        <v>112.3</v>
      </c>
      <c r="P186" s="18"/>
      <c r="Q186" s="18"/>
      <c r="R186" s="18">
        <f t="shared" si="0"/>
        <v>112.3</v>
      </c>
      <c r="S186" s="18"/>
      <c r="T186" s="18"/>
      <c r="U186" s="18">
        <f t="shared" si="1"/>
        <v>129.14499999999998</v>
      </c>
      <c r="V186" s="18"/>
      <c r="W186" s="18"/>
    </row>
    <row r="187" spans="1:23" ht="12.75" hidden="1">
      <c r="A187" s="2"/>
      <c r="B187" s="9"/>
      <c r="C187" s="9"/>
      <c r="D187" s="9"/>
      <c r="E187" s="9"/>
      <c r="F187" s="9"/>
      <c r="G187" s="9"/>
      <c r="H187" s="9"/>
      <c r="I187" s="9"/>
      <c r="J187" s="9"/>
      <c r="K187" s="17"/>
      <c r="L187" s="17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</row>
    <row r="188" spans="1:23" ht="12.75" hidden="1">
      <c r="A188" s="2"/>
      <c r="B188" s="9"/>
      <c r="C188" s="9"/>
      <c r="D188" s="9"/>
      <c r="E188" s="9"/>
      <c r="F188" s="9"/>
      <c r="G188" s="9"/>
      <c r="H188" s="9"/>
      <c r="I188" s="9"/>
      <c r="J188" s="9"/>
      <c r="K188" s="17"/>
      <c r="L188" s="17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</row>
    <row r="189" spans="1:23" ht="12.75" hidden="1">
      <c r="A189" s="2"/>
      <c r="B189" s="9"/>
      <c r="C189" s="9"/>
      <c r="D189" s="9"/>
      <c r="E189" s="9"/>
      <c r="F189" s="9"/>
      <c r="G189" s="9"/>
      <c r="H189" s="9"/>
      <c r="I189" s="9"/>
      <c r="J189" s="9"/>
      <c r="K189" s="17"/>
      <c r="L189" s="17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</row>
    <row r="190" spans="1:23" ht="12.75" hidden="1">
      <c r="A190" s="2"/>
      <c r="B190" s="9"/>
      <c r="C190" s="9"/>
      <c r="D190" s="9"/>
      <c r="E190" s="9"/>
      <c r="F190" s="9"/>
      <c r="G190" s="9"/>
      <c r="H190" s="9"/>
      <c r="I190" s="9"/>
      <c r="J190" s="9"/>
      <c r="K190" s="17"/>
      <c r="L190" s="17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</row>
    <row r="191" spans="1:23" ht="12.75" hidden="1">
      <c r="A191" s="2"/>
      <c r="B191" s="9"/>
      <c r="C191" s="9"/>
      <c r="D191" s="9"/>
      <c r="E191" s="9"/>
      <c r="F191" s="9"/>
      <c r="G191" s="9"/>
      <c r="H191" s="9"/>
      <c r="I191" s="9"/>
      <c r="J191" s="9"/>
      <c r="K191" s="17"/>
      <c r="L191" s="17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</row>
    <row r="192" spans="1:23" ht="12.75" hidden="1">
      <c r="A192" s="2"/>
      <c r="B192" s="9"/>
      <c r="C192" s="9"/>
      <c r="D192" s="9"/>
      <c r="E192" s="9"/>
      <c r="F192" s="9"/>
      <c r="G192" s="9"/>
      <c r="H192" s="9"/>
      <c r="I192" s="9"/>
      <c r="J192" s="9"/>
      <c r="K192" s="60"/>
      <c r="L192" s="60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</row>
    <row r="193" spans="1:23" ht="12.75" hidden="1">
      <c r="A193" s="2"/>
      <c r="B193" s="9"/>
      <c r="C193" s="9"/>
      <c r="D193" s="9"/>
      <c r="E193" s="9"/>
      <c r="F193" s="9"/>
      <c r="G193" s="9"/>
      <c r="H193" s="9"/>
      <c r="I193" s="9"/>
      <c r="J193" s="9"/>
      <c r="K193" s="17"/>
      <c r="L193" s="17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</row>
    <row r="194" spans="1:23" ht="12.75" hidden="1">
      <c r="A194" s="2"/>
      <c r="B194" s="9"/>
      <c r="C194" s="9"/>
      <c r="D194" s="9"/>
      <c r="E194" s="9"/>
      <c r="F194" s="9"/>
      <c r="G194" s="9"/>
      <c r="H194" s="9"/>
      <c r="I194" s="9"/>
      <c r="J194" s="9"/>
      <c r="K194" s="17"/>
      <c r="L194" s="17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</row>
    <row r="195" spans="1:23" ht="12.75" hidden="1">
      <c r="A195" s="2"/>
      <c r="B195" s="9"/>
      <c r="C195" s="9"/>
      <c r="D195" s="9"/>
      <c r="E195" s="9"/>
      <c r="F195" s="9"/>
      <c r="G195" s="9"/>
      <c r="H195" s="9"/>
      <c r="I195" s="9"/>
      <c r="J195" s="9"/>
      <c r="K195" s="17"/>
      <c r="L195" s="17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</row>
    <row r="196" spans="1:23" ht="12.75" hidden="1">
      <c r="A196" s="2"/>
      <c r="B196" s="9"/>
      <c r="C196" s="9"/>
      <c r="D196" s="9"/>
      <c r="E196" s="9"/>
      <c r="F196" s="9"/>
      <c r="G196" s="9"/>
      <c r="H196" s="9"/>
      <c r="I196" s="9"/>
      <c r="J196" s="9"/>
      <c r="K196" s="17"/>
      <c r="L196" s="17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</row>
    <row r="197" spans="1:23" ht="12.75" hidden="1">
      <c r="A197" s="2"/>
      <c r="B197" s="9"/>
      <c r="C197" s="9"/>
      <c r="D197" s="9"/>
      <c r="E197" s="9"/>
      <c r="F197" s="9"/>
      <c r="G197" s="9"/>
      <c r="H197" s="9"/>
      <c r="I197" s="9"/>
      <c r="J197" s="9"/>
      <c r="K197" s="17"/>
      <c r="L197" s="17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</row>
    <row r="198" spans="1:23" ht="12.75" hidden="1">
      <c r="A198" s="2"/>
      <c r="B198" s="9"/>
      <c r="C198" s="9"/>
      <c r="D198" s="9"/>
      <c r="E198" s="9"/>
      <c r="F198" s="9"/>
      <c r="G198" s="9"/>
      <c r="H198" s="9"/>
      <c r="I198" s="9"/>
      <c r="J198" s="9"/>
      <c r="K198" s="20"/>
      <c r="L198" s="20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</row>
    <row r="199" spans="1:23" ht="12.75" hidden="1">
      <c r="A199" s="2"/>
      <c r="B199" s="9"/>
      <c r="C199" s="9"/>
      <c r="D199" s="9"/>
      <c r="E199" s="9"/>
      <c r="F199" s="9"/>
      <c r="G199" s="9"/>
      <c r="H199" s="9"/>
      <c r="I199" s="9"/>
      <c r="J199" s="9"/>
      <c r="K199" s="17"/>
      <c r="L199" s="17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</row>
    <row r="200" spans="1:23" ht="12.75" hidden="1">
      <c r="A200" s="2"/>
      <c r="B200" s="9"/>
      <c r="C200" s="9"/>
      <c r="D200" s="9"/>
      <c r="E200" s="9"/>
      <c r="F200" s="9"/>
      <c r="G200" s="9"/>
      <c r="H200" s="9"/>
      <c r="I200" s="9"/>
      <c r="J200" s="9"/>
      <c r="K200" s="17"/>
      <c r="L200" s="17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</row>
    <row r="201" spans="1:23" ht="12.75" hidden="1">
      <c r="A201" s="2"/>
      <c r="B201" s="9"/>
      <c r="C201" s="9"/>
      <c r="D201" s="9"/>
      <c r="E201" s="9"/>
      <c r="F201" s="9"/>
      <c r="G201" s="9"/>
      <c r="H201" s="9"/>
      <c r="I201" s="9"/>
      <c r="J201" s="9"/>
      <c r="K201" s="17"/>
      <c r="L201" s="17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</row>
    <row r="202" spans="1:23" ht="12.75" hidden="1">
      <c r="A202" s="2"/>
      <c r="B202" s="9"/>
      <c r="C202" s="9"/>
      <c r="D202" s="9"/>
      <c r="E202" s="9"/>
      <c r="F202" s="9"/>
      <c r="G202" s="9"/>
      <c r="H202" s="9"/>
      <c r="I202" s="9"/>
      <c r="J202" s="9"/>
      <c r="K202" s="17"/>
      <c r="L202" s="17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</row>
    <row r="203" spans="1:23" ht="12.75" hidden="1">
      <c r="A203" s="2"/>
      <c r="B203" s="9"/>
      <c r="C203" s="9"/>
      <c r="D203" s="9"/>
      <c r="E203" s="9"/>
      <c r="F203" s="9"/>
      <c r="G203" s="9"/>
      <c r="H203" s="9"/>
      <c r="I203" s="9"/>
      <c r="J203" s="9"/>
      <c r="K203" s="17"/>
      <c r="L203" s="17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</row>
    <row r="204" spans="1:23" ht="12.75" hidden="1">
      <c r="A204" s="2"/>
      <c r="B204" s="9"/>
      <c r="C204" s="9"/>
      <c r="D204" s="9"/>
      <c r="E204" s="9"/>
      <c r="F204" s="9"/>
      <c r="G204" s="9"/>
      <c r="H204" s="9"/>
      <c r="I204" s="9"/>
      <c r="J204" s="9"/>
      <c r="K204" s="17"/>
      <c r="L204" s="17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</row>
    <row r="205" spans="1:23" ht="12.75" hidden="1">
      <c r="A205" s="2"/>
      <c r="B205" s="9"/>
      <c r="C205" s="9"/>
      <c r="D205" s="9"/>
      <c r="E205" s="9"/>
      <c r="F205" s="9"/>
      <c r="G205" s="9"/>
      <c r="H205" s="9"/>
      <c r="I205" s="9"/>
      <c r="J205" s="9"/>
      <c r="K205" s="17"/>
      <c r="L205" s="17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</row>
    <row r="206" spans="1:23" ht="12.75" hidden="1">
      <c r="A206" s="2"/>
      <c r="B206" s="9"/>
      <c r="C206" s="9"/>
      <c r="D206" s="9"/>
      <c r="E206" s="9"/>
      <c r="F206" s="9"/>
      <c r="G206" s="9"/>
      <c r="H206" s="9"/>
      <c r="I206" s="9"/>
      <c r="J206" s="9"/>
      <c r="K206" s="17"/>
      <c r="L206" s="17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</row>
    <row r="207" spans="1:23" ht="12.75" hidden="1">
      <c r="A207" s="2"/>
      <c r="B207" s="9"/>
      <c r="C207" s="9"/>
      <c r="D207" s="9"/>
      <c r="E207" s="9"/>
      <c r="F207" s="9"/>
      <c r="G207" s="9"/>
      <c r="H207" s="9"/>
      <c r="I207" s="9"/>
      <c r="J207" s="9"/>
      <c r="K207" s="17"/>
      <c r="L207" s="17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</row>
    <row r="208" spans="1:23" ht="12.75" hidden="1">
      <c r="A208" s="2"/>
      <c r="B208" s="9"/>
      <c r="C208" s="9"/>
      <c r="D208" s="9"/>
      <c r="E208" s="9"/>
      <c r="F208" s="9"/>
      <c r="G208" s="9"/>
      <c r="H208" s="9"/>
      <c r="I208" s="9"/>
      <c r="J208" s="9"/>
      <c r="K208" s="17"/>
      <c r="L208" s="17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</row>
    <row r="209" spans="1:23" ht="12.75" hidden="1">
      <c r="A209" s="2"/>
      <c r="B209" s="9"/>
      <c r="C209" s="9"/>
      <c r="D209" s="9"/>
      <c r="E209" s="9"/>
      <c r="F209" s="9"/>
      <c r="G209" s="9"/>
      <c r="H209" s="9"/>
      <c r="I209" s="9"/>
      <c r="J209" s="9"/>
      <c r="K209" s="17"/>
      <c r="L209" s="17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</row>
    <row r="210" spans="1:23" ht="12.75">
      <c r="A210" s="6"/>
      <c r="B210" s="19" t="s">
        <v>33</v>
      </c>
      <c r="C210" s="19"/>
      <c r="D210" s="19"/>
      <c r="E210" s="19"/>
      <c r="F210" s="19"/>
      <c r="G210" s="19"/>
      <c r="H210" s="19"/>
      <c r="I210" s="19"/>
      <c r="J210" s="19"/>
      <c r="K210" s="16"/>
      <c r="L210" s="16"/>
      <c r="M210" s="16" t="s">
        <v>34</v>
      </c>
      <c r="N210" s="16"/>
      <c r="O210" s="16"/>
      <c r="P210" s="16"/>
      <c r="Q210" s="16"/>
      <c r="R210" s="8">
        <f>SUM(R172:T209)</f>
        <v>76056.64000000001</v>
      </c>
      <c r="S210" s="8"/>
      <c r="T210" s="8"/>
      <c r="U210" s="8">
        <f>SUM(U172:W209)</f>
        <v>87465.13600000001</v>
      </c>
      <c r="V210" s="8"/>
      <c r="W210" s="8"/>
    </row>
    <row r="211" ht="2.25" customHeight="1"/>
    <row r="212" spans="1:23" ht="12.75" hidden="1">
      <c r="A212" s="21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</row>
    <row r="213" spans="1:23" ht="12.75" hidden="1">
      <c r="A213" s="21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</row>
    <row r="214" spans="1:23" ht="15.75" customHeight="1" hidden="1">
      <c r="A214" s="21"/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</row>
    <row r="215" spans="1:23" ht="12.75" hidden="1">
      <c r="A215" s="21"/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</row>
    <row r="216" spans="1:23" ht="12.75" hidden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</row>
    <row r="217" spans="1:23" ht="12.75" hidden="1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</row>
    <row r="218" spans="1:23" ht="39" customHeight="1" hidden="1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</row>
    <row r="219" spans="1:23" ht="12.75" hidden="1">
      <c r="A219" s="5"/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</row>
    <row r="220" spans="1:23" ht="12.75" hidden="1">
      <c r="A220" s="2"/>
      <c r="B220" s="9"/>
      <c r="C220" s="9"/>
      <c r="D220" s="9"/>
      <c r="E220" s="9"/>
      <c r="F220" s="9"/>
      <c r="G220" s="9"/>
      <c r="H220" s="9"/>
      <c r="I220" s="9"/>
      <c r="J220" s="9"/>
      <c r="K220" s="17"/>
      <c r="L220" s="17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</row>
    <row r="221" spans="1:23" ht="12.75" hidden="1">
      <c r="A221" s="2"/>
      <c r="B221" s="9"/>
      <c r="C221" s="9"/>
      <c r="D221" s="9"/>
      <c r="E221" s="9"/>
      <c r="F221" s="9"/>
      <c r="G221" s="9"/>
      <c r="H221" s="9"/>
      <c r="I221" s="9"/>
      <c r="J221" s="9"/>
      <c r="K221" s="17"/>
      <c r="L221" s="17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</row>
    <row r="222" spans="1:23" ht="12.75" hidden="1">
      <c r="A222" s="2"/>
      <c r="B222" s="9"/>
      <c r="C222" s="9"/>
      <c r="D222" s="9"/>
      <c r="E222" s="9"/>
      <c r="F222" s="9"/>
      <c r="G222" s="9"/>
      <c r="H222" s="9"/>
      <c r="I222" s="9"/>
      <c r="J222" s="9"/>
      <c r="K222" s="17"/>
      <c r="L222" s="17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</row>
    <row r="223" spans="1:23" ht="25.5" customHeight="1" hidden="1">
      <c r="A223" s="2"/>
      <c r="B223" s="9"/>
      <c r="C223" s="9"/>
      <c r="D223" s="9"/>
      <c r="E223" s="9"/>
      <c r="F223" s="9"/>
      <c r="G223" s="9"/>
      <c r="H223" s="9"/>
      <c r="I223" s="9"/>
      <c r="J223" s="9"/>
      <c r="K223" s="59"/>
      <c r="L223" s="59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</row>
    <row r="224" spans="1:23" ht="12.75" hidden="1">
      <c r="A224" s="2"/>
      <c r="B224" s="9"/>
      <c r="C224" s="9"/>
      <c r="D224" s="9"/>
      <c r="E224" s="9"/>
      <c r="F224" s="9"/>
      <c r="G224" s="9"/>
      <c r="H224" s="9"/>
      <c r="I224" s="9"/>
      <c r="J224" s="9"/>
      <c r="K224" s="17"/>
      <c r="L224" s="17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</row>
    <row r="225" spans="1:23" ht="12.75" hidden="1">
      <c r="A225" s="2"/>
      <c r="B225" s="9"/>
      <c r="C225" s="9"/>
      <c r="D225" s="9"/>
      <c r="E225" s="9"/>
      <c r="F225" s="9"/>
      <c r="G225" s="9"/>
      <c r="H225" s="9"/>
      <c r="I225" s="9"/>
      <c r="J225" s="9"/>
      <c r="K225" s="17"/>
      <c r="L225" s="17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</row>
    <row r="226" spans="1:23" ht="12.75" hidden="1">
      <c r="A226" s="2"/>
      <c r="B226" s="9"/>
      <c r="C226" s="9"/>
      <c r="D226" s="9"/>
      <c r="E226" s="9"/>
      <c r="F226" s="9"/>
      <c r="G226" s="9"/>
      <c r="H226" s="9"/>
      <c r="I226" s="9"/>
      <c r="J226" s="9"/>
      <c r="K226" s="17"/>
      <c r="L226" s="17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</row>
    <row r="227" spans="1:23" ht="12.75" hidden="1">
      <c r="A227" s="2"/>
      <c r="B227" s="9"/>
      <c r="C227" s="9"/>
      <c r="D227" s="9"/>
      <c r="E227" s="9"/>
      <c r="F227" s="9"/>
      <c r="G227" s="9"/>
      <c r="H227" s="9"/>
      <c r="I227" s="9"/>
      <c r="J227" s="9"/>
      <c r="K227" s="17"/>
      <c r="L227" s="17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</row>
    <row r="228" spans="1:23" ht="12.75" hidden="1">
      <c r="A228" s="2"/>
      <c r="B228" s="9"/>
      <c r="C228" s="9"/>
      <c r="D228" s="9"/>
      <c r="E228" s="9"/>
      <c r="F228" s="9"/>
      <c r="G228" s="9"/>
      <c r="H228" s="9"/>
      <c r="I228" s="9"/>
      <c r="J228" s="9"/>
      <c r="K228" s="17"/>
      <c r="L228" s="17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</row>
    <row r="229" spans="1:23" ht="12.75" hidden="1">
      <c r="A229" s="2"/>
      <c r="B229" s="9"/>
      <c r="C229" s="9"/>
      <c r="D229" s="9"/>
      <c r="E229" s="9"/>
      <c r="F229" s="9"/>
      <c r="G229" s="9"/>
      <c r="H229" s="9"/>
      <c r="I229" s="9"/>
      <c r="J229" s="9"/>
      <c r="K229" s="17"/>
      <c r="L229" s="17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</row>
    <row r="230" spans="1:23" ht="12.75" customHeight="1" hidden="1">
      <c r="A230" s="2"/>
      <c r="B230" s="9"/>
      <c r="C230" s="9"/>
      <c r="D230" s="9"/>
      <c r="E230" s="9"/>
      <c r="F230" s="9"/>
      <c r="G230" s="9"/>
      <c r="H230" s="9"/>
      <c r="I230" s="9"/>
      <c r="J230" s="9"/>
      <c r="K230" s="17"/>
      <c r="L230" s="17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</row>
    <row r="231" spans="1:23" ht="12.75" hidden="1">
      <c r="A231" s="2"/>
      <c r="B231" s="9"/>
      <c r="C231" s="9"/>
      <c r="D231" s="9"/>
      <c r="E231" s="9"/>
      <c r="F231" s="9"/>
      <c r="G231" s="9"/>
      <c r="H231" s="9"/>
      <c r="I231" s="9"/>
      <c r="J231" s="9"/>
      <c r="K231" s="17"/>
      <c r="L231" s="17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</row>
    <row r="232" spans="1:23" ht="12.75" hidden="1">
      <c r="A232" s="2"/>
      <c r="B232" s="9"/>
      <c r="C232" s="9"/>
      <c r="D232" s="9"/>
      <c r="E232" s="9"/>
      <c r="F232" s="9"/>
      <c r="G232" s="9"/>
      <c r="H232" s="9"/>
      <c r="I232" s="9"/>
      <c r="J232" s="9"/>
      <c r="K232" s="17"/>
      <c r="L232" s="17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</row>
    <row r="233" spans="1:23" ht="12.75" hidden="1">
      <c r="A233" s="2"/>
      <c r="B233" s="9"/>
      <c r="C233" s="9"/>
      <c r="D233" s="9"/>
      <c r="E233" s="9"/>
      <c r="F233" s="9"/>
      <c r="G233" s="9"/>
      <c r="H233" s="9"/>
      <c r="I233" s="9"/>
      <c r="J233" s="9"/>
      <c r="K233" s="17"/>
      <c r="L233" s="17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</row>
    <row r="234" spans="1:23" ht="12.75" hidden="1">
      <c r="A234" s="2"/>
      <c r="B234" s="9"/>
      <c r="C234" s="9"/>
      <c r="D234" s="9"/>
      <c r="E234" s="9"/>
      <c r="F234" s="9"/>
      <c r="G234" s="9"/>
      <c r="H234" s="9"/>
      <c r="I234" s="9"/>
      <c r="J234" s="9"/>
      <c r="K234" s="17"/>
      <c r="L234" s="17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</row>
    <row r="235" spans="1:23" ht="12.75" hidden="1">
      <c r="A235" s="2"/>
      <c r="B235" s="9"/>
      <c r="C235" s="9"/>
      <c r="D235" s="9"/>
      <c r="E235" s="9"/>
      <c r="F235" s="9"/>
      <c r="G235" s="9"/>
      <c r="H235" s="9"/>
      <c r="I235" s="9"/>
      <c r="J235" s="9"/>
      <c r="K235" s="17"/>
      <c r="L235" s="17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</row>
    <row r="236" spans="1:23" ht="12.75" hidden="1">
      <c r="A236" s="2"/>
      <c r="B236" s="9"/>
      <c r="C236" s="9"/>
      <c r="D236" s="9"/>
      <c r="E236" s="9"/>
      <c r="F236" s="9"/>
      <c r="G236" s="9"/>
      <c r="H236" s="9"/>
      <c r="I236" s="9"/>
      <c r="J236" s="9"/>
      <c r="K236" s="17"/>
      <c r="L236" s="17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</row>
    <row r="237" spans="1:23" ht="12.75" hidden="1">
      <c r="A237" s="2"/>
      <c r="B237" s="9"/>
      <c r="C237" s="9"/>
      <c r="D237" s="9"/>
      <c r="E237" s="9"/>
      <c r="F237" s="9"/>
      <c r="G237" s="9"/>
      <c r="H237" s="9"/>
      <c r="I237" s="9"/>
      <c r="J237" s="9"/>
      <c r="K237" s="17"/>
      <c r="L237" s="17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</row>
    <row r="238" spans="1:23" ht="12.75" hidden="1">
      <c r="A238" s="2"/>
      <c r="B238" s="9"/>
      <c r="C238" s="9"/>
      <c r="D238" s="9"/>
      <c r="E238" s="9"/>
      <c r="F238" s="9"/>
      <c r="G238" s="9"/>
      <c r="H238" s="9"/>
      <c r="I238" s="9"/>
      <c r="J238" s="9"/>
      <c r="K238" s="17"/>
      <c r="L238" s="17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</row>
    <row r="239" spans="1:23" ht="12.75" hidden="1">
      <c r="A239" s="2"/>
      <c r="B239" s="9"/>
      <c r="C239" s="9"/>
      <c r="D239" s="9"/>
      <c r="E239" s="9"/>
      <c r="F239" s="9"/>
      <c r="G239" s="9"/>
      <c r="H239" s="9"/>
      <c r="I239" s="9"/>
      <c r="J239" s="9"/>
      <c r="K239" s="17"/>
      <c r="L239" s="17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</row>
    <row r="240" spans="1:23" ht="12.75" hidden="1">
      <c r="A240" s="2"/>
      <c r="B240" s="9"/>
      <c r="C240" s="9"/>
      <c r="D240" s="9"/>
      <c r="E240" s="9"/>
      <c r="F240" s="9"/>
      <c r="G240" s="9"/>
      <c r="H240" s="9"/>
      <c r="I240" s="9"/>
      <c r="J240" s="9"/>
      <c r="K240" s="60"/>
      <c r="L240" s="60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</row>
    <row r="241" spans="1:23" ht="12.75" hidden="1">
      <c r="A241" s="2"/>
      <c r="B241" s="9"/>
      <c r="C241" s="9"/>
      <c r="D241" s="9"/>
      <c r="E241" s="9"/>
      <c r="F241" s="9"/>
      <c r="G241" s="9"/>
      <c r="H241" s="9"/>
      <c r="I241" s="9"/>
      <c r="J241" s="9"/>
      <c r="K241" s="17"/>
      <c r="L241" s="17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</row>
    <row r="242" spans="1:23" ht="12.75" hidden="1">
      <c r="A242" s="2"/>
      <c r="B242" s="9"/>
      <c r="C242" s="9"/>
      <c r="D242" s="9"/>
      <c r="E242" s="9"/>
      <c r="F242" s="9"/>
      <c r="G242" s="9"/>
      <c r="H242" s="9"/>
      <c r="I242" s="9"/>
      <c r="J242" s="9"/>
      <c r="K242" s="17"/>
      <c r="L242" s="17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</row>
    <row r="243" spans="1:23" ht="12.75" hidden="1">
      <c r="A243" s="2"/>
      <c r="B243" s="9"/>
      <c r="C243" s="9"/>
      <c r="D243" s="9"/>
      <c r="E243" s="9"/>
      <c r="F243" s="9"/>
      <c r="G243" s="9"/>
      <c r="H243" s="9"/>
      <c r="I243" s="9"/>
      <c r="J243" s="9"/>
      <c r="K243" s="17"/>
      <c r="L243" s="17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</row>
    <row r="244" spans="1:23" ht="12.75" hidden="1">
      <c r="A244" s="2"/>
      <c r="B244" s="9"/>
      <c r="C244" s="9"/>
      <c r="D244" s="9"/>
      <c r="E244" s="9"/>
      <c r="F244" s="9"/>
      <c r="G244" s="9"/>
      <c r="H244" s="9"/>
      <c r="I244" s="9"/>
      <c r="J244" s="9"/>
      <c r="K244" s="17"/>
      <c r="L244" s="17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</row>
    <row r="245" spans="1:23" ht="12.75" hidden="1">
      <c r="A245" s="2"/>
      <c r="B245" s="9"/>
      <c r="C245" s="9"/>
      <c r="D245" s="9"/>
      <c r="E245" s="9"/>
      <c r="F245" s="9"/>
      <c r="G245" s="9"/>
      <c r="H245" s="9"/>
      <c r="I245" s="9"/>
      <c r="J245" s="9"/>
      <c r="K245" s="17"/>
      <c r="L245" s="17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</row>
    <row r="246" spans="1:23" ht="12.75" hidden="1">
      <c r="A246" s="2"/>
      <c r="B246" s="9"/>
      <c r="C246" s="9"/>
      <c r="D246" s="9"/>
      <c r="E246" s="9"/>
      <c r="F246" s="9"/>
      <c r="G246" s="9"/>
      <c r="H246" s="9"/>
      <c r="I246" s="9"/>
      <c r="J246" s="9"/>
      <c r="K246" s="20"/>
      <c r="L246" s="20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</row>
    <row r="247" spans="1:23" ht="12.75" hidden="1">
      <c r="A247" s="2"/>
      <c r="B247" s="9"/>
      <c r="C247" s="9"/>
      <c r="D247" s="9"/>
      <c r="E247" s="9"/>
      <c r="F247" s="9"/>
      <c r="G247" s="9"/>
      <c r="H247" s="9"/>
      <c r="I247" s="9"/>
      <c r="J247" s="9"/>
      <c r="K247" s="17"/>
      <c r="L247" s="17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</row>
    <row r="248" spans="1:23" ht="12.75" hidden="1">
      <c r="A248" s="2"/>
      <c r="B248" s="9"/>
      <c r="C248" s="9"/>
      <c r="D248" s="9"/>
      <c r="E248" s="9"/>
      <c r="F248" s="9"/>
      <c r="G248" s="9"/>
      <c r="H248" s="9"/>
      <c r="I248" s="9"/>
      <c r="J248" s="9"/>
      <c r="K248" s="17"/>
      <c r="L248" s="17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</row>
    <row r="249" spans="1:23" ht="12.75" hidden="1">
      <c r="A249" s="2"/>
      <c r="B249" s="9"/>
      <c r="C249" s="9"/>
      <c r="D249" s="9"/>
      <c r="E249" s="9"/>
      <c r="F249" s="9"/>
      <c r="G249" s="9"/>
      <c r="H249" s="9"/>
      <c r="I249" s="9"/>
      <c r="J249" s="9"/>
      <c r="K249" s="17"/>
      <c r="L249" s="17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</row>
    <row r="250" spans="1:23" ht="12.75" hidden="1">
      <c r="A250" s="2"/>
      <c r="B250" s="9"/>
      <c r="C250" s="9"/>
      <c r="D250" s="9"/>
      <c r="E250" s="9"/>
      <c r="F250" s="9"/>
      <c r="G250" s="9"/>
      <c r="H250" s="9"/>
      <c r="I250" s="9"/>
      <c r="J250" s="9"/>
      <c r="K250" s="17"/>
      <c r="L250" s="17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</row>
    <row r="251" spans="1:23" ht="12.75" hidden="1">
      <c r="A251" s="2"/>
      <c r="B251" s="9"/>
      <c r="C251" s="9"/>
      <c r="D251" s="9"/>
      <c r="E251" s="9"/>
      <c r="F251" s="9"/>
      <c r="G251" s="9"/>
      <c r="H251" s="9"/>
      <c r="I251" s="9"/>
      <c r="J251" s="9"/>
      <c r="K251" s="17"/>
      <c r="L251" s="17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</row>
    <row r="252" spans="1:23" ht="12.75" hidden="1">
      <c r="A252" s="2"/>
      <c r="B252" s="9"/>
      <c r="C252" s="9"/>
      <c r="D252" s="9"/>
      <c r="E252" s="9"/>
      <c r="F252" s="9"/>
      <c r="G252" s="9"/>
      <c r="H252" s="9"/>
      <c r="I252" s="9"/>
      <c r="J252" s="9"/>
      <c r="K252" s="17"/>
      <c r="L252" s="17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</row>
    <row r="253" spans="1:23" ht="12.75" hidden="1">
      <c r="A253" s="2"/>
      <c r="B253" s="9"/>
      <c r="C253" s="9"/>
      <c r="D253" s="9"/>
      <c r="E253" s="9"/>
      <c r="F253" s="9"/>
      <c r="G253" s="9"/>
      <c r="H253" s="9"/>
      <c r="I253" s="9"/>
      <c r="J253" s="9"/>
      <c r="K253" s="17"/>
      <c r="L253" s="17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</row>
    <row r="254" spans="1:23" ht="12.75" hidden="1">
      <c r="A254" s="2"/>
      <c r="B254" s="9"/>
      <c r="C254" s="9"/>
      <c r="D254" s="9"/>
      <c r="E254" s="9"/>
      <c r="F254" s="9"/>
      <c r="G254" s="9"/>
      <c r="H254" s="9"/>
      <c r="I254" s="9"/>
      <c r="J254" s="9"/>
      <c r="K254" s="17"/>
      <c r="L254" s="17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</row>
    <row r="255" spans="1:23" ht="12.75" hidden="1">
      <c r="A255" s="2"/>
      <c r="B255" s="9"/>
      <c r="C255" s="9"/>
      <c r="D255" s="9"/>
      <c r="E255" s="9"/>
      <c r="F255" s="9"/>
      <c r="G255" s="9"/>
      <c r="H255" s="9"/>
      <c r="I255" s="9"/>
      <c r="J255" s="9"/>
      <c r="K255" s="17"/>
      <c r="L255" s="17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</row>
    <row r="256" spans="1:23" ht="12.75" hidden="1">
      <c r="A256" s="2"/>
      <c r="B256" s="9"/>
      <c r="C256" s="9"/>
      <c r="D256" s="9"/>
      <c r="E256" s="9"/>
      <c r="F256" s="9"/>
      <c r="G256" s="9"/>
      <c r="H256" s="9"/>
      <c r="I256" s="9"/>
      <c r="J256" s="9"/>
      <c r="K256" s="17"/>
      <c r="L256" s="17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</row>
    <row r="257" spans="1:23" ht="12.75" hidden="1">
      <c r="A257" s="2"/>
      <c r="B257" s="9"/>
      <c r="C257" s="9"/>
      <c r="D257" s="9"/>
      <c r="E257" s="9"/>
      <c r="F257" s="9"/>
      <c r="G257" s="9"/>
      <c r="H257" s="9"/>
      <c r="I257" s="9"/>
      <c r="J257" s="9"/>
      <c r="K257" s="17"/>
      <c r="L257" s="17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</row>
    <row r="258" spans="1:23" ht="12.75" hidden="1">
      <c r="A258" s="6"/>
      <c r="B258" s="19"/>
      <c r="C258" s="19"/>
      <c r="D258" s="19"/>
      <c r="E258" s="19"/>
      <c r="F258" s="19"/>
      <c r="G258" s="19"/>
      <c r="H258" s="19"/>
      <c r="I258" s="19"/>
      <c r="J258" s="19"/>
      <c r="K258" s="16"/>
      <c r="L258" s="16"/>
      <c r="M258" s="16"/>
      <c r="N258" s="16"/>
      <c r="O258" s="16"/>
      <c r="P258" s="16"/>
      <c r="Q258" s="16"/>
      <c r="R258" s="8"/>
      <c r="S258" s="8"/>
      <c r="T258" s="8"/>
      <c r="U258" s="8"/>
      <c r="V258" s="8"/>
      <c r="W258" s="8"/>
    </row>
    <row r="259" ht="12.75" hidden="1"/>
    <row r="260" spans="1:23" ht="12.75" hidden="1">
      <c r="A260" s="21"/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</row>
    <row r="261" spans="1:23" ht="12.75" hidden="1">
      <c r="A261" s="21"/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</row>
    <row r="262" spans="1:23" ht="26.25" customHeight="1" hidden="1">
      <c r="A262" s="21"/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</row>
    <row r="263" spans="1:23" ht="12.75" hidden="1">
      <c r="A263" s="21"/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</row>
    <row r="264" spans="1:23" ht="12.75" hidden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</row>
    <row r="265" spans="1:23" ht="12.75" hidden="1">
      <c r="A265" s="17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</row>
    <row r="266" spans="1:23" ht="38.25" customHeight="1" hidden="1">
      <c r="A266" s="17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</row>
    <row r="267" spans="1:23" ht="12.75" hidden="1">
      <c r="A267" s="5"/>
      <c r="B267" s="20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</row>
    <row r="268" spans="1:23" ht="12.75" hidden="1">
      <c r="A268" s="2"/>
      <c r="B268" s="9"/>
      <c r="C268" s="9"/>
      <c r="D268" s="9"/>
      <c r="E268" s="9"/>
      <c r="F268" s="9"/>
      <c r="G268" s="9"/>
      <c r="H268" s="9"/>
      <c r="I268" s="9"/>
      <c r="J268" s="9"/>
      <c r="K268" s="17"/>
      <c r="L268" s="17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</row>
    <row r="269" spans="1:23" ht="12.75" hidden="1">
      <c r="A269" s="2"/>
      <c r="B269" s="9"/>
      <c r="C269" s="9"/>
      <c r="D269" s="9"/>
      <c r="E269" s="9"/>
      <c r="F269" s="9"/>
      <c r="G269" s="9"/>
      <c r="H269" s="9"/>
      <c r="I269" s="9"/>
      <c r="J269" s="9"/>
      <c r="K269" s="17"/>
      <c r="L269" s="17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</row>
    <row r="270" spans="1:23" ht="12.75" hidden="1">
      <c r="A270" s="2"/>
      <c r="B270" s="9"/>
      <c r="C270" s="9"/>
      <c r="D270" s="9"/>
      <c r="E270" s="9"/>
      <c r="F270" s="9"/>
      <c r="G270" s="9"/>
      <c r="H270" s="9"/>
      <c r="I270" s="9"/>
      <c r="J270" s="9"/>
      <c r="K270" s="17"/>
      <c r="L270" s="17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</row>
    <row r="271" spans="1:23" ht="12.75" hidden="1">
      <c r="A271" s="2"/>
      <c r="B271" s="9"/>
      <c r="C271" s="9"/>
      <c r="D271" s="9"/>
      <c r="E271" s="9"/>
      <c r="F271" s="9"/>
      <c r="G271" s="9"/>
      <c r="H271" s="9"/>
      <c r="I271" s="9"/>
      <c r="J271" s="9"/>
      <c r="K271" s="17"/>
      <c r="L271" s="17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</row>
    <row r="272" spans="1:23" ht="12.75" hidden="1">
      <c r="A272" s="2"/>
      <c r="B272" s="9"/>
      <c r="C272" s="9"/>
      <c r="D272" s="9"/>
      <c r="E272" s="9"/>
      <c r="F272" s="9"/>
      <c r="G272" s="9"/>
      <c r="H272" s="9"/>
      <c r="I272" s="9"/>
      <c r="J272" s="9"/>
      <c r="K272" s="17"/>
      <c r="L272" s="17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</row>
    <row r="273" spans="1:23" ht="12.75" hidden="1">
      <c r="A273" s="2"/>
      <c r="B273" s="9"/>
      <c r="C273" s="9"/>
      <c r="D273" s="9"/>
      <c r="E273" s="9"/>
      <c r="F273" s="9"/>
      <c r="G273" s="9"/>
      <c r="H273" s="9"/>
      <c r="I273" s="9"/>
      <c r="J273" s="9"/>
      <c r="K273" s="17"/>
      <c r="L273" s="17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</row>
    <row r="274" spans="1:23" ht="12.75" hidden="1">
      <c r="A274" s="2"/>
      <c r="B274" s="9"/>
      <c r="C274" s="9"/>
      <c r="D274" s="9"/>
      <c r="E274" s="9"/>
      <c r="F274" s="9"/>
      <c r="G274" s="9"/>
      <c r="H274" s="9"/>
      <c r="I274" s="9"/>
      <c r="J274" s="9"/>
      <c r="K274" s="17"/>
      <c r="L274" s="17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</row>
    <row r="275" spans="1:23" ht="12.75" hidden="1">
      <c r="A275" s="2"/>
      <c r="B275" s="9"/>
      <c r="C275" s="9"/>
      <c r="D275" s="9"/>
      <c r="E275" s="9"/>
      <c r="F275" s="9"/>
      <c r="G275" s="9"/>
      <c r="H275" s="9"/>
      <c r="I275" s="9"/>
      <c r="J275" s="9"/>
      <c r="K275" s="17"/>
      <c r="L275" s="17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</row>
    <row r="276" spans="1:23" ht="12.75" hidden="1">
      <c r="A276" s="2"/>
      <c r="B276" s="9"/>
      <c r="C276" s="9"/>
      <c r="D276" s="9"/>
      <c r="E276" s="9"/>
      <c r="F276" s="9"/>
      <c r="G276" s="9"/>
      <c r="H276" s="9"/>
      <c r="I276" s="9"/>
      <c r="J276" s="9"/>
      <c r="K276" s="59"/>
      <c r="L276" s="59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</row>
    <row r="277" spans="1:23" ht="12.75" hidden="1">
      <c r="A277" s="2"/>
      <c r="B277" s="9"/>
      <c r="C277" s="9"/>
      <c r="D277" s="9"/>
      <c r="E277" s="9"/>
      <c r="F277" s="9"/>
      <c r="G277" s="9"/>
      <c r="H277" s="9"/>
      <c r="I277" s="9"/>
      <c r="J277" s="9"/>
      <c r="K277" s="17"/>
      <c r="L277" s="17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</row>
    <row r="278" spans="1:23" ht="12.75" hidden="1">
      <c r="A278" s="2"/>
      <c r="B278" s="9"/>
      <c r="C278" s="9"/>
      <c r="D278" s="9"/>
      <c r="E278" s="9"/>
      <c r="F278" s="9"/>
      <c r="G278" s="9"/>
      <c r="H278" s="9"/>
      <c r="I278" s="9"/>
      <c r="J278" s="9"/>
      <c r="K278" s="17"/>
      <c r="L278" s="17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</row>
    <row r="279" spans="1:23" ht="12.75" hidden="1">
      <c r="A279" s="2"/>
      <c r="B279" s="9"/>
      <c r="C279" s="9"/>
      <c r="D279" s="9"/>
      <c r="E279" s="9"/>
      <c r="F279" s="9"/>
      <c r="G279" s="9"/>
      <c r="H279" s="9"/>
      <c r="I279" s="9"/>
      <c r="J279" s="9"/>
      <c r="K279" s="17"/>
      <c r="L279" s="17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</row>
    <row r="280" spans="1:23" ht="12.75" hidden="1">
      <c r="A280" s="2"/>
      <c r="B280" s="9"/>
      <c r="C280" s="9"/>
      <c r="D280" s="9"/>
      <c r="E280" s="9"/>
      <c r="F280" s="9"/>
      <c r="G280" s="9"/>
      <c r="H280" s="9"/>
      <c r="I280" s="9"/>
      <c r="J280" s="9"/>
      <c r="K280" s="17"/>
      <c r="L280" s="17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</row>
    <row r="281" spans="1:23" ht="12.75" hidden="1">
      <c r="A281" s="2"/>
      <c r="B281" s="9"/>
      <c r="C281" s="9"/>
      <c r="D281" s="9"/>
      <c r="E281" s="9"/>
      <c r="F281" s="9"/>
      <c r="G281" s="9"/>
      <c r="H281" s="9"/>
      <c r="I281" s="9"/>
      <c r="J281" s="9"/>
      <c r="K281" s="17"/>
      <c r="L281" s="17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</row>
    <row r="282" spans="1:23" ht="12.75" hidden="1">
      <c r="A282" s="2"/>
      <c r="B282" s="9"/>
      <c r="C282" s="9"/>
      <c r="D282" s="9"/>
      <c r="E282" s="9"/>
      <c r="F282" s="9"/>
      <c r="G282" s="9"/>
      <c r="H282" s="9"/>
      <c r="I282" s="9"/>
      <c r="J282" s="9"/>
      <c r="K282" s="17"/>
      <c r="L282" s="17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</row>
    <row r="283" spans="1:23" ht="12.75" hidden="1">
      <c r="A283" s="2"/>
      <c r="B283" s="9"/>
      <c r="C283" s="9"/>
      <c r="D283" s="9"/>
      <c r="E283" s="9"/>
      <c r="F283" s="9"/>
      <c r="G283" s="9"/>
      <c r="H283" s="9"/>
      <c r="I283" s="9"/>
      <c r="J283" s="9"/>
      <c r="K283" s="17"/>
      <c r="L283" s="17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</row>
    <row r="284" spans="1:23" ht="12.75" hidden="1">
      <c r="A284" s="2"/>
      <c r="B284" s="9"/>
      <c r="C284" s="9"/>
      <c r="D284" s="9"/>
      <c r="E284" s="9"/>
      <c r="F284" s="9"/>
      <c r="G284" s="9"/>
      <c r="H284" s="9"/>
      <c r="I284" s="9"/>
      <c r="J284" s="9"/>
      <c r="K284" s="17"/>
      <c r="L284" s="17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</row>
    <row r="285" spans="1:23" ht="12.75" hidden="1">
      <c r="A285" s="2"/>
      <c r="B285" s="9"/>
      <c r="C285" s="9"/>
      <c r="D285" s="9"/>
      <c r="E285" s="9"/>
      <c r="F285" s="9"/>
      <c r="G285" s="9"/>
      <c r="H285" s="9"/>
      <c r="I285" s="9"/>
      <c r="J285" s="9"/>
      <c r="K285" s="17"/>
      <c r="L285" s="17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</row>
    <row r="286" spans="1:23" ht="12.75" hidden="1">
      <c r="A286" s="2"/>
      <c r="B286" s="9"/>
      <c r="C286" s="9"/>
      <c r="D286" s="9"/>
      <c r="E286" s="9"/>
      <c r="F286" s="9"/>
      <c r="G286" s="9"/>
      <c r="H286" s="9"/>
      <c r="I286" s="9"/>
      <c r="J286" s="9"/>
      <c r="K286" s="17"/>
      <c r="L286" s="17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</row>
    <row r="287" spans="1:23" ht="12.75" hidden="1">
      <c r="A287" s="2"/>
      <c r="B287" s="9"/>
      <c r="C287" s="9"/>
      <c r="D287" s="9"/>
      <c r="E287" s="9"/>
      <c r="F287" s="9"/>
      <c r="G287" s="9"/>
      <c r="H287" s="9"/>
      <c r="I287" s="9"/>
      <c r="J287" s="9"/>
      <c r="K287" s="17"/>
      <c r="L287" s="17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</row>
    <row r="288" spans="1:23" ht="12.75" hidden="1">
      <c r="A288" s="2"/>
      <c r="B288" s="9"/>
      <c r="C288" s="9"/>
      <c r="D288" s="9"/>
      <c r="E288" s="9"/>
      <c r="F288" s="9"/>
      <c r="G288" s="9"/>
      <c r="H288" s="9"/>
      <c r="I288" s="9"/>
      <c r="J288" s="9"/>
      <c r="K288" s="17"/>
      <c r="L288" s="17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</row>
    <row r="289" spans="1:23" ht="12.75" hidden="1">
      <c r="A289" s="2"/>
      <c r="B289" s="9"/>
      <c r="C289" s="9"/>
      <c r="D289" s="9"/>
      <c r="E289" s="9"/>
      <c r="F289" s="9"/>
      <c r="G289" s="9"/>
      <c r="H289" s="9"/>
      <c r="I289" s="9"/>
      <c r="J289" s="9"/>
      <c r="K289" s="17"/>
      <c r="L289" s="17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</row>
    <row r="290" spans="1:23" ht="12.75" hidden="1">
      <c r="A290" s="2"/>
      <c r="B290" s="9"/>
      <c r="C290" s="9"/>
      <c r="D290" s="9"/>
      <c r="E290" s="9"/>
      <c r="F290" s="9"/>
      <c r="G290" s="9"/>
      <c r="H290" s="9"/>
      <c r="I290" s="9"/>
      <c r="J290" s="9"/>
      <c r="K290" s="17"/>
      <c r="L290" s="17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</row>
    <row r="291" spans="1:23" ht="12.75" hidden="1">
      <c r="A291" s="2"/>
      <c r="B291" s="9"/>
      <c r="C291" s="9"/>
      <c r="D291" s="9"/>
      <c r="E291" s="9"/>
      <c r="F291" s="9"/>
      <c r="G291" s="9"/>
      <c r="H291" s="9"/>
      <c r="I291" s="9"/>
      <c r="J291" s="9"/>
      <c r="K291" s="17"/>
      <c r="L291" s="17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</row>
    <row r="292" spans="1:23" ht="12.75" hidden="1">
      <c r="A292" s="2"/>
      <c r="B292" s="9"/>
      <c r="C292" s="9"/>
      <c r="D292" s="9"/>
      <c r="E292" s="9"/>
      <c r="F292" s="9"/>
      <c r="G292" s="9"/>
      <c r="H292" s="9"/>
      <c r="I292" s="9"/>
      <c r="J292" s="9"/>
      <c r="K292" s="17"/>
      <c r="L292" s="17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</row>
    <row r="293" spans="1:23" ht="12.75" hidden="1">
      <c r="A293" s="2"/>
      <c r="B293" s="9"/>
      <c r="C293" s="9"/>
      <c r="D293" s="9"/>
      <c r="E293" s="9"/>
      <c r="F293" s="9"/>
      <c r="G293" s="9"/>
      <c r="H293" s="9"/>
      <c r="I293" s="9"/>
      <c r="J293" s="9"/>
      <c r="K293" s="60"/>
      <c r="L293" s="60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</row>
    <row r="294" spans="1:23" ht="12.75" hidden="1">
      <c r="A294" s="2"/>
      <c r="B294" s="9"/>
      <c r="C294" s="9"/>
      <c r="D294" s="9"/>
      <c r="E294" s="9"/>
      <c r="F294" s="9"/>
      <c r="G294" s="9"/>
      <c r="H294" s="9"/>
      <c r="I294" s="9"/>
      <c r="J294" s="9"/>
      <c r="K294" s="17"/>
      <c r="L294" s="17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</row>
    <row r="295" spans="1:23" ht="12.75" customHeight="1" hidden="1">
      <c r="A295" s="2"/>
      <c r="B295" s="9"/>
      <c r="C295" s="9"/>
      <c r="D295" s="9"/>
      <c r="E295" s="9"/>
      <c r="F295" s="9"/>
      <c r="G295" s="9"/>
      <c r="H295" s="9"/>
      <c r="I295" s="9"/>
      <c r="J295" s="9"/>
      <c r="K295" s="17"/>
      <c r="L295" s="17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</row>
    <row r="296" spans="1:23" ht="12.75" customHeight="1" hidden="1">
      <c r="A296" s="2"/>
      <c r="B296" s="9"/>
      <c r="C296" s="9"/>
      <c r="D296" s="9"/>
      <c r="E296" s="9"/>
      <c r="F296" s="9"/>
      <c r="G296" s="9"/>
      <c r="H296" s="9"/>
      <c r="I296" s="9"/>
      <c r="J296" s="9"/>
      <c r="K296" s="17"/>
      <c r="L296" s="17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</row>
    <row r="297" spans="1:23" ht="12.75" customHeight="1" hidden="1">
      <c r="A297" s="2"/>
      <c r="B297" s="9"/>
      <c r="C297" s="9"/>
      <c r="D297" s="9"/>
      <c r="E297" s="9"/>
      <c r="F297" s="9"/>
      <c r="G297" s="9"/>
      <c r="H297" s="9"/>
      <c r="I297" s="9"/>
      <c r="J297" s="9"/>
      <c r="K297" s="17"/>
      <c r="L297" s="17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</row>
    <row r="298" spans="1:23" ht="12.75" customHeight="1" hidden="1">
      <c r="A298" s="2"/>
      <c r="B298" s="9"/>
      <c r="C298" s="9"/>
      <c r="D298" s="9"/>
      <c r="E298" s="9"/>
      <c r="F298" s="9"/>
      <c r="G298" s="9"/>
      <c r="H298" s="9"/>
      <c r="I298" s="9"/>
      <c r="J298" s="9"/>
      <c r="K298" s="17"/>
      <c r="L298" s="17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</row>
    <row r="299" spans="1:23" ht="12.75" customHeight="1" hidden="1">
      <c r="A299" s="2"/>
      <c r="B299" s="9"/>
      <c r="C299" s="9"/>
      <c r="D299" s="9"/>
      <c r="E299" s="9"/>
      <c r="F299" s="9"/>
      <c r="G299" s="9"/>
      <c r="H299" s="9"/>
      <c r="I299" s="9"/>
      <c r="J299" s="9"/>
      <c r="K299" s="20"/>
      <c r="L299" s="20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</row>
    <row r="300" spans="1:23" ht="12.75" customHeight="1" hidden="1">
      <c r="A300" s="2"/>
      <c r="B300" s="9"/>
      <c r="C300" s="9"/>
      <c r="D300" s="9"/>
      <c r="E300" s="9"/>
      <c r="F300" s="9"/>
      <c r="G300" s="9"/>
      <c r="H300" s="9"/>
      <c r="I300" s="9"/>
      <c r="J300" s="9"/>
      <c r="K300" s="17"/>
      <c r="L300" s="17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</row>
    <row r="301" spans="1:23" ht="12.75" customHeight="1" hidden="1">
      <c r="A301" s="2"/>
      <c r="B301" s="9"/>
      <c r="C301" s="9"/>
      <c r="D301" s="9"/>
      <c r="E301" s="9"/>
      <c r="F301" s="9"/>
      <c r="G301" s="9"/>
      <c r="H301" s="9"/>
      <c r="I301" s="9"/>
      <c r="J301" s="9"/>
      <c r="K301" s="17"/>
      <c r="L301" s="17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</row>
    <row r="302" spans="1:23" ht="12.75" customHeight="1" hidden="1">
      <c r="A302" s="2"/>
      <c r="B302" s="9"/>
      <c r="C302" s="9"/>
      <c r="D302" s="9"/>
      <c r="E302" s="9"/>
      <c r="F302" s="9"/>
      <c r="G302" s="9"/>
      <c r="H302" s="9"/>
      <c r="I302" s="9"/>
      <c r="J302" s="9"/>
      <c r="K302" s="17"/>
      <c r="L302" s="17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</row>
    <row r="303" spans="1:23" ht="12.75" customHeight="1" hidden="1">
      <c r="A303" s="2"/>
      <c r="B303" s="9"/>
      <c r="C303" s="9"/>
      <c r="D303" s="9"/>
      <c r="E303" s="9"/>
      <c r="F303" s="9"/>
      <c r="G303" s="9"/>
      <c r="H303" s="9"/>
      <c r="I303" s="9"/>
      <c r="J303" s="9"/>
      <c r="K303" s="17"/>
      <c r="L303" s="17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</row>
    <row r="304" spans="1:23" ht="12.75" customHeight="1" hidden="1">
      <c r="A304" s="2"/>
      <c r="B304" s="9"/>
      <c r="C304" s="9"/>
      <c r="D304" s="9"/>
      <c r="E304" s="9"/>
      <c r="F304" s="9"/>
      <c r="G304" s="9"/>
      <c r="H304" s="9"/>
      <c r="I304" s="9"/>
      <c r="J304" s="9"/>
      <c r="K304" s="17"/>
      <c r="L304" s="17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</row>
    <row r="305" spans="1:23" ht="12.75" customHeight="1" hidden="1">
      <c r="A305" s="2"/>
      <c r="B305" s="9"/>
      <c r="C305" s="9"/>
      <c r="D305" s="9"/>
      <c r="E305" s="9"/>
      <c r="F305" s="9"/>
      <c r="G305" s="9"/>
      <c r="H305" s="9"/>
      <c r="I305" s="9"/>
      <c r="J305" s="9"/>
      <c r="K305" s="17"/>
      <c r="L305" s="17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</row>
    <row r="306" spans="1:23" ht="12.75" customHeight="1" hidden="1">
      <c r="A306" s="2"/>
      <c r="B306" s="9"/>
      <c r="C306" s="9"/>
      <c r="D306" s="9"/>
      <c r="E306" s="9"/>
      <c r="F306" s="9"/>
      <c r="G306" s="9"/>
      <c r="H306" s="9"/>
      <c r="I306" s="9"/>
      <c r="J306" s="9"/>
      <c r="K306" s="17"/>
      <c r="L306" s="17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</row>
    <row r="307" spans="1:23" ht="12.75" customHeight="1" hidden="1">
      <c r="A307" s="2"/>
      <c r="B307" s="9"/>
      <c r="C307" s="9"/>
      <c r="D307" s="9"/>
      <c r="E307" s="9"/>
      <c r="F307" s="9"/>
      <c r="G307" s="9"/>
      <c r="H307" s="9"/>
      <c r="I307" s="9"/>
      <c r="J307" s="9"/>
      <c r="K307" s="17"/>
      <c r="L307" s="17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</row>
    <row r="308" spans="1:23" ht="12.75" customHeight="1" hidden="1">
      <c r="A308" s="2"/>
      <c r="B308" s="9"/>
      <c r="C308" s="9"/>
      <c r="D308" s="9"/>
      <c r="E308" s="9"/>
      <c r="F308" s="9"/>
      <c r="G308" s="9"/>
      <c r="H308" s="9"/>
      <c r="I308" s="9"/>
      <c r="J308" s="9"/>
      <c r="K308" s="17"/>
      <c r="L308" s="17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</row>
    <row r="309" spans="1:23" ht="12.75" customHeight="1" hidden="1">
      <c r="A309" s="2"/>
      <c r="B309" s="9"/>
      <c r="C309" s="9"/>
      <c r="D309" s="9"/>
      <c r="E309" s="9"/>
      <c r="F309" s="9"/>
      <c r="G309" s="9"/>
      <c r="H309" s="9"/>
      <c r="I309" s="9"/>
      <c r="J309" s="9"/>
      <c r="K309" s="17"/>
      <c r="L309" s="17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</row>
    <row r="310" spans="1:23" ht="12.75" customHeight="1" hidden="1">
      <c r="A310" s="2"/>
      <c r="B310" s="9"/>
      <c r="C310" s="9"/>
      <c r="D310" s="9"/>
      <c r="E310" s="9"/>
      <c r="F310" s="9"/>
      <c r="G310" s="9"/>
      <c r="H310" s="9"/>
      <c r="I310" s="9"/>
      <c r="J310" s="9"/>
      <c r="K310" s="17"/>
      <c r="L310" s="17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</row>
    <row r="311" spans="1:23" ht="12.75" hidden="1">
      <c r="A311" s="6"/>
      <c r="B311" s="19"/>
      <c r="C311" s="19"/>
      <c r="D311" s="19"/>
      <c r="E311" s="19"/>
      <c r="F311" s="19"/>
      <c r="G311" s="19"/>
      <c r="H311" s="19"/>
      <c r="I311" s="19"/>
      <c r="J311" s="19"/>
      <c r="K311" s="16"/>
      <c r="L311" s="16"/>
      <c r="M311" s="16"/>
      <c r="N311" s="16"/>
      <c r="O311" s="16"/>
      <c r="P311" s="16"/>
      <c r="Q311" s="16"/>
      <c r="R311" s="8"/>
      <c r="S311" s="8"/>
      <c r="T311" s="8"/>
      <c r="U311" s="8"/>
      <c r="V311" s="8"/>
      <c r="W311" s="8"/>
    </row>
    <row r="312" ht="12.75" hidden="1"/>
    <row r="313" ht="12.75" hidden="1"/>
    <row r="314" spans="1:23" ht="12.75" hidden="1">
      <c r="A314" s="21"/>
      <c r="B314" s="21"/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</row>
    <row r="315" spans="1:23" ht="12.75" hidden="1">
      <c r="A315" s="21"/>
      <c r="B315" s="21"/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</row>
    <row r="316" spans="1:23" ht="24.75" customHeight="1" hidden="1">
      <c r="A316" s="21"/>
      <c r="B316" s="21"/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</row>
    <row r="317" spans="1:23" ht="12.75" hidden="1">
      <c r="A317" s="21"/>
      <c r="B317" s="21"/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</row>
    <row r="318" spans="1:23" ht="12.75" hidden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</row>
    <row r="319" spans="1:23" ht="12.75" hidden="1">
      <c r="A319" s="17"/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</row>
    <row r="320" spans="1:23" ht="38.25" customHeight="1" hidden="1">
      <c r="A320" s="17"/>
      <c r="B320" s="17"/>
      <c r="C320" s="17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</row>
    <row r="321" spans="1:23" ht="12.75" hidden="1">
      <c r="A321" s="5"/>
      <c r="B321" s="20"/>
      <c r="C321" s="20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</row>
    <row r="322" spans="1:23" ht="12.75" hidden="1">
      <c r="A322" s="2"/>
      <c r="B322" s="9"/>
      <c r="C322" s="9"/>
      <c r="D322" s="9"/>
      <c r="E322" s="9"/>
      <c r="F322" s="9"/>
      <c r="G322" s="9"/>
      <c r="H322" s="9"/>
      <c r="I322" s="9"/>
      <c r="J322" s="9"/>
      <c r="K322" s="17"/>
      <c r="L322" s="17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</row>
    <row r="323" spans="1:23" ht="12.75" hidden="1">
      <c r="A323" s="2"/>
      <c r="B323" s="9"/>
      <c r="C323" s="9"/>
      <c r="D323" s="9"/>
      <c r="E323" s="9"/>
      <c r="F323" s="9"/>
      <c r="G323" s="9"/>
      <c r="H323" s="9"/>
      <c r="I323" s="9"/>
      <c r="J323" s="9"/>
      <c r="K323" s="17"/>
      <c r="L323" s="17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</row>
    <row r="324" spans="1:23" ht="12.75" hidden="1">
      <c r="A324" s="2"/>
      <c r="B324" s="9"/>
      <c r="C324" s="9"/>
      <c r="D324" s="9"/>
      <c r="E324" s="9"/>
      <c r="F324" s="9"/>
      <c r="G324" s="9"/>
      <c r="H324" s="9"/>
      <c r="I324" s="9"/>
      <c r="J324" s="9"/>
      <c r="K324" s="17"/>
      <c r="L324" s="17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</row>
    <row r="325" spans="1:23" ht="26.25" customHeight="1" hidden="1">
      <c r="A325" s="2"/>
      <c r="B325" s="9"/>
      <c r="C325" s="9"/>
      <c r="D325" s="9"/>
      <c r="E325" s="9"/>
      <c r="F325" s="9"/>
      <c r="G325" s="9"/>
      <c r="H325" s="9"/>
      <c r="I325" s="9"/>
      <c r="J325" s="9"/>
      <c r="K325" s="59"/>
      <c r="L325" s="59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</row>
    <row r="326" spans="1:23" ht="12.75" hidden="1">
      <c r="A326" s="2"/>
      <c r="B326" s="9"/>
      <c r="C326" s="9"/>
      <c r="D326" s="9"/>
      <c r="E326" s="9"/>
      <c r="F326" s="9"/>
      <c r="G326" s="9"/>
      <c r="H326" s="9"/>
      <c r="I326" s="9"/>
      <c r="J326" s="9"/>
      <c r="K326" s="17"/>
      <c r="L326" s="17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</row>
    <row r="327" spans="1:23" ht="12.75" hidden="1">
      <c r="A327" s="2"/>
      <c r="B327" s="9"/>
      <c r="C327" s="9"/>
      <c r="D327" s="9"/>
      <c r="E327" s="9"/>
      <c r="F327" s="9"/>
      <c r="G327" s="9"/>
      <c r="H327" s="9"/>
      <c r="I327" s="9"/>
      <c r="J327" s="9"/>
      <c r="K327" s="17"/>
      <c r="L327" s="17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</row>
    <row r="328" spans="1:23" ht="12.75" hidden="1">
      <c r="A328" s="2"/>
      <c r="B328" s="9"/>
      <c r="C328" s="9"/>
      <c r="D328" s="9"/>
      <c r="E328" s="9"/>
      <c r="F328" s="9"/>
      <c r="G328" s="9"/>
      <c r="H328" s="9"/>
      <c r="I328" s="9"/>
      <c r="J328" s="9"/>
      <c r="K328" s="17"/>
      <c r="L328" s="17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</row>
    <row r="329" spans="1:23" ht="12.75" hidden="1">
      <c r="A329" s="2"/>
      <c r="B329" s="9"/>
      <c r="C329" s="9"/>
      <c r="D329" s="9"/>
      <c r="E329" s="9"/>
      <c r="F329" s="9"/>
      <c r="G329" s="9"/>
      <c r="H329" s="9"/>
      <c r="I329" s="9"/>
      <c r="J329" s="9"/>
      <c r="K329" s="17"/>
      <c r="L329" s="17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</row>
    <row r="330" spans="1:23" ht="12.75" hidden="1">
      <c r="A330" s="2"/>
      <c r="B330" s="9"/>
      <c r="C330" s="9"/>
      <c r="D330" s="9"/>
      <c r="E330" s="9"/>
      <c r="F330" s="9"/>
      <c r="G330" s="9"/>
      <c r="H330" s="9"/>
      <c r="I330" s="9"/>
      <c r="J330" s="9"/>
      <c r="K330" s="17"/>
      <c r="L330" s="17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</row>
    <row r="331" spans="1:23" ht="12.75" hidden="1">
      <c r="A331" s="2"/>
      <c r="B331" s="9"/>
      <c r="C331" s="9"/>
      <c r="D331" s="9"/>
      <c r="E331" s="9"/>
      <c r="F331" s="9"/>
      <c r="G331" s="9"/>
      <c r="H331" s="9"/>
      <c r="I331" s="9"/>
      <c r="J331" s="9"/>
      <c r="K331" s="17"/>
      <c r="L331" s="17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</row>
    <row r="332" spans="1:23" ht="12.75" hidden="1">
      <c r="A332" s="2"/>
      <c r="B332" s="9"/>
      <c r="C332" s="9"/>
      <c r="D332" s="9"/>
      <c r="E332" s="9"/>
      <c r="F332" s="9"/>
      <c r="G332" s="9"/>
      <c r="H332" s="9"/>
      <c r="I332" s="9"/>
      <c r="J332" s="9"/>
      <c r="K332" s="17"/>
      <c r="L332" s="17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</row>
    <row r="333" spans="1:23" ht="12.75" hidden="1">
      <c r="A333" s="2"/>
      <c r="B333" s="9"/>
      <c r="C333" s="9"/>
      <c r="D333" s="9"/>
      <c r="E333" s="9"/>
      <c r="F333" s="9"/>
      <c r="G333" s="9"/>
      <c r="H333" s="9"/>
      <c r="I333" s="9"/>
      <c r="J333" s="9"/>
      <c r="K333" s="17"/>
      <c r="L333" s="17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</row>
    <row r="334" spans="1:23" ht="12.75" hidden="1">
      <c r="A334" s="2"/>
      <c r="B334" s="9"/>
      <c r="C334" s="9"/>
      <c r="D334" s="9"/>
      <c r="E334" s="9"/>
      <c r="F334" s="9"/>
      <c r="G334" s="9"/>
      <c r="H334" s="9"/>
      <c r="I334" s="9"/>
      <c r="J334" s="9"/>
      <c r="K334" s="17"/>
      <c r="L334" s="17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</row>
    <row r="335" spans="1:23" ht="12.75" hidden="1">
      <c r="A335" s="2"/>
      <c r="B335" s="9"/>
      <c r="C335" s="9"/>
      <c r="D335" s="9"/>
      <c r="E335" s="9"/>
      <c r="F335" s="9"/>
      <c r="G335" s="9"/>
      <c r="H335" s="9"/>
      <c r="I335" s="9"/>
      <c r="J335" s="9"/>
      <c r="K335" s="17"/>
      <c r="L335" s="17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</row>
    <row r="336" spans="1:23" ht="12.75" hidden="1">
      <c r="A336" s="2"/>
      <c r="B336" s="9"/>
      <c r="C336" s="9"/>
      <c r="D336" s="9"/>
      <c r="E336" s="9"/>
      <c r="F336" s="9"/>
      <c r="G336" s="9"/>
      <c r="H336" s="9"/>
      <c r="I336" s="9"/>
      <c r="J336" s="9"/>
      <c r="K336" s="17"/>
      <c r="L336" s="17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</row>
    <row r="337" spans="1:23" ht="12.75" hidden="1">
      <c r="A337" s="2"/>
      <c r="B337" s="9"/>
      <c r="C337" s="9"/>
      <c r="D337" s="9"/>
      <c r="E337" s="9"/>
      <c r="F337" s="9"/>
      <c r="G337" s="9"/>
      <c r="H337" s="9"/>
      <c r="I337" s="9"/>
      <c r="J337" s="9"/>
      <c r="K337" s="17"/>
      <c r="L337" s="17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</row>
    <row r="338" spans="1:23" ht="12.75" hidden="1">
      <c r="A338" s="2"/>
      <c r="B338" s="9"/>
      <c r="C338" s="9"/>
      <c r="D338" s="9"/>
      <c r="E338" s="9"/>
      <c r="F338" s="9"/>
      <c r="G338" s="9"/>
      <c r="H338" s="9"/>
      <c r="I338" s="9"/>
      <c r="J338" s="9"/>
      <c r="K338" s="17"/>
      <c r="L338" s="17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</row>
    <row r="339" spans="1:23" ht="12.75" hidden="1">
      <c r="A339" s="2"/>
      <c r="B339" s="9"/>
      <c r="C339" s="9"/>
      <c r="D339" s="9"/>
      <c r="E339" s="9"/>
      <c r="F339" s="9"/>
      <c r="G339" s="9"/>
      <c r="H339" s="9"/>
      <c r="I339" s="9"/>
      <c r="J339" s="9"/>
      <c r="K339" s="17"/>
      <c r="L339" s="17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</row>
    <row r="340" spans="1:23" ht="12.75" hidden="1">
      <c r="A340" s="2"/>
      <c r="B340" s="9"/>
      <c r="C340" s="9"/>
      <c r="D340" s="9"/>
      <c r="E340" s="9"/>
      <c r="F340" s="9"/>
      <c r="G340" s="9"/>
      <c r="H340" s="9"/>
      <c r="I340" s="9"/>
      <c r="J340" s="9"/>
      <c r="K340" s="17"/>
      <c r="L340" s="17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</row>
    <row r="341" spans="1:23" ht="12.75" hidden="1">
      <c r="A341" s="2"/>
      <c r="B341" s="9"/>
      <c r="C341" s="9"/>
      <c r="D341" s="9"/>
      <c r="E341" s="9"/>
      <c r="F341" s="9"/>
      <c r="G341" s="9"/>
      <c r="H341" s="9"/>
      <c r="I341" s="9"/>
      <c r="J341" s="9"/>
      <c r="K341" s="17"/>
      <c r="L341" s="17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</row>
    <row r="342" spans="1:23" ht="12.75" hidden="1">
      <c r="A342" s="2"/>
      <c r="B342" s="9"/>
      <c r="C342" s="9"/>
      <c r="D342" s="9"/>
      <c r="E342" s="9"/>
      <c r="F342" s="9"/>
      <c r="G342" s="9"/>
      <c r="H342" s="9"/>
      <c r="I342" s="9"/>
      <c r="J342" s="9"/>
      <c r="K342" s="60"/>
      <c r="L342" s="60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</row>
    <row r="343" spans="1:23" ht="12.75" hidden="1">
      <c r="A343" s="2"/>
      <c r="B343" s="9"/>
      <c r="C343" s="9"/>
      <c r="D343" s="9"/>
      <c r="E343" s="9"/>
      <c r="F343" s="9"/>
      <c r="G343" s="9"/>
      <c r="H343" s="9"/>
      <c r="I343" s="9"/>
      <c r="J343" s="9"/>
      <c r="K343" s="17"/>
      <c r="L343" s="17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</row>
    <row r="344" spans="1:23" ht="12.75" hidden="1">
      <c r="A344" s="2"/>
      <c r="B344" s="9"/>
      <c r="C344" s="9"/>
      <c r="D344" s="9"/>
      <c r="E344" s="9"/>
      <c r="F344" s="9"/>
      <c r="G344" s="9"/>
      <c r="H344" s="9"/>
      <c r="I344" s="9"/>
      <c r="J344" s="9"/>
      <c r="K344" s="17"/>
      <c r="L344" s="17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</row>
    <row r="345" spans="1:23" ht="12.75" hidden="1">
      <c r="A345" s="2"/>
      <c r="B345" s="9"/>
      <c r="C345" s="9"/>
      <c r="D345" s="9"/>
      <c r="E345" s="9"/>
      <c r="F345" s="9"/>
      <c r="G345" s="9"/>
      <c r="H345" s="9"/>
      <c r="I345" s="9"/>
      <c r="J345" s="9"/>
      <c r="K345" s="17"/>
      <c r="L345" s="17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</row>
    <row r="346" spans="1:23" ht="12.75" hidden="1">
      <c r="A346" s="2"/>
      <c r="B346" s="9"/>
      <c r="C346" s="9"/>
      <c r="D346" s="9"/>
      <c r="E346" s="9"/>
      <c r="F346" s="9"/>
      <c r="G346" s="9"/>
      <c r="H346" s="9"/>
      <c r="I346" s="9"/>
      <c r="J346" s="9"/>
      <c r="K346" s="17"/>
      <c r="L346" s="17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</row>
    <row r="347" spans="1:23" ht="12.75" hidden="1">
      <c r="A347" s="2"/>
      <c r="B347" s="9"/>
      <c r="C347" s="9"/>
      <c r="D347" s="9"/>
      <c r="E347" s="9"/>
      <c r="F347" s="9"/>
      <c r="G347" s="9"/>
      <c r="H347" s="9"/>
      <c r="I347" s="9"/>
      <c r="J347" s="9"/>
      <c r="K347" s="17"/>
      <c r="L347" s="17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</row>
    <row r="348" spans="1:23" ht="12.75" hidden="1">
      <c r="A348" s="2"/>
      <c r="B348" s="9"/>
      <c r="C348" s="9"/>
      <c r="D348" s="9"/>
      <c r="E348" s="9"/>
      <c r="F348" s="9"/>
      <c r="G348" s="9"/>
      <c r="H348" s="9"/>
      <c r="I348" s="9"/>
      <c r="J348" s="9"/>
      <c r="K348" s="20"/>
      <c r="L348" s="20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</row>
    <row r="349" spans="1:23" ht="12.75" hidden="1">
      <c r="A349" s="2"/>
      <c r="B349" s="9"/>
      <c r="C349" s="9"/>
      <c r="D349" s="9"/>
      <c r="E349" s="9"/>
      <c r="F349" s="9"/>
      <c r="G349" s="9"/>
      <c r="H349" s="9"/>
      <c r="I349" s="9"/>
      <c r="J349" s="9"/>
      <c r="K349" s="17"/>
      <c r="L349" s="17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</row>
    <row r="350" spans="1:23" ht="12.75" hidden="1">
      <c r="A350" s="2"/>
      <c r="B350" s="9"/>
      <c r="C350" s="9"/>
      <c r="D350" s="9"/>
      <c r="E350" s="9"/>
      <c r="F350" s="9"/>
      <c r="G350" s="9"/>
      <c r="H350" s="9"/>
      <c r="I350" s="9"/>
      <c r="J350" s="9"/>
      <c r="K350" s="17"/>
      <c r="L350" s="17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</row>
    <row r="351" spans="1:23" ht="12.75" hidden="1">
      <c r="A351" s="2"/>
      <c r="B351" s="9"/>
      <c r="C351" s="9"/>
      <c r="D351" s="9"/>
      <c r="E351" s="9"/>
      <c r="F351" s="9"/>
      <c r="G351" s="9"/>
      <c r="H351" s="9"/>
      <c r="I351" s="9"/>
      <c r="J351" s="9"/>
      <c r="K351" s="17"/>
      <c r="L351" s="17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</row>
    <row r="352" spans="1:23" ht="12.75" hidden="1">
      <c r="A352" s="2"/>
      <c r="B352" s="9"/>
      <c r="C352" s="9"/>
      <c r="D352" s="9"/>
      <c r="E352" s="9"/>
      <c r="F352" s="9"/>
      <c r="G352" s="9"/>
      <c r="H352" s="9"/>
      <c r="I352" s="9"/>
      <c r="J352" s="9"/>
      <c r="K352" s="17"/>
      <c r="L352" s="17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</row>
    <row r="353" spans="1:23" ht="12.75" hidden="1">
      <c r="A353" s="2"/>
      <c r="B353" s="9"/>
      <c r="C353" s="9"/>
      <c r="D353" s="9"/>
      <c r="E353" s="9"/>
      <c r="F353" s="9"/>
      <c r="G353" s="9"/>
      <c r="H353" s="9"/>
      <c r="I353" s="9"/>
      <c r="J353" s="9"/>
      <c r="K353" s="17"/>
      <c r="L353" s="17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</row>
    <row r="354" spans="1:23" ht="12.75" hidden="1">
      <c r="A354" s="2"/>
      <c r="B354" s="9"/>
      <c r="C354" s="9"/>
      <c r="D354" s="9"/>
      <c r="E354" s="9"/>
      <c r="F354" s="9"/>
      <c r="G354" s="9"/>
      <c r="H354" s="9"/>
      <c r="I354" s="9"/>
      <c r="J354" s="9"/>
      <c r="K354" s="17"/>
      <c r="L354" s="17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</row>
    <row r="355" spans="1:23" ht="12.75" hidden="1">
      <c r="A355" s="2"/>
      <c r="B355" s="9"/>
      <c r="C355" s="9"/>
      <c r="D355" s="9"/>
      <c r="E355" s="9"/>
      <c r="F355" s="9"/>
      <c r="G355" s="9"/>
      <c r="H355" s="9"/>
      <c r="I355" s="9"/>
      <c r="J355" s="9"/>
      <c r="K355" s="17"/>
      <c r="L355" s="17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</row>
    <row r="356" spans="1:23" ht="12.75" hidden="1">
      <c r="A356" s="2"/>
      <c r="B356" s="9"/>
      <c r="C356" s="9"/>
      <c r="D356" s="9"/>
      <c r="E356" s="9"/>
      <c r="F356" s="9"/>
      <c r="G356" s="9"/>
      <c r="H356" s="9"/>
      <c r="I356" s="9"/>
      <c r="J356" s="9"/>
      <c r="K356" s="17"/>
      <c r="L356" s="17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</row>
    <row r="357" spans="1:23" ht="12.75" hidden="1">
      <c r="A357" s="2"/>
      <c r="B357" s="9"/>
      <c r="C357" s="9"/>
      <c r="D357" s="9"/>
      <c r="E357" s="9"/>
      <c r="F357" s="9"/>
      <c r="G357" s="9"/>
      <c r="H357" s="9"/>
      <c r="I357" s="9"/>
      <c r="J357" s="9"/>
      <c r="K357" s="17"/>
      <c r="L357" s="17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</row>
    <row r="358" spans="1:23" ht="12.75" hidden="1">
      <c r="A358" s="2"/>
      <c r="B358" s="9"/>
      <c r="C358" s="9"/>
      <c r="D358" s="9"/>
      <c r="E358" s="9"/>
      <c r="F358" s="9"/>
      <c r="G358" s="9"/>
      <c r="H358" s="9"/>
      <c r="I358" s="9"/>
      <c r="J358" s="9"/>
      <c r="K358" s="17"/>
      <c r="L358" s="17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</row>
    <row r="359" spans="1:23" ht="12.75" hidden="1">
      <c r="A359" s="2"/>
      <c r="B359" s="9"/>
      <c r="C359" s="9"/>
      <c r="D359" s="9"/>
      <c r="E359" s="9"/>
      <c r="F359" s="9"/>
      <c r="G359" s="9"/>
      <c r="H359" s="9"/>
      <c r="I359" s="9"/>
      <c r="J359" s="9"/>
      <c r="K359" s="17"/>
      <c r="L359" s="17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</row>
    <row r="360" spans="1:23" ht="12.75" hidden="1">
      <c r="A360" s="6"/>
      <c r="B360" s="19"/>
      <c r="C360" s="19"/>
      <c r="D360" s="19"/>
      <c r="E360" s="19"/>
      <c r="F360" s="19"/>
      <c r="G360" s="19"/>
      <c r="H360" s="19"/>
      <c r="I360" s="19"/>
      <c r="J360" s="19"/>
      <c r="K360" s="16"/>
      <c r="L360" s="16"/>
      <c r="M360" s="16"/>
      <c r="N360" s="16"/>
      <c r="O360" s="16"/>
      <c r="P360" s="16"/>
      <c r="Q360" s="16"/>
      <c r="R360" s="8"/>
      <c r="S360" s="8"/>
      <c r="T360" s="8"/>
      <c r="U360" s="8"/>
      <c r="V360" s="8"/>
      <c r="W360" s="8"/>
    </row>
    <row r="361" ht="12.75" hidden="1"/>
    <row r="362" ht="12.75" hidden="1"/>
    <row r="363" spans="1:23" ht="12.75" hidden="1">
      <c r="A363" s="21"/>
      <c r="B363" s="21"/>
      <c r="C363" s="21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</row>
    <row r="364" spans="1:23" ht="12.75" hidden="1">
      <c r="A364" s="21"/>
      <c r="B364" s="21"/>
      <c r="C364" s="21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</row>
    <row r="365" spans="1:23" ht="12.75" customHeight="1" hidden="1">
      <c r="A365" s="21"/>
      <c r="B365" s="21"/>
      <c r="C365" s="21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</row>
    <row r="366" spans="1:23" ht="12.75" hidden="1">
      <c r="A366" s="21"/>
      <c r="B366" s="21"/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</row>
    <row r="367" spans="1:23" ht="12.75" hidden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</row>
    <row r="368" spans="1:23" ht="12.75" hidden="1">
      <c r="A368" s="17"/>
      <c r="B368" s="17"/>
      <c r="C368" s="17"/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</row>
    <row r="369" spans="1:23" ht="38.25" customHeight="1" hidden="1">
      <c r="A369" s="17"/>
      <c r="B369" s="17"/>
      <c r="C369" s="17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</row>
    <row r="370" spans="1:23" ht="12.75" hidden="1">
      <c r="A370" s="5"/>
      <c r="B370" s="20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</row>
    <row r="371" spans="1:23" ht="12.75" customHeight="1" hidden="1">
      <c r="A371" s="2"/>
      <c r="B371" s="9"/>
      <c r="C371" s="9"/>
      <c r="D371" s="9"/>
      <c r="E371" s="9"/>
      <c r="F371" s="9"/>
      <c r="G371" s="9"/>
      <c r="H371" s="9"/>
      <c r="I371" s="9"/>
      <c r="J371" s="9"/>
      <c r="K371" s="17"/>
      <c r="L371" s="17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</row>
    <row r="372" spans="1:23" ht="12.75" hidden="1">
      <c r="A372" s="2"/>
      <c r="B372" s="9"/>
      <c r="C372" s="9"/>
      <c r="D372" s="9"/>
      <c r="E372" s="9"/>
      <c r="F372" s="9"/>
      <c r="G372" s="9"/>
      <c r="H372" s="9"/>
      <c r="I372" s="9"/>
      <c r="J372" s="9"/>
      <c r="K372" s="17"/>
      <c r="L372" s="17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</row>
    <row r="373" spans="1:23" ht="12.75" customHeight="1" hidden="1">
      <c r="A373" s="2"/>
      <c r="B373" s="9"/>
      <c r="C373" s="9"/>
      <c r="D373" s="9"/>
      <c r="E373" s="9"/>
      <c r="F373" s="9"/>
      <c r="G373" s="9"/>
      <c r="H373" s="9"/>
      <c r="I373" s="9"/>
      <c r="J373" s="9"/>
      <c r="K373" s="17"/>
      <c r="L373" s="17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</row>
    <row r="374" spans="1:23" ht="12.75" customHeight="1" hidden="1">
      <c r="A374" s="2"/>
      <c r="B374" s="9"/>
      <c r="C374" s="9"/>
      <c r="D374" s="9"/>
      <c r="E374" s="9"/>
      <c r="F374" s="9"/>
      <c r="G374" s="9"/>
      <c r="H374" s="9"/>
      <c r="I374" s="9"/>
      <c r="J374" s="9"/>
      <c r="K374" s="59"/>
      <c r="L374" s="59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</row>
    <row r="375" spans="1:23" ht="12.75" hidden="1">
      <c r="A375" s="6"/>
      <c r="B375" s="19"/>
      <c r="C375" s="19"/>
      <c r="D375" s="19"/>
      <c r="E375" s="19"/>
      <c r="F375" s="19"/>
      <c r="G375" s="19"/>
      <c r="H375" s="19"/>
      <c r="I375" s="19"/>
      <c r="J375" s="19"/>
      <c r="K375" s="16"/>
      <c r="L375" s="16"/>
      <c r="M375" s="16"/>
      <c r="N375" s="16"/>
      <c r="O375" s="16"/>
      <c r="P375" s="16"/>
      <c r="Q375" s="16"/>
      <c r="R375" s="8"/>
      <c r="S375" s="8"/>
      <c r="T375" s="8"/>
      <c r="U375" s="8"/>
      <c r="V375" s="8"/>
      <c r="W375" s="8"/>
    </row>
    <row r="376" ht="12.75" hidden="1"/>
    <row r="377" ht="12.75" hidden="1"/>
    <row r="378" spans="1:23" ht="12.75" hidden="1">
      <c r="A378" s="21"/>
      <c r="B378" s="21"/>
      <c r="C378" s="21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</row>
    <row r="379" spans="1:23" ht="12.75" hidden="1">
      <c r="A379" s="21"/>
      <c r="B379" s="21"/>
      <c r="C379" s="21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</row>
    <row r="380" spans="1:23" ht="12.75" customHeight="1" hidden="1">
      <c r="A380" s="21"/>
      <c r="B380" s="21"/>
      <c r="C380" s="21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</row>
    <row r="381" spans="1:23" ht="12.75" hidden="1">
      <c r="A381" s="21"/>
      <c r="B381" s="21"/>
      <c r="C381" s="21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</row>
    <row r="382" spans="1:23" ht="12.75" hidden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</row>
    <row r="383" spans="1:23" ht="12.75" hidden="1">
      <c r="A383" s="17"/>
      <c r="B383" s="17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</row>
    <row r="384" spans="1:23" ht="38.25" customHeight="1" hidden="1">
      <c r="A384" s="17"/>
      <c r="B384" s="17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</row>
    <row r="385" spans="1:23" ht="12.75" hidden="1">
      <c r="A385" s="5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</row>
    <row r="386" spans="1:23" ht="12.75" hidden="1">
      <c r="A386" s="2"/>
      <c r="B386" s="9"/>
      <c r="C386" s="9"/>
      <c r="D386" s="9"/>
      <c r="E386" s="9"/>
      <c r="F386" s="9"/>
      <c r="G386" s="9"/>
      <c r="H386" s="9"/>
      <c r="I386" s="9"/>
      <c r="J386" s="9"/>
      <c r="K386" s="17"/>
      <c r="L386" s="17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</row>
    <row r="387" spans="1:23" ht="28.5" customHeight="1" hidden="1">
      <c r="A387" s="2"/>
      <c r="B387" s="9"/>
      <c r="C387" s="9"/>
      <c r="D387" s="9"/>
      <c r="E387" s="9"/>
      <c r="F387" s="9"/>
      <c r="G387" s="9"/>
      <c r="H387" s="9"/>
      <c r="I387" s="9"/>
      <c r="J387" s="9"/>
      <c r="K387" s="17"/>
      <c r="L387" s="17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</row>
    <row r="388" spans="1:23" ht="25.5" customHeight="1" hidden="1">
      <c r="A388" s="2"/>
      <c r="B388" s="9"/>
      <c r="C388" s="9"/>
      <c r="D388" s="9"/>
      <c r="E388" s="9"/>
      <c r="F388" s="9"/>
      <c r="G388" s="9"/>
      <c r="H388" s="9"/>
      <c r="I388" s="9"/>
      <c r="J388" s="9"/>
      <c r="K388" s="17"/>
      <c r="L388" s="17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</row>
    <row r="389" spans="1:23" ht="12.75" hidden="1">
      <c r="A389" s="2"/>
      <c r="B389" s="9"/>
      <c r="C389" s="9"/>
      <c r="D389" s="9"/>
      <c r="E389" s="9"/>
      <c r="F389" s="9"/>
      <c r="G389" s="9"/>
      <c r="H389" s="9"/>
      <c r="I389" s="9"/>
      <c r="J389" s="9"/>
      <c r="K389" s="17"/>
      <c r="L389" s="17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</row>
    <row r="390" spans="1:23" ht="12.75" hidden="1">
      <c r="A390" s="2"/>
      <c r="B390" s="9"/>
      <c r="C390" s="9"/>
      <c r="D390" s="9"/>
      <c r="E390" s="9"/>
      <c r="F390" s="9"/>
      <c r="G390" s="9"/>
      <c r="H390" s="9"/>
      <c r="I390" s="9"/>
      <c r="J390" s="9"/>
      <c r="K390" s="17"/>
      <c r="L390" s="17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</row>
    <row r="391" spans="1:23" ht="12.75" hidden="1">
      <c r="A391" s="2"/>
      <c r="B391" s="9"/>
      <c r="C391" s="9"/>
      <c r="D391" s="9"/>
      <c r="E391" s="9"/>
      <c r="F391" s="9"/>
      <c r="G391" s="9"/>
      <c r="H391" s="9"/>
      <c r="I391" s="9"/>
      <c r="J391" s="9"/>
      <c r="K391" s="59"/>
      <c r="L391" s="59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</row>
    <row r="392" spans="1:23" ht="12.75" hidden="1">
      <c r="A392" s="6"/>
      <c r="B392" s="19"/>
      <c r="C392" s="19"/>
      <c r="D392" s="19"/>
      <c r="E392" s="19"/>
      <c r="F392" s="19"/>
      <c r="G392" s="19"/>
      <c r="H392" s="19"/>
      <c r="I392" s="19"/>
      <c r="J392" s="19"/>
      <c r="K392" s="16"/>
      <c r="L392" s="16"/>
      <c r="M392" s="16"/>
      <c r="N392" s="16"/>
      <c r="O392" s="16"/>
      <c r="P392" s="16"/>
      <c r="Q392" s="16"/>
      <c r="R392" s="8"/>
      <c r="S392" s="8"/>
      <c r="T392" s="8"/>
      <c r="U392" s="8"/>
      <c r="V392" s="8"/>
      <c r="W392" s="8"/>
    </row>
    <row r="393" ht="12.75" hidden="1"/>
    <row r="394" ht="12.75" hidden="1"/>
    <row r="395" spans="1:23" ht="12.75" hidden="1">
      <c r="A395" s="21"/>
      <c r="B395" s="21"/>
      <c r="C395" s="21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</row>
    <row r="396" spans="1:23" ht="12.75" hidden="1">
      <c r="A396" s="21"/>
      <c r="B396" s="21"/>
      <c r="C396" s="21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</row>
    <row r="397" spans="1:23" ht="12.75" customHeight="1" hidden="1">
      <c r="A397" s="21"/>
      <c r="B397" s="21"/>
      <c r="C397" s="21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</row>
    <row r="398" spans="1:23" ht="12.75" hidden="1">
      <c r="A398" s="21"/>
      <c r="B398" s="21"/>
      <c r="C398" s="21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</row>
    <row r="399" spans="1:23" ht="12.75" hidden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</row>
    <row r="400" spans="1:23" ht="12.75" hidden="1">
      <c r="A400" s="17"/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</row>
    <row r="401" spans="1:23" ht="38.25" customHeight="1" hidden="1">
      <c r="A401" s="17"/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</row>
    <row r="402" spans="1:23" ht="12.75" hidden="1">
      <c r="A402" s="5"/>
      <c r="B402" s="20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20"/>
      <c r="Q402" s="20"/>
      <c r="R402" s="20"/>
      <c r="S402" s="20"/>
      <c r="T402" s="20"/>
      <c r="U402" s="20"/>
      <c r="V402" s="20"/>
      <c r="W402" s="20"/>
    </row>
    <row r="403" spans="1:23" ht="12.75" hidden="1">
      <c r="A403" s="2"/>
      <c r="B403" s="9"/>
      <c r="C403" s="9"/>
      <c r="D403" s="9"/>
      <c r="E403" s="9"/>
      <c r="F403" s="9"/>
      <c r="G403" s="9"/>
      <c r="H403" s="9"/>
      <c r="I403" s="9"/>
      <c r="J403" s="9"/>
      <c r="K403" s="17"/>
      <c r="L403" s="17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</row>
    <row r="404" spans="1:23" ht="12.75" hidden="1">
      <c r="A404" s="2"/>
      <c r="B404" s="9"/>
      <c r="C404" s="9"/>
      <c r="D404" s="9"/>
      <c r="E404" s="9"/>
      <c r="F404" s="9"/>
      <c r="G404" s="9"/>
      <c r="H404" s="9"/>
      <c r="I404" s="9"/>
      <c r="J404" s="9"/>
      <c r="K404" s="17"/>
      <c r="L404" s="17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</row>
    <row r="405" spans="1:23" ht="27" customHeight="1" hidden="1">
      <c r="A405" s="2"/>
      <c r="B405" s="9"/>
      <c r="C405" s="9"/>
      <c r="D405" s="9"/>
      <c r="E405" s="9"/>
      <c r="F405" s="9"/>
      <c r="G405" s="9"/>
      <c r="H405" s="9"/>
      <c r="I405" s="9"/>
      <c r="J405" s="9"/>
      <c r="K405" s="17"/>
      <c r="L405" s="17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</row>
    <row r="406" spans="1:23" ht="12.75" hidden="1">
      <c r="A406" s="2"/>
      <c r="B406" s="9"/>
      <c r="C406" s="9"/>
      <c r="D406" s="9"/>
      <c r="E406" s="9"/>
      <c r="F406" s="9"/>
      <c r="G406" s="9"/>
      <c r="H406" s="9"/>
      <c r="I406" s="9"/>
      <c r="J406" s="9"/>
      <c r="K406" s="17"/>
      <c r="L406" s="17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</row>
    <row r="407" spans="1:23" ht="12.75" hidden="1">
      <c r="A407" s="2"/>
      <c r="B407" s="9"/>
      <c r="C407" s="9"/>
      <c r="D407" s="9"/>
      <c r="E407" s="9"/>
      <c r="F407" s="9"/>
      <c r="G407" s="9"/>
      <c r="H407" s="9"/>
      <c r="I407" s="9"/>
      <c r="J407" s="9"/>
      <c r="K407" s="17"/>
      <c r="L407" s="17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</row>
    <row r="408" spans="1:23" ht="12.75" hidden="1">
      <c r="A408" s="2"/>
      <c r="B408" s="9"/>
      <c r="C408" s="9"/>
      <c r="D408" s="9"/>
      <c r="E408" s="9"/>
      <c r="F408" s="9"/>
      <c r="G408" s="9"/>
      <c r="H408" s="9"/>
      <c r="I408" s="9"/>
      <c r="J408" s="9"/>
      <c r="K408" s="17"/>
      <c r="L408" s="17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</row>
    <row r="409" spans="1:23" ht="12.75" hidden="1">
      <c r="A409" s="2"/>
      <c r="B409" s="9"/>
      <c r="C409" s="9"/>
      <c r="D409" s="9"/>
      <c r="E409" s="9"/>
      <c r="F409" s="9"/>
      <c r="G409" s="9"/>
      <c r="H409" s="9"/>
      <c r="I409" s="9"/>
      <c r="J409" s="9"/>
      <c r="K409" s="17"/>
      <c r="L409" s="17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</row>
    <row r="410" spans="1:23" ht="12.75" hidden="1">
      <c r="A410" s="2"/>
      <c r="B410" s="9"/>
      <c r="C410" s="9"/>
      <c r="D410" s="9"/>
      <c r="E410" s="9"/>
      <c r="F410" s="9"/>
      <c r="G410" s="9"/>
      <c r="H410" s="9"/>
      <c r="I410" s="9"/>
      <c r="J410" s="9"/>
      <c r="K410" s="17"/>
      <c r="L410" s="17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</row>
    <row r="411" spans="1:23" ht="12.75" hidden="1">
      <c r="A411" s="2"/>
      <c r="B411" s="9"/>
      <c r="C411" s="9"/>
      <c r="D411" s="9"/>
      <c r="E411" s="9"/>
      <c r="F411" s="9"/>
      <c r="G411" s="9"/>
      <c r="H411" s="9"/>
      <c r="I411" s="9"/>
      <c r="J411" s="9"/>
      <c r="K411" s="59"/>
      <c r="L411" s="59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</row>
    <row r="412" spans="1:23" ht="12.75" hidden="1">
      <c r="A412" s="2"/>
      <c r="B412" s="9"/>
      <c r="C412" s="9"/>
      <c r="D412" s="9"/>
      <c r="E412" s="9"/>
      <c r="F412" s="9"/>
      <c r="G412" s="9"/>
      <c r="H412" s="9"/>
      <c r="I412" s="9"/>
      <c r="J412" s="9"/>
      <c r="K412" s="17"/>
      <c r="L412" s="17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</row>
    <row r="413" spans="1:23" ht="12.75" hidden="1">
      <c r="A413" s="2"/>
      <c r="B413" s="9"/>
      <c r="C413" s="9"/>
      <c r="D413" s="9"/>
      <c r="E413" s="9"/>
      <c r="F413" s="9"/>
      <c r="G413" s="9"/>
      <c r="H413" s="9"/>
      <c r="I413" s="9"/>
      <c r="J413" s="9"/>
      <c r="K413" s="17"/>
      <c r="L413" s="17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</row>
    <row r="414" spans="1:23" ht="12.75" hidden="1">
      <c r="A414" s="2"/>
      <c r="B414" s="9"/>
      <c r="C414" s="9"/>
      <c r="D414" s="9"/>
      <c r="E414" s="9"/>
      <c r="F414" s="9"/>
      <c r="G414" s="9"/>
      <c r="H414" s="9"/>
      <c r="I414" s="9"/>
      <c r="J414" s="9"/>
      <c r="K414" s="17"/>
      <c r="L414" s="17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</row>
    <row r="415" spans="1:23" ht="12.75" hidden="1">
      <c r="A415" s="2"/>
      <c r="B415" s="9"/>
      <c r="C415" s="9"/>
      <c r="D415" s="9"/>
      <c r="E415" s="9"/>
      <c r="F415" s="9"/>
      <c r="G415" s="9"/>
      <c r="H415" s="9"/>
      <c r="I415" s="9"/>
      <c r="J415" s="9"/>
      <c r="K415" s="17"/>
      <c r="L415" s="17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</row>
    <row r="416" spans="1:23" ht="12.75" hidden="1">
      <c r="A416" s="2"/>
      <c r="B416" s="9"/>
      <c r="C416" s="9"/>
      <c r="D416" s="9"/>
      <c r="E416" s="9"/>
      <c r="F416" s="9"/>
      <c r="G416" s="9"/>
      <c r="H416" s="9"/>
      <c r="I416" s="9"/>
      <c r="J416" s="9"/>
      <c r="K416" s="17"/>
      <c r="L416" s="17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</row>
    <row r="417" spans="1:23" ht="12.75" hidden="1">
      <c r="A417" s="2"/>
      <c r="B417" s="9"/>
      <c r="C417" s="9"/>
      <c r="D417" s="9"/>
      <c r="E417" s="9"/>
      <c r="F417" s="9"/>
      <c r="G417" s="9"/>
      <c r="H417" s="9"/>
      <c r="I417" s="9"/>
      <c r="J417" s="9"/>
      <c r="K417" s="17"/>
      <c r="L417" s="17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</row>
    <row r="418" spans="1:23" ht="12.75" hidden="1">
      <c r="A418" s="2"/>
      <c r="B418" s="9"/>
      <c r="C418" s="9"/>
      <c r="D418" s="9"/>
      <c r="E418" s="9"/>
      <c r="F418" s="9"/>
      <c r="G418" s="9"/>
      <c r="H418" s="9"/>
      <c r="I418" s="9"/>
      <c r="J418" s="9"/>
      <c r="K418" s="17"/>
      <c r="L418" s="17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</row>
    <row r="419" spans="1:23" ht="12.75" hidden="1">
      <c r="A419" s="2"/>
      <c r="B419" s="9"/>
      <c r="C419" s="9"/>
      <c r="D419" s="9"/>
      <c r="E419" s="9"/>
      <c r="F419" s="9"/>
      <c r="G419" s="9"/>
      <c r="H419" s="9"/>
      <c r="I419" s="9"/>
      <c r="J419" s="9"/>
      <c r="K419" s="17"/>
      <c r="L419" s="17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</row>
    <row r="420" spans="1:23" ht="12.75" hidden="1">
      <c r="A420" s="2"/>
      <c r="B420" s="9"/>
      <c r="C420" s="9"/>
      <c r="D420" s="9"/>
      <c r="E420" s="9"/>
      <c r="F420" s="9"/>
      <c r="G420" s="9"/>
      <c r="H420" s="9"/>
      <c r="I420" s="9"/>
      <c r="J420" s="9"/>
      <c r="K420" s="17"/>
      <c r="L420" s="17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</row>
    <row r="421" spans="1:23" ht="12.75" hidden="1">
      <c r="A421" s="2"/>
      <c r="B421" s="9"/>
      <c r="C421" s="9"/>
      <c r="D421" s="9"/>
      <c r="E421" s="9"/>
      <c r="F421" s="9"/>
      <c r="G421" s="9"/>
      <c r="H421" s="9"/>
      <c r="I421" s="9"/>
      <c r="J421" s="9"/>
      <c r="K421" s="17"/>
      <c r="L421" s="17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</row>
    <row r="422" spans="1:23" ht="12.75" hidden="1">
      <c r="A422" s="2"/>
      <c r="B422" s="9"/>
      <c r="C422" s="9"/>
      <c r="D422" s="9"/>
      <c r="E422" s="9"/>
      <c r="F422" s="9"/>
      <c r="G422" s="9"/>
      <c r="H422" s="9"/>
      <c r="I422" s="9"/>
      <c r="J422" s="9"/>
      <c r="K422" s="17"/>
      <c r="L422" s="17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</row>
    <row r="423" spans="1:23" ht="12.75" hidden="1">
      <c r="A423" s="2"/>
      <c r="B423" s="9"/>
      <c r="C423" s="9"/>
      <c r="D423" s="9"/>
      <c r="E423" s="9"/>
      <c r="F423" s="9"/>
      <c r="G423" s="9"/>
      <c r="H423" s="9"/>
      <c r="I423" s="9"/>
      <c r="J423" s="9"/>
      <c r="K423" s="17"/>
      <c r="L423" s="17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</row>
    <row r="424" spans="1:23" ht="12.75" hidden="1">
      <c r="A424" s="2"/>
      <c r="B424" s="9"/>
      <c r="C424" s="9"/>
      <c r="D424" s="9"/>
      <c r="E424" s="9"/>
      <c r="F424" s="9"/>
      <c r="G424" s="9"/>
      <c r="H424" s="9"/>
      <c r="I424" s="9"/>
      <c r="J424" s="9"/>
      <c r="K424" s="17"/>
      <c r="L424" s="17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</row>
    <row r="425" spans="1:23" ht="12.75" hidden="1">
      <c r="A425" s="2"/>
      <c r="B425" s="9"/>
      <c r="C425" s="9"/>
      <c r="D425" s="9"/>
      <c r="E425" s="9"/>
      <c r="F425" s="9"/>
      <c r="G425" s="9"/>
      <c r="H425" s="9"/>
      <c r="I425" s="9"/>
      <c r="J425" s="9"/>
      <c r="K425" s="17"/>
      <c r="L425" s="17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</row>
    <row r="426" spans="1:23" ht="12.75" hidden="1">
      <c r="A426" s="2"/>
      <c r="B426" s="9"/>
      <c r="C426" s="9"/>
      <c r="D426" s="9"/>
      <c r="E426" s="9"/>
      <c r="F426" s="9"/>
      <c r="G426" s="9"/>
      <c r="H426" s="9"/>
      <c r="I426" s="9"/>
      <c r="J426" s="9"/>
      <c r="K426" s="17"/>
      <c r="L426" s="17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</row>
    <row r="427" spans="1:23" ht="12.75" hidden="1">
      <c r="A427" s="2"/>
      <c r="B427" s="9"/>
      <c r="C427" s="9"/>
      <c r="D427" s="9"/>
      <c r="E427" s="9"/>
      <c r="F427" s="9"/>
      <c r="G427" s="9"/>
      <c r="H427" s="9"/>
      <c r="I427" s="9"/>
      <c r="J427" s="9"/>
      <c r="K427" s="17"/>
      <c r="L427" s="17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</row>
    <row r="428" spans="1:23" ht="12.75" hidden="1">
      <c r="A428" s="2"/>
      <c r="B428" s="9"/>
      <c r="C428" s="9"/>
      <c r="D428" s="9"/>
      <c r="E428" s="9"/>
      <c r="F428" s="9"/>
      <c r="G428" s="9"/>
      <c r="H428" s="9"/>
      <c r="I428" s="9"/>
      <c r="J428" s="9"/>
      <c r="K428" s="60"/>
      <c r="L428" s="60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</row>
    <row r="429" spans="1:23" ht="12.75" hidden="1">
      <c r="A429" s="2"/>
      <c r="B429" s="9"/>
      <c r="C429" s="9"/>
      <c r="D429" s="9"/>
      <c r="E429" s="9"/>
      <c r="F429" s="9"/>
      <c r="G429" s="9"/>
      <c r="H429" s="9"/>
      <c r="I429" s="9"/>
      <c r="J429" s="9"/>
      <c r="K429" s="17"/>
      <c r="L429" s="17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</row>
    <row r="430" spans="1:23" ht="12.75" hidden="1">
      <c r="A430" s="2"/>
      <c r="B430" s="9"/>
      <c r="C430" s="9"/>
      <c r="D430" s="9"/>
      <c r="E430" s="9"/>
      <c r="F430" s="9"/>
      <c r="G430" s="9"/>
      <c r="H430" s="9"/>
      <c r="I430" s="9"/>
      <c r="J430" s="9"/>
      <c r="K430" s="17"/>
      <c r="L430" s="17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</row>
    <row r="431" spans="1:23" ht="12.75" hidden="1">
      <c r="A431" s="2"/>
      <c r="B431" s="9"/>
      <c r="C431" s="9"/>
      <c r="D431" s="9"/>
      <c r="E431" s="9"/>
      <c r="F431" s="9"/>
      <c r="G431" s="9"/>
      <c r="H431" s="9"/>
      <c r="I431" s="9"/>
      <c r="J431" s="9"/>
      <c r="K431" s="17"/>
      <c r="L431" s="17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</row>
    <row r="432" spans="1:23" ht="12.75" hidden="1">
      <c r="A432" s="2"/>
      <c r="B432" s="9"/>
      <c r="C432" s="9"/>
      <c r="D432" s="9"/>
      <c r="E432" s="9"/>
      <c r="F432" s="9"/>
      <c r="G432" s="9"/>
      <c r="H432" s="9"/>
      <c r="I432" s="9"/>
      <c r="J432" s="9"/>
      <c r="K432" s="17"/>
      <c r="L432" s="17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</row>
    <row r="433" spans="1:23" ht="12.75" hidden="1">
      <c r="A433" s="2"/>
      <c r="B433" s="9"/>
      <c r="C433" s="9"/>
      <c r="D433" s="9"/>
      <c r="E433" s="9"/>
      <c r="F433" s="9"/>
      <c r="G433" s="9"/>
      <c r="H433" s="9"/>
      <c r="I433" s="9"/>
      <c r="J433" s="9"/>
      <c r="K433" s="17"/>
      <c r="L433" s="17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</row>
    <row r="434" spans="1:23" ht="12.75" hidden="1">
      <c r="A434" s="2"/>
      <c r="B434" s="9"/>
      <c r="C434" s="9"/>
      <c r="D434" s="9"/>
      <c r="E434" s="9"/>
      <c r="F434" s="9"/>
      <c r="G434" s="9"/>
      <c r="H434" s="9"/>
      <c r="I434" s="9"/>
      <c r="J434" s="9"/>
      <c r="K434" s="20"/>
      <c r="L434" s="20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</row>
    <row r="435" spans="1:23" ht="12.75" hidden="1">
      <c r="A435" s="2"/>
      <c r="B435" s="9"/>
      <c r="C435" s="9"/>
      <c r="D435" s="9"/>
      <c r="E435" s="9"/>
      <c r="F435" s="9"/>
      <c r="G435" s="9"/>
      <c r="H435" s="9"/>
      <c r="I435" s="9"/>
      <c r="J435" s="9"/>
      <c r="K435" s="17"/>
      <c r="L435" s="17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</row>
    <row r="436" spans="1:23" ht="12.75" hidden="1">
      <c r="A436" s="2"/>
      <c r="B436" s="9"/>
      <c r="C436" s="9"/>
      <c r="D436" s="9"/>
      <c r="E436" s="9"/>
      <c r="F436" s="9"/>
      <c r="G436" s="9"/>
      <c r="H436" s="9"/>
      <c r="I436" s="9"/>
      <c r="J436" s="9"/>
      <c r="K436" s="17"/>
      <c r="L436" s="17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</row>
    <row r="437" spans="1:23" ht="12.75" hidden="1">
      <c r="A437" s="2"/>
      <c r="B437" s="9"/>
      <c r="C437" s="9"/>
      <c r="D437" s="9"/>
      <c r="E437" s="9"/>
      <c r="F437" s="9"/>
      <c r="G437" s="9"/>
      <c r="H437" s="9"/>
      <c r="I437" s="9"/>
      <c r="J437" s="9"/>
      <c r="K437" s="17"/>
      <c r="L437" s="17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</row>
    <row r="438" spans="1:23" ht="12.75" hidden="1">
      <c r="A438" s="2"/>
      <c r="B438" s="9"/>
      <c r="C438" s="9"/>
      <c r="D438" s="9"/>
      <c r="E438" s="9"/>
      <c r="F438" s="9"/>
      <c r="G438" s="9"/>
      <c r="H438" s="9"/>
      <c r="I438" s="9"/>
      <c r="J438" s="9"/>
      <c r="K438" s="17"/>
      <c r="L438" s="17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</row>
    <row r="439" spans="1:23" ht="12.75" hidden="1">
      <c r="A439" s="2"/>
      <c r="B439" s="9"/>
      <c r="C439" s="9"/>
      <c r="D439" s="9"/>
      <c r="E439" s="9"/>
      <c r="F439" s="9"/>
      <c r="G439" s="9"/>
      <c r="H439" s="9"/>
      <c r="I439" s="9"/>
      <c r="J439" s="9"/>
      <c r="K439" s="17"/>
      <c r="L439" s="17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</row>
    <row r="440" spans="1:23" ht="12.75" hidden="1">
      <c r="A440" s="2"/>
      <c r="B440" s="9"/>
      <c r="C440" s="9"/>
      <c r="D440" s="9"/>
      <c r="E440" s="9"/>
      <c r="F440" s="9"/>
      <c r="G440" s="9"/>
      <c r="H440" s="9"/>
      <c r="I440" s="9"/>
      <c r="J440" s="9"/>
      <c r="K440" s="17"/>
      <c r="L440" s="17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</row>
    <row r="441" spans="1:23" ht="12.75" hidden="1">
      <c r="A441" s="2"/>
      <c r="B441" s="9"/>
      <c r="C441" s="9"/>
      <c r="D441" s="9"/>
      <c r="E441" s="9"/>
      <c r="F441" s="9"/>
      <c r="G441" s="9"/>
      <c r="H441" s="9"/>
      <c r="I441" s="9"/>
      <c r="J441" s="9"/>
      <c r="K441" s="17"/>
      <c r="L441" s="17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</row>
    <row r="442" spans="1:23" ht="12.75" hidden="1">
      <c r="A442" s="2"/>
      <c r="B442" s="9"/>
      <c r="C442" s="9"/>
      <c r="D442" s="9"/>
      <c r="E442" s="9"/>
      <c r="F442" s="9"/>
      <c r="G442" s="9"/>
      <c r="H442" s="9"/>
      <c r="I442" s="9"/>
      <c r="J442" s="9"/>
      <c r="K442" s="17"/>
      <c r="L442" s="17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</row>
    <row r="443" spans="1:23" ht="12.75" hidden="1">
      <c r="A443" s="2"/>
      <c r="B443" s="9"/>
      <c r="C443" s="9"/>
      <c r="D443" s="9"/>
      <c r="E443" s="9"/>
      <c r="F443" s="9"/>
      <c r="G443" s="9"/>
      <c r="H443" s="9"/>
      <c r="I443" s="9"/>
      <c r="J443" s="9"/>
      <c r="K443" s="17"/>
      <c r="L443" s="17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</row>
    <row r="444" spans="1:23" ht="12.75" hidden="1">
      <c r="A444" s="2"/>
      <c r="B444" s="9"/>
      <c r="C444" s="9"/>
      <c r="D444" s="9"/>
      <c r="E444" s="9"/>
      <c r="F444" s="9"/>
      <c r="G444" s="9"/>
      <c r="H444" s="9"/>
      <c r="I444" s="9"/>
      <c r="J444" s="9"/>
      <c r="K444" s="17"/>
      <c r="L444" s="17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</row>
    <row r="445" spans="1:23" ht="12.75" hidden="1">
      <c r="A445" s="2"/>
      <c r="B445" s="9"/>
      <c r="C445" s="9"/>
      <c r="D445" s="9"/>
      <c r="E445" s="9"/>
      <c r="F445" s="9"/>
      <c r="G445" s="9"/>
      <c r="H445" s="9"/>
      <c r="I445" s="9"/>
      <c r="J445" s="9"/>
      <c r="K445" s="17"/>
      <c r="L445" s="17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</row>
    <row r="446" spans="1:23" ht="12.75" hidden="1">
      <c r="A446" s="6"/>
      <c r="B446" s="19"/>
      <c r="C446" s="19"/>
      <c r="D446" s="19"/>
      <c r="E446" s="19"/>
      <c r="F446" s="19"/>
      <c r="G446" s="19"/>
      <c r="H446" s="19"/>
      <c r="I446" s="19"/>
      <c r="J446" s="19"/>
      <c r="K446" s="16"/>
      <c r="L446" s="16"/>
      <c r="M446" s="16"/>
      <c r="N446" s="16"/>
      <c r="O446" s="16"/>
      <c r="P446" s="16"/>
      <c r="Q446" s="16"/>
      <c r="R446" s="8"/>
      <c r="S446" s="8"/>
      <c r="T446" s="8"/>
      <c r="U446" s="8"/>
      <c r="V446" s="8"/>
      <c r="W446" s="8"/>
    </row>
    <row r="447" ht="12.75" hidden="1"/>
    <row r="448" spans="1:23" ht="12.75">
      <c r="A448" s="21" t="s">
        <v>21</v>
      </c>
      <c r="B448" s="21"/>
      <c r="C448" s="21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</row>
    <row r="449" spans="1:23" ht="12.75">
      <c r="A449" s="21" t="s">
        <v>55</v>
      </c>
      <c r="B449" s="21"/>
      <c r="C449" s="21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</row>
    <row r="450" spans="1:23" ht="25.5" customHeight="1">
      <c r="A450" s="21" t="s">
        <v>183</v>
      </c>
      <c r="B450" s="21"/>
      <c r="C450" s="21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</row>
    <row r="451" spans="1:23" ht="12.75">
      <c r="A451" s="21" t="s">
        <v>185</v>
      </c>
      <c r="B451" s="21"/>
      <c r="C451" s="21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</row>
    <row r="452" spans="1:23" ht="12.75">
      <c r="A452" s="17" t="s">
        <v>23</v>
      </c>
      <c r="B452" s="17" t="s">
        <v>43</v>
      </c>
      <c r="C452" s="17"/>
      <c r="D452" s="17"/>
      <c r="E452" s="17"/>
      <c r="F452" s="17"/>
      <c r="G452" s="17"/>
      <c r="H452" s="17"/>
      <c r="I452" s="17"/>
      <c r="J452" s="17" t="s">
        <v>216</v>
      </c>
      <c r="K452" s="17"/>
      <c r="L452" s="17" t="s">
        <v>42</v>
      </c>
      <c r="M452" s="17"/>
      <c r="N452" s="17" t="s">
        <v>40</v>
      </c>
      <c r="O452" s="17"/>
      <c r="P452" s="17" t="s">
        <v>56</v>
      </c>
      <c r="Q452" s="17"/>
      <c r="R452" s="17" t="s">
        <v>26</v>
      </c>
      <c r="S452" s="17"/>
      <c r="T452" s="17"/>
      <c r="U452" s="17"/>
      <c r="V452" s="17"/>
      <c r="W452" s="17"/>
    </row>
    <row r="453" spans="1:23" ht="50.25" customHeight="1">
      <c r="A453" s="17"/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 t="s">
        <v>38</v>
      </c>
      <c r="S453" s="17"/>
      <c r="T453" s="17"/>
      <c r="U453" s="17" t="s">
        <v>39</v>
      </c>
      <c r="V453" s="17"/>
      <c r="W453" s="17"/>
    </row>
    <row r="454" spans="1:23" ht="12.75">
      <c r="A454" s="5">
        <v>1</v>
      </c>
      <c r="B454" s="20">
        <v>2</v>
      </c>
      <c r="C454" s="20"/>
      <c r="D454" s="20"/>
      <c r="E454" s="20"/>
      <c r="F454" s="20"/>
      <c r="G454" s="20"/>
      <c r="H454" s="20"/>
      <c r="I454" s="20"/>
      <c r="J454" s="20">
        <v>3</v>
      </c>
      <c r="K454" s="20"/>
      <c r="L454" s="20">
        <v>4</v>
      </c>
      <c r="M454" s="20"/>
      <c r="N454" s="20">
        <v>5</v>
      </c>
      <c r="O454" s="20"/>
      <c r="P454" s="20">
        <v>6</v>
      </c>
      <c r="Q454" s="20"/>
      <c r="R454" s="20">
        <v>7</v>
      </c>
      <c r="S454" s="20"/>
      <c r="T454" s="20"/>
      <c r="U454" s="20">
        <v>8</v>
      </c>
      <c r="V454" s="20"/>
      <c r="W454" s="20"/>
    </row>
    <row r="455" spans="1:23" ht="12.75" hidden="1">
      <c r="A455" s="2"/>
      <c r="B455" s="9"/>
      <c r="C455" s="9"/>
      <c r="D455" s="9"/>
      <c r="E455" s="9"/>
      <c r="F455" s="9"/>
      <c r="G455" s="9"/>
      <c r="H455" s="9"/>
      <c r="I455" s="9"/>
      <c r="J455" s="10"/>
      <c r="K455" s="10"/>
      <c r="L455" s="17"/>
      <c r="M455" s="17"/>
      <c r="N455" s="18"/>
      <c r="O455" s="18"/>
      <c r="P455" s="17"/>
      <c r="Q455" s="17"/>
      <c r="R455" s="18"/>
      <c r="S455" s="18"/>
      <c r="T455" s="18"/>
      <c r="U455" s="18"/>
      <c r="V455" s="18"/>
      <c r="W455" s="18"/>
    </row>
    <row r="456" spans="1:23" ht="12.75">
      <c r="A456" s="2">
        <v>1</v>
      </c>
      <c r="B456" s="9" t="s">
        <v>59</v>
      </c>
      <c r="C456" s="9"/>
      <c r="D456" s="9"/>
      <c r="E456" s="9"/>
      <c r="F456" s="9"/>
      <c r="G456" s="9"/>
      <c r="H456" s="9"/>
      <c r="I456" s="9"/>
      <c r="J456" s="22">
        <v>1</v>
      </c>
      <c r="K456" s="22"/>
      <c r="L456" s="17" t="s">
        <v>45</v>
      </c>
      <c r="M456" s="17"/>
      <c r="N456" s="18">
        <v>26</v>
      </c>
      <c r="O456" s="18"/>
      <c r="P456" s="17">
        <v>1</v>
      </c>
      <c r="Q456" s="17"/>
      <c r="R456" s="18">
        <f aca="true" t="shared" si="2" ref="R456:R491">J456*N456*P456</f>
        <v>26</v>
      </c>
      <c r="S456" s="18"/>
      <c r="T456" s="18"/>
      <c r="U456" s="18">
        <f aca="true" t="shared" si="3" ref="U456:U491">R456*$S$11</f>
        <v>29.9</v>
      </c>
      <c r="V456" s="18"/>
      <c r="W456" s="18"/>
    </row>
    <row r="457" spans="1:23" ht="12.75">
      <c r="A457" s="2">
        <v>2</v>
      </c>
      <c r="B457" s="9" t="s">
        <v>61</v>
      </c>
      <c r="C457" s="9"/>
      <c r="D457" s="9"/>
      <c r="E457" s="9"/>
      <c r="F457" s="9"/>
      <c r="G457" s="9"/>
      <c r="H457" s="9"/>
      <c r="I457" s="9"/>
      <c r="J457" s="22">
        <v>1</v>
      </c>
      <c r="K457" s="22"/>
      <c r="L457" s="17" t="s">
        <v>45</v>
      </c>
      <c r="M457" s="17"/>
      <c r="N457" s="18">
        <v>18</v>
      </c>
      <c r="O457" s="18"/>
      <c r="P457" s="17">
        <v>1</v>
      </c>
      <c r="Q457" s="17"/>
      <c r="R457" s="18">
        <f t="shared" si="2"/>
        <v>18</v>
      </c>
      <c r="S457" s="18"/>
      <c r="T457" s="18"/>
      <c r="U457" s="18">
        <f t="shared" si="3"/>
        <v>20.7</v>
      </c>
      <c r="V457" s="18"/>
      <c r="W457" s="18"/>
    </row>
    <row r="458" spans="1:23" ht="12.75">
      <c r="A458" s="2">
        <v>3</v>
      </c>
      <c r="B458" s="9" t="s">
        <v>62</v>
      </c>
      <c r="C458" s="9"/>
      <c r="D458" s="9"/>
      <c r="E458" s="9"/>
      <c r="F458" s="9"/>
      <c r="G458" s="9"/>
      <c r="H458" s="9"/>
      <c r="I458" s="9"/>
      <c r="J458" s="22">
        <v>1</v>
      </c>
      <c r="K458" s="22"/>
      <c r="L458" s="17" t="s">
        <v>45</v>
      </c>
      <c r="M458" s="17"/>
      <c r="N458" s="18">
        <v>58.1</v>
      </c>
      <c r="O458" s="18"/>
      <c r="P458" s="17">
        <v>1</v>
      </c>
      <c r="Q458" s="17"/>
      <c r="R458" s="18">
        <f t="shared" si="2"/>
        <v>58.1</v>
      </c>
      <c r="S458" s="18"/>
      <c r="T458" s="18"/>
      <c r="U458" s="18">
        <f t="shared" si="3"/>
        <v>66.815</v>
      </c>
      <c r="V458" s="18"/>
      <c r="W458" s="18"/>
    </row>
    <row r="459" spans="1:23" ht="12.75">
      <c r="A459" s="2">
        <v>4</v>
      </c>
      <c r="B459" s="9" t="s">
        <v>63</v>
      </c>
      <c r="C459" s="9"/>
      <c r="D459" s="9"/>
      <c r="E459" s="9"/>
      <c r="F459" s="9"/>
      <c r="G459" s="9"/>
      <c r="H459" s="9"/>
      <c r="I459" s="9"/>
      <c r="J459" s="22">
        <v>0.5</v>
      </c>
      <c r="K459" s="22"/>
      <c r="L459" s="17" t="s">
        <v>45</v>
      </c>
      <c r="M459" s="17"/>
      <c r="N459" s="18">
        <v>50.85</v>
      </c>
      <c r="O459" s="18"/>
      <c r="P459" s="17">
        <v>2</v>
      </c>
      <c r="Q459" s="17"/>
      <c r="R459" s="18">
        <f t="shared" si="2"/>
        <v>50.85</v>
      </c>
      <c r="S459" s="18"/>
      <c r="T459" s="18"/>
      <c r="U459" s="18">
        <f t="shared" si="3"/>
        <v>58.4775</v>
      </c>
      <c r="V459" s="18"/>
      <c r="W459" s="18"/>
    </row>
    <row r="460" spans="1:23" ht="25.5" customHeight="1">
      <c r="A460" s="2">
        <v>5</v>
      </c>
      <c r="B460" s="9" t="s">
        <v>64</v>
      </c>
      <c r="C460" s="9"/>
      <c r="D460" s="9"/>
      <c r="E460" s="9"/>
      <c r="F460" s="9"/>
      <c r="G460" s="9"/>
      <c r="H460" s="9"/>
      <c r="I460" s="9"/>
      <c r="J460" s="22">
        <v>1</v>
      </c>
      <c r="K460" s="22"/>
      <c r="L460" s="17" t="s">
        <v>45</v>
      </c>
      <c r="M460" s="17"/>
      <c r="N460" s="18">
        <v>45</v>
      </c>
      <c r="O460" s="18"/>
      <c r="P460" s="17">
        <v>1</v>
      </c>
      <c r="Q460" s="17"/>
      <c r="R460" s="18">
        <f t="shared" si="2"/>
        <v>45</v>
      </c>
      <c r="S460" s="18"/>
      <c r="T460" s="18"/>
      <c r="U460" s="18">
        <f t="shared" si="3"/>
        <v>51.74999999999999</v>
      </c>
      <c r="V460" s="18"/>
      <c r="W460" s="18"/>
    </row>
    <row r="461" spans="1:23" ht="12.75">
      <c r="A461" s="2">
        <v>6</v>
      </c>
      <c r="B461" s="9" t="s">
        <v>67</v>
      </c>
      <c r="C461" s="9"/>
      <c r="D461" s="9"/>
      <c r="E461" s="9"/>
      <c r="F461" s="9"/>
      <c r="G461" s="9"/>
      <c r="H461" s="9"/>
      <c r="I461" s="9"/>
      <c r="J461" s="22">
        <v>0.25</v>
      </c>
      <c r="K461" s="22"/>
      <c r="L461" s="17" t="s">
        <v>45</v>
      </c>
      <c r="M461" s="17"/>
      <c r="N461" s="18">
        <v>357.6</v>
      </c>
      <c r="O461" s="18"/>
      <c r="P461" s="17">
        <v>1</v>
      </c>
      <c r="Q461" s="17"/>
      <c r="R461" s="18">
        <f t="shared" si="2"/>
        <v>89.4</v>
      </c>
      <c r="S461" s="18"/>
      <c r="T461" s="18"/>
      <c r="U461" s="18">
        <f t="shared" si="3"/>
        <v>102.81</v>
      </c>
      <c r="V461" s="18"/>
      <c r="W461" s="18"/>
    </row>
    <row r="462" spans="1:23" ht="12.75">
      <c r="A462" s="2">
        <v>7</v>
      </c>
      <c r="B462" s="9" t="s">
        <v>186</v>
      </c>
      <c r="C462" s="9"/>
      <c r="D462" s="9"/>
      <c r="E462" s="9"/>
      <c r="F462" s="9"/>
      <c r="G462" s="9"/>
      <c r="H462" s="9"/>
      <c r="I462" s="9"/>
      <c r="J462" s="22">
        <v>0.5</v>
      </c>
      <c r="K462" s="22"/>
      <c r="L462" s="17" t="s">
        <v>45</v>
      </c>
      <c r="M462" s="17"/>
      <c r="N462" s="18">
        <v>35</v>
      </c>
      <c r="O462" s="18"/>
      <c r="P462" s="17">
        <v>1</v>
      </c>
      <c r="Q462" s="17"/>
      <c r="R462" s="18">
        <f t="shared" si="2"/>
        <v>17.5</v>
      </c>
      <c r="S462" s="18"/>
      <c r="T462" s="18"/>
      <c r="U462" s="18">
        <f t="shared" si="3"/>
        <v>20.125</v>
      </c>
      <c r="V462" s="18"/>
      <c r="W462" s="18"/>
    </row>
    <row r="463" spans="1:23" ht="12.75">
      <c r="A463" s="2">
        <v>8</v>
      </c>
      <c r="B463" s="9" t="s">
        <v>187</v>
      </c>
      <c r="C463" s="9"/>
      <c r="D463" s="9"/>
      <c r="E463" s="9"/>
      <c r="F463" s="9"/>
      <c r="G463" s="9"/>
      <c r="H463" s="9"/>
      <c r="I463" s="9"/>
      <c r="J463" s="22">
        <v>0.4</v>
      </c>
      <c r="K463" s="22"/>
      <c r="L463" s="17" t="s">
        <v>45</v>
      </c>
      <c r="M463" s="17"/>
      <c r="N463" s="18">
        <v>100</v>
      </c>
      <c r="O463" s="18"/>
      <c r="P463" s="17">
        <v>1</v>
      </c>
      <c r="Q463" s="17"/>
      <c r="R463" s="18">
        <f t="shared" si="2"/>
        <v>40</v>
      </c>
      <c r="S463" s="18"/>
      <c r="T463" s="18"/>
      <c r="U463" s="18">
        <f t="shared" si="3"/>
        <v>46</v>
      </c>
      <c r="V463" s="18"/>
      <c r="W463" s="18"/>
    </row>
    <row r="464" spans="1:23" ht="12.75">
      <c r="A464" s="2">
        <v>9</v>
      </c>
      <c r="B464" s="9" t="s">
        <v>188</v>
      </c>
      <c r="C464" s="9"/>
      <c r="D464" s="9"/>
      <c r="E464" s="9"/>
      <c r="F464" s="9"/>
      <c r="G464" s="9"/>
      <c r="H464" s="9"/>
      <c r="I464" s="9"/>
      <c r="J464" s="22">
        <v>0.5</v>
      </c>
      <c r="K464" s="22"/>
      <c r="L464" s="17" t="s">
        <v>45</v>
      </c>
      <c r="M464" s="17"/>
      <c r="N464" s="18">
        <v>140</v>
      </c>
      <c r="O464" s="18"/>
      <c r="P464" s="17">
        <v>1</v>
      </c>
      <c r="Q464" s="17"/>
      <c r="R464" s="18">
        <f t="shared" si="2"/>
        <v>70</v>
      </c>
      <c r="S464" s="18"/>
      <c r="T464" s="18"/>
      <c r="U464" s="18">
        <f t="shared" si="3"/>
        <v>80.5</v>
      </c>
      <c r="V464" s="18"/>
      <c r="W464" s="18"/>
    </row>
    <row r="465" spans="1:23" ht="26.25" customHeight="1">
      <c r="A465" s="2">
        <v>10</v>
      </c>
      <c r="B465" s="9" t="s">
        <v>189</v>
      </c>
      <c r="C465" s="9"/>
      <c r="D465" s="9"/>
      <c r="E465" s="9"/>
      <c r="F465" s="9"/>
      <c r="G465" s="9"/>
      <c r="H465" s="9"/>
      <c r="I465" s="9"/>
      <c r="J465" s="22">
        <v>0.33</v>
      </c>
      <c r="K465" s="22"/>
      <c r="L465" s="17" t="s">
        <v>45</v>
      </c>
      <c r="M465" s="17"/>
      <c r="N465" s="18">
        <v>2565.7</v>
      </c>
      <c r="O465" s="18"/>
      <c r="P465" s="17">
        <v>1</v>
      </c>
      <c r="Q465" s="17"/>
      <c r="R465" s="18">
        <f t="shared" si="2"/>
        <v>846.6809999999999</v>
      </c>
      <c r="S465" s="18"/>
      <c r="T465" s="18"/>
      <c r="U465" s="18">
        <f t="shared" si="3"/>
        <v>973.6831499999998</v>
      </c>
      <c r="V465" s="18"/>
      <c r="W465" s="18"/>
    </row>
    <row r="466" spans="1:23" ht="12.75">
      <c r="A466" s="2">
        <v>11</v>
      </c>
      <c r="B466" s="9" t="s">
        <v>190</v>
      </c>
      <c r="C466" s="9"/>
      <c r="D466" s="9"/>
      <c r="E466" s="9"/>
      <c r="F466" s="9"/>
      <c r="G466" s="9"/>
      <c r="H466" s="9"/>
      <c r="I466" s="9"/>
      <c r="J466" s="22">
        <v>1</v>
      </c>
      <c r="K466" s="22"/>
      <c r="L466" s="17" t="s">
        <v>45</v>
      </c>
      <c r="M466" s="17"/>
      <c r="N466" s="18">
        <v>135.4</v>
      </c>
      <c r="O466" s="18"/>
      <c r="P466" s="17">
        <v>1</v>
      </c>
      <c r="Q466" s="17"/>
      <c r="R466" s="18">
        <f t="shared" si="2"/>
        <v>135.4</v>
      </c>
      <c r="S466" s="18"/>
      <c r="T466" s="18"/>
      <c r="U466" s="18">
        <f t="shared" si="3"/>
        <v>155.71</v>
      </c>
      <c r="V466" s="18"/>
      <c r="W466" s="18"/>
    </row>
    <row r="467" spans="1:23" ht="12.75">
      <c r="A467" s="2">
        <v>12</v>
      </c>
      <c r="B467" s="9" t="s">
        <v>191</v>
      </c>
      <c r="C467" s="9"/>
      <c r="D467" s="9"/>
      <c r="E467" s="9"/>
      <c r="F467" s="9"/>
      <c r="G467" s="9"/>
      <c r="H467" s="9"/>
      <c r="I467" s="9"/>
      <c r="J467" s="22">
        <v>0.33</v>
      </c>
      <c r="K467" s="22"/>
      <c r="L467" s="17" t="s">
        <v>45</v>
      </c>
      <c r="M467" s="17"/>
      <c r="N467" s="18">
        <v>45</v>
      </c>
      <c r="O467" s="18"/>
      <c r="P467" s="17">
        <v>1</v>
      </c>
      <c r="Q467" s="17"/>
      <c r="R467" s="18">
        <f t="shared" si="2"/>
        <v>14.850000000000001</v>
      </c>
      <c r="S467" s="18"/>
      <c r="T467" s="18"/>
      <c r="U467" s="18">
        <f t="shared" si="3"/>
        <v>17.0775</v>
      </c>
      <c r="V467" s="18"/>
      <c r="W467" s="18"/>
    </row>
    <row r="468" spans="1:23" ht="12.75">
      <c r="A468" s="2">
        <v>13</v>
      </c>
      <c r="B468" s="9" t="s">
        <v>192</v>
      </c>
      <c r="C468" s="9"/>
      <c r="D468" s="9"/>
      <c r="E468" s="9"/>
      <c r="F468" s="9"/>
      <c r="G468" s="9"/>
      <c r="H468" s="9"/>
      <c r="I468" s="9"/>
      <c r="J468" s="22">
        <v>1</v>
      </c>
      <c r="K468" s="22"/>
      <c r="L468" s="17" t="s">
        <v>45</v>
      </c>
      <c r="M468" s="17"/>
      <c r="N468" s="18">
        <v>192.6</v>
      </c>
      <c r="O468" s="18"/>
      <c r="P468" s="17">
        <v>1</v>
      </c>
      <c r="Q468" s="17"/>
      <c r="R468" s="18">
        <f t="shared" si="2"/>
        <v>192.6</v>
      </c>
      <c r="S468" s="18"/>
      <c r="T468" s="18"/>
      <c r="U468" s="18">
        <f t="shared" si="3"/>
        <v>221.48999999999998</v>
      </c>
      <c r="V468" s="18"/>
      <c r="W468" s="18"/>
    </row>
    <row r="469" spans="1:23" ht="12.75">
      <c r="A469" s="2">
        <v>14</v>
      </c>
      <c r="B469" s="9" t="s">
        <v>193</v>
      </c>
      <c r="C469" s="9"/>
      <c r="D469" s="9"/>
      <c r="E469" s="9"/>
      <c r="F469" s="9"/>
      <c r="G469" s="9"/>
      <c r="H469" s="9"/>
      <c r="I469" s="9"/>
      <c r="J469" s="22">
        <v>0.5</v>
      </c>
      <c r="K469" s="22"/>
      <c r="L469" s="17" t="s">
        <v>45</v>
      </c>
      <c r="M469" s="17"/>
      <c r="N469" s="18">
        <v>150</v>
      </c>
      <c r="O469" s="18"/>
      <c r="P469" s="17">
        <v>1</v>
      </c>
      <c r="Q469" s="17"/>
      <c r="R469" s="18">
        <f t="shared" si="2"/>
        <v>75</v>
      </c>
      <c r="S469" s="18"/>
      <c r="T469" s="18"/>
      <c r="U469" s="18">
        <f t="shared" si="3"/>
        <v>86.25</v>
      </c>
      <c r="V469" s="18"/>
      <c r="W469" s="18"/>
    </row>
    <row r="470" spans="1:23" ht="12.75">
      <c r="A470" s="2">
        <v>15</v>
      </c>
      <c r="B470" s="9" t="s">
        <v>194</v>
      </c>
      <c r="C470" s="9"/>
      <c r="D470" s="9"/>
      <c r="E470" s="9"/>
      <c r="F470" s="9"/>
      <c r="G470" s="9"/>
      <c r="H470" s="9"/>
      <c r="I470" s="9"/>
      <c r="J470" s="22">
        <v>0.33</v>
      </c>
      <c r="K470" s="22"/>
      <c r="L470" s="17" t="s">
        <v>45</v>
      </c>
      <c r="M470" s="17"/>
      <c r="N470" s="18">
        <v>121</v>
      </c>
      <c r="O470" s="18"/>
      <c r="P470" s="17">
        <v>1</v>
      </c>
      <c r="Q470" s="17"/>
      <c r="R470" s="18">
        <f t="shared" si="2"/>
        <v>39.93</v>
      </c>
      <c r="S470" s="18"/>
      <c r="T470" s="18"/>
      <c r="U470" s="18">
        <f t="shared" si="3"/>
        <v>45.9195</v>
      </c>
      <c r="V470" s="18"/>
      <c r="W470" s="18"/>
    </row>
    <row r="471" spans="1:23" ht="12.75">
      <c r="A471" s="2">
        <v>16</v>
      </c>
      <c r="B471" s="9" t="s">
        <v>195</v>
      </c>
      <c r="C471" s="9"/>
      <c r="D471" s="9"/>
      <c r="E471" s="9"/>
      <c r="F471" s="9"/>
      <c r="G471" s="9"/>
      <c r="H471" s="9"/>
      <c r="I471" s="9"/>
      <c r="J471" s="22">
        <v>0.5</v>
      </c>
      <c r="K471" s="22"/>
      <c r="L471" s="17" t="s">
        <v>45</v>
      </c>
      <c r="M471" s="17"/>
      <c r="N471" s="18">
        <v>142</v>
      </c>
      <c r="O471" s="18"/>
      <c r="P471" s="17">
        <v>1</v>
      </c>
      <c r="Q471" s="17"/>
      <c r="R471" s="18">
        <f t="shared" si="2"/>
        <v>71</v>
      </c>
      <c r="S471" s="18"/>
      <c r="T471" s="18"/>
      <c r="U471" s="18">
        <f t="shared" si="3"/>
        <v>81.64999999999999</v>
      </c>
      <c r="V471" s="18"/>
      <c r="W471" s="18"/>
    </row>
    <row r="472" spans="1:23" ht="12.75">
      <c r="A472" s="2">
        <v>17</v>
      </c>
      <c r="B472" s="9" t="s">
        <v>196</v>
      </c>
      <c r="C472" s="9"/>
      <c r="D472" s="9"/>
      <c r="E472" s="9"/>
      <c r="F472" s="9"/>
      <c r="G472" s="9"/>
      <c r="H472" s="9"/>
      <c r="I472" s="9"/>
      <c r="J472" s="22">
        <v>0.33</v>
      </c>
      <c r="K472" s="22"/>
      <c r="L472" s="17" t="s">
        <v>45</v>
      </c>
      <c r="M472" s="17"/>
      <c r="N472" s="18">
        <v>40</v>
      </c>
      <c r="O472" s="18"/>
      <c r="P472" s="17">
        <v>1</v>
      </c>
      <c r="Q472" s="17"/>
      <c r="R472" s="18">
        <f t="shared" si="2"/>
        <v>13.200000000000001</v>
      </c>
      <c r="S472" s="18"/>
      <c r="T472" s="18"/>
      <c r="U472" s="18">
        <f t="shared" si="3"/>
        <v>15.18</v>
      </c>
      <c r="V472" s="18"/>
      <c r="W472" s="18"/>
    </row>
    <row r="473" spans="1:23" ht="12.75">
      <c r="A473" s="2">
        <v>18</v>
      </c>
      <c r="B473" s="9" t="s">
        <v>197</v>
      </c>
      <c r="C473" s="9"/>
      <c r="D473" s="9"/>
      <c r="E473" s="9"/>
      <c r="F473" s="9"/>
      <c r="G473" s="9"/>
      <c r="H473" s="9"/>
      <c r="I473" s="9"/>
      <c r="J473" s="22">
        <v>1</v>
      </c>
      <c r="K473" s="22"/>
      <c r="L473" s="17" t="s">
        <v>45</v>
      </c>
      <c r="M473" s="17"/>
      <c r="N473" s="18">
        <v>60</v>
      </c>
      <c r="O473" s="18"/>
      <c r="P473" s="17">
        <v>3</v>
      </c>
      <c r="Q473" s="17"/>
      <c r="R473" s="18">
        <f t="shared" si="2"/>
        <v>180</v>
      </c>
      <c r="S473" s="18"/>
      <c r="T473" s="18"/>
      <c r="U473" s="18">
        <f t="shared" si="3"/>
        <v>206.99999999999997</v>
      </c>
      <c r="V473" s="18"/>
      <c r="W473" s="18"/>
    </row>
    <row r="474" spans="1:23" ht="12.75">
      <c r="A474" s="2">
        <v>19</v>
      </c>
      <c r="B474" s="9" t="s">
        <v>198</v>
      </c>
      <c r="C474" s="9"/>
      <c r="D474" s="9"/>
      <c r="E474" s="9"/>
      <c r="F474" s="9"/>
      <c r="G474" s="9"/>
      <c r="H474" s="9"/>
      <c r="I474" s="9"/>
      <c r="J474" s="22">
        <v>1</v>
      </c>
      <c r="K474" s="22"/>
      <c r="L474" s="17" t="s">
        <v>45</v>
      </c>
      <c r="M474" s="17"/>
      <c r="N474" s="18">
        <v>20</v>
      </c>
      <c r="O474" s="18"/>
      <c r="P474" s="17">
        <v>1</v>
      </c>
      <c r="Q474" s="17"/>
      <c r="R474" s="18">
        <f t="shared" si="2"/>
        <v>20</v>
      </c>
      <c r="S474" s="18"/>
      <c r="T474" s="18"/>
      <c r="U474" s="18">
        <f t="shared" si="3"/>
        <v>23</v>
      </c>
      <c r="V474" s="18"/>
      <c r="W474" s="18"/>
    </row>
    <row r="475" spans="1:23" ht="12.75">
      <c r="A475" s="2">
        <v>20</v>
      </c>
      <c r="B475" s="9" t="s">
        <v>199</v>
      </c>
      <c r="C475" s="9"/>
      <c r="D475" s="9"/>
      <c r="E475" s="9"/>
      <c r="F475" s="9"/>
      <c r="G475" s="9"/>
      <c r="H475" s="9"/>
      <c r="I475" s="9"/>
      <c r="J475" s="22">
        <v>0.5</v>
      </c>
      <c r="K475" s="22"/>
      <c r="L475" s="17" t="s">
        <v>45</v>
      </c>
      <c r="M475" s="17"/>
      <c r="N475" s="18">
        <v>40</v>
      </c>
      <c r="O475" s="18"/>
      <c r="P475" s="17">
        <v>1</v>
      </c>
      <c r="Q475" s="17"/>
      <c r="R475" s="18">
        <f t="shared" si="2"/>
        <v>20</v>
      </c>
      <c r="S475" s="18"/>
      <c r="T475" s="18"/>
      <c r="U475" s="18">
        <f t="shared" si="3"/>
        <v>23</v>
      </c>
      <c r="V475" s="18"/>
      <c r="W475" s="18"/>
    </row>
    <row r="476" spans="1:23" ht="12.75">
      <c r="A476" s="2">
        <v>21</v>
      </c>
      <c r="B476" s="9" t="s">
        <v>200</v>
      </c>
      <c r="C476" s="9"/>
      <c r="D476" s="9"/>
      <c r="E476" s="9"/>
      <c r="F476" s="9"/>
      <c r="G476" s="9"/>
      <c r="H476" s="9"/>
      <c r="I476" s="9"/>
      <c r="J476" s="22">
        <v>0.5</v>
      </c>
      <c r="K476" s="22"/>
      <c r="L476" s="17" t="s">
        <v>45</v>
      </c>
      <c r="M476" s="17"/>
      <c r="N476" s="18">
        <v>364.41</v>
      </c>
      <c r="O476" s="18"/>
      <c r="P476" s="17">
        <v>1</v>
      </c>
      <c r="Q476" s="17"/>
      <c r="R476" s="18">
        <f t="shared" si="2"/>
        <v>182.205</v>
      </c>
      <c r="S476" s="18"/>
      <c r="T476" s="18"/>
      <c r="U476" s="18">
        <f t="shared" si="3"/>
        <v>209.53575</v>
      </c>
      <c r="V476" s="18"/>
      <c r="W476" s="18"/>
    </row>
    <row r="477" spans="1:23" ht="12.75">
      <c r="A477" s="2">
        <v>22</v>
      </c>
      <c r="B477" s="9" t="s">
        <v>201</v>
      </c>
      <c r="C477" s="9"/>
      <c r="D477" s="9"/>
      <c r="E477" s="9"/>
      <c r="F477" s="9"/>
      <c r="G477" s="9"/>
      <c r="H477" s="9"/>
      <c r="I477" s="9"/>
      <c r="J477" s="22">
        <v>0.5</v>
      </c>
      <c r="K477" s="22"/>
      <c r="L477" s="17" t="s">
        <v>45</v>
      </c>
      <c r="M477" s="17"/>
      <c r="N477" s="18">
        <v>90</v>
      </c>
      <c r="O477" s="18"/>
      <c r="P477" s="17">
        <v>1</v>
      </c>
      <c r="Q477" s="17"/>
      <c r="R477" s="18">
        <f t="shared" si="2"/>
        <v>45</v>
      </c>
      <c r="S477" s="18"/>
      <c r="T477" s="18"/>
      <c r="U477" s="18">
        <f t="shared" si="3"/>
        <v>51.74999999999999</v>
      </c>
      <c r="V477" s="18"/>
      <c r="W477" s="18"/>
    </row>
    <row r="478" spans="1:23" ht="12.75">
      <c r="A478" s="2">
        <v>23</v>
      </c>
      <c r="B478" s="9" t="s">
        <v>202</v>
      </c>
      <c r="C478" s="9"/>
      <c r="D478" s="9"/>
      <c r="E478" s="9"/>
      <c r="F478" s="9"/>
      <c r="G478" s="9"/>
      <c r="H478" s="9"/>
      <c r="I478" s="9"/>
      <c r="J478" s="22">
        <v>0.33</v>
      </c>
      <c r="K478" s="22"/>
      <c r="L478" s="17" t="s">
        <v>45</v>
      </c>
      <c r="M478" s="17"/>
      <c r="N478" s="18">
        <v>600</v>
      </c>
      <c r="O478" s="18"/>
      <c r="P478" s="17">
        <v>1</v>
      </c>
      <c r="Q478" s="17"/>
      <c r="R478" s="18">
        <f t="shared" si="2"/>
        <v>198</v>
      </c>
      <c r="S478" s="18"/>
      <c r="T478" s="18"/>
      <c r="U478" s="18">
        <f t="shared" si="3"/>
        <v>227.7</v>
      </c>
      <c r="V478" s="18"/>
      <c r="W478" s="18"/>
    </row>
    <row r="479" spans="1:23" ht="12.75">
      <c r="A479" s="2">
        <v>24</v>
      </c>
      <c r="B479" s="9" t="s">
        <v>203</v>
      </c>
      <c r="C479" s="9"/>
      <c r="D479" s="9"/>
      <c r="E479" s="9"/>
      <c r="F479" s="9"/>
      <c r="G479" s="9"/>
      <c r="H479" s="9"/>
      <c r="I479" s="9"/>
      <c r="J479" s="22">
        <v>1</v>
      </c>
      <c r="K479" s="22"/>
      <c r="L479" s="17" t="s">
        <v>45</v>
      </c>
      <c r="M479" s="17"/>
      <c r="N479" s="18">
        <v>270</v>
      </c>
      <c r="O479" s="18"/>
      <c r="P479" s="17">
        <v>1</v>
      </c>
      <c r="Q479" s="17"/>
      <c r="R479" s="18">
        <f t="shared" si="2"/>
        <v>270</v>
      </c>
      <c r="S479" s="18"/>
      <c r="T479" s="18"/>
      <c r="U479" s="18">
        <f t="shared" si="3"/>
        <v>310.5</v>
      </c>
      <c r="V479" s="18"/>
      <c r="W479" s="18"/>
    </row>
    <row r="480" spans="1:23" ht="12.75">
      <c r="A480" s="2">
        <v>25</v>
      </c>
      <c r="B480" s="9" t="s">
        <v>204</v>
      </c>
      <c r="C480" s="9"/>
      <c r="D480" s="9"/>
      <c r="E480" s="9"/>
      <c r="F480" s="9"/>
      <c r="G480" s="9"/>
      <c r="H480" s="9"/>
      <c r="I480" s="9"/>
      <c r="J480" s="22">
        <v>1</v>
      </c>
      <c r="K480" s="22"/>
      <c r="L480" s="17" t="s">
        <v>45</v>
      </c>
      <c r="M480" s="17"/>
      <c r="N480" s="18">
        <v>80</v>
      </c>
      <c r="O480" s="18"/>
      <c r="P480" s="17">
        <v>1</v>
      </c>
      <c r="Q480" s="17"/>
      <c r="R480" s="18">
        <f t="shared" si="2"/>
        <v>80</v>
      </c>
      <c r="S480" s="18"/>
      <c r="T480" s="18"/>
      <c r="U480" s="18">
        <f t="shared" si="3"/>
        <v>92</v>
      </c>
      <c r="V480" s="18"/>
      <c r="W480" s="18"/>
    </row>
    <row r="481" spans="1:23" ht="12.75">
      <c r="A481" s="2">
        <v>26</v>
      </c>
      <c r="B481" s="9" t="s">
        <v>205</v>
      </c>
      <c r="C481" s="9"/>
      <c r="D481" s="9"/>
      <c r="E481" s="9"/>
      <c r="F481" s="9"/>
      <c r="G481" s="9"/>
      <c r="H481" s="9"/>
      <c r="I481" s="9"/>
      <c r="J481" s="22">
        <v>0.33</v>
      </c>
      <c r="K481" s="22"/>
      <c r="L481" s="17" t="s">
        <v>45</v>
      </c>
      <c r="M481" s="17"/>
      <c r="N481" s="18">
        <v>310</v>
      </c>
      <c r="O481" s="18"/>
      <c r="P481" s="17">
        <v>1</v>
      </c>
      <c r="Q481" s="17"/>
      <c r="R481" s="18">
        <f t="shared" si="2"/>
        <v>102.30000000000001</v>
      </c>
      <c r="S481" s="18"/>
      <c r="T481" s="18"/>
      <c r="U481" s="18">
        <f t="shared" si="3"/>
        <v>117.64500000000001</v>
      </c>
      <c r="V481" s="18"/>
      <c r="W481" s="18"/>
    </row>
    <row r="482" spans="1:23" ht="12.75" customHeight="1">
      <c r="A482" s="2">
        <v>27</v>
      </c>
      <c r="B482" s="9" t="s">
        <v>206</v>
      </c>
      <c r="C482" s="9"/>
      <c r="D482" s="9"/>
      <c r="E482" s="9"/>
      <c r="F482" s="9"/>
      <c r="G482" s="9"/>
      <c r="H482" s="9"/>
      <c r="I482" s="9"/>
      <c r="J482" s="22">
        <v>0.33</v>
      </c>
      <c r="K482" s="22"/>
      <c r="L482" s="17" t="s">
        <v>45</v>
      </c>
      <c r="M482" s="17"/>
      <c r="N482" s="18">
        <v>1200</v>
      </c>
      <c r="O482" s="18"/>
      <c r="P482" s="17">
        <v>1</v>
      </c>
      <c r="Q482" s="17"/>
      <c r="R482" s="18">
        <f t="shared" si="2"/>
        <v>396</v>
      </c>
      <c r="S482" s="18"/>
      <c r="T482" s="18"/>
      <c r="U482" s="18">
        <f t="shared" si="3"/>
        <v>455.4</v>
      </c>
      <c r="V482" s="18"/>
      <c r="W482" s="18"/>
    </row>
    <row r="483" spans="1:23" ht="27" customHeight="1">
      <c r="A483" s="2">
        <v>28</v>
      </c>
      <c r="B483" s="9" t="s">
        <v>207</v>
      </c>
      <c r="C483" s="9"/>
      <c r="D483" s="9"/>
      <c r="E483" s="9"/>
      <c r="F483" s="9"/>
      <c r="G483" s="9"/>
      <c r="H483" s="9"/>
      <c r="I483" s="9"/>
      <c r="J483" s="22">
        <v>0.25</v>
      </c>
      <c r="K483" s="22"/>
      <c r="L483" s="17" t="s">
        <v>45</v>
      </c>
      <c r="M483" s="17"/>
      <c r="N483" s="18">
        <v>120</v>
      </c>
      <c r="O483" s="18"/>
      <c r="P483" s="17">
        <v>1</v>
      </c>
      <c r="Q483" s="17"/>
      <c r="R483" s="18">
        <f t="shared" si="2"/>
        <v>30</v>
      </c>
      <c r="S483" s="18"/>
      <c r="T483" s="18"/>
      <c r="U483" s="18">
        <f t="shared" si="3"/>
        <v>34.5</v>
      </c>
      <c r="V483" s="18"/>
      <c r="W483" s="18"/>
    </row>
    <row r="484" spans="1:23" ht="26.25" customHeight="1">
      <c r="A484" s="2">
        <v>29</v>
      </c>
      <c r="B484" s="9" t="s">
        <v>208</v>
      </c>
      <c r="C484" s="9"/>
      <c r="D484" s="9"/>
      <c r="E484" s="9"/>
      <c r="F484" s="9"/>
      <c r="G484" s="9"/>
      <c r="H484" s="9"/>
      <c r="I484" s="9"/>
      <c r="J484" s="22">
        <v>0.2</v>
      </c>
      <c r="K484" s="22"/>
      <c r="L484" s="17" t="s">
        <v>50</v>
      </c>
      <c r="M484" s="17"/>
      <c r="N484" s="18">
        <v>449.7</v>
      </c>
      <c r="O484" s="18"/>
      <c r="P484" s="17">
        <v>12</v>
      </c>
      <c r="Q484" s="17"/>
      <c r="R484" s="18">
        <f t="shared" si="2"/>
        <v>1079.28</v>
      </c>
      <c r="S484" s="18"/>
      <c r="T484" s="18"/>
      <c r="U484" s="18">
        <f t="shared" si="3"/>
        <v>1241.1719999999998</v>
      </c>
      <c r="V484" s="18"/>
      <c r="W484" s="18"/>
    </row>
    <row r="485" spans="1:23" ht="12.75">
      <c r="A485" s="2">
        <v>30</v>
      </c>
      <c r="B485" s="9" t="s">
        <v>209</v>
      </c>
      <c r="C485" s="9"/>
      <c r="D485" s="9"/>
      <c r="E485" s="9"/>
      <c r="F485" s="9"/>
      <c r="G485" s="9"/>
      <c r="H485" s="9"/>
      <c r="I485" s="9"/>
      <c r="J485" s="22">
        <v>0.65</v>
      </c>
      <c r="K485" s="22"/>
      <c r="L485" s="17" t="s">
        <v>45</v>
      </c>
      <c r="M485" s="17"/>
      <c r="N485" s="18">
        <v>282</v>
      </c>
      <c r="O485" s="18"/>
      <c r="P485" s="17">
        <v>1</v>
      </c>
      <c r="Q485" s="17"/>
      <c r="R485" s="18">
        <f t="shared" si="2"/>
        <v>183.3</v>
      </c>
      <c r="S485" s="18"/>
      <c r="T485" s="18"/>
      <c r="U485" s="18">
        <f t="shared" si="3"/>
        <v>210.795</v>
      </c>
      <c r="V485" s="18"/>
      <c r="W485" s="18"/>
    </row>
    <row r="486" spans="1:23" ht="29.25" customHeight="1">
      <c r="A486" s="2">
        <v>31</v>
      </c>
      <c r="B486" s="9" t="s">
        <v>210</v>
      </c>
      <c r="C486" s="9"/>
      <c r="D486" s="9"/>
      <c r="E486" s="9"/>
      <c r="F486" s="9"/>
      <c r="G486" s="9"/>
      <c r="H486" s="9"/>
      <c r="I486" s="9"/>
      <c r="J486" s="22">
        <v>0.65</v>
      </c>
      <c r="K486" s="22"/>
      <c r="L486" s="17" t="s">
        <v>45</v>
      </c>
      <c r="M486" s="17"/>
      <c r="N486" s="18">
        <v>1300</v>
      </c>
      <c r="O486" s="18"/>
      <c r="P486" s="17">
        <v>1</v>
      </c>
      <c r="Q486" s="17"/>
      <c r="R486" s="18">
        <f t="shared" si="2"/>
        <v>845</v>
      </c>
      <c r="S486" s="18"/>
      <c r="T486" s="18"/>
      <c r="U486" s="18">
        <f t="shared" si="3"/>
        <v>971.7499999999999</v>
      </c>
      <c r="V486" s="18"/>
      <c r="W486" s="18"/>
    </row>
    <row r="487" spans="1:23" ht="25.5" customHeight="1">
      <c r="A487" s="2">
        <v>32</v>
      </c>
      <c r="B487" s="9" t="s">
        <v>211</v>
      </c>
      <c r="C487" s="9"/>
      <c r="D487" s="9"/>
      <c r="E487" s="9"/>
      <c r="F487" s="9"/>
      <c r="G487" s="9"/>
      <c r="H487" s="9"/>
      <c r="I487" s="9"/>
      <c r="J487" s="22">
        <v>0.1</v>
      </c>
      <c r="K487" s="22"/>
      <c r="L487" s="17" t="s">
        <v>50</v>
      </c>
      <c r="M487" s="17"/>
      <c r="N487" s="18">
        <v>449.7</v>
      </c>
      <c r="O487" s="18"/>
      <c r="P487" s="17">
        <v>5</v>
      </c>
      <c r="Q487" s="17"/>
      <c r="R487" s="18">
        <f t="shared" si="2"/>
        <v>224.85</v>
      </c>
      <c r="S487" s="18"/>
      <c r="T487" s="18"/>
      <c r="U487" s="18">
        <f t="shared" si="3"/>
        <v>258.5775</v>
      </c>
      <c r="V487" s="18"/>
      <c r="W487" s="18"/>
    </row>
    <row r="488" spans="1:23" ht="12.75">
      <c r="A488" s="2">
        <v>33</v>
      </c>
      <c r="B488" s="9" t="s">
        <v>212</v>
      </c>
      <c r="C488" s="9"/>
      <c r="D488" s="9"/>
      <c r="E488" s="9"/>
      <c r="F488" s="9"/>
      <c r="G488" s="9"/>
      <c r="H488" s="9"/>
      <c r="I488" s="9"/>
      <c r="J488" s="22">
        <v>0.2</v>
      </c>
      <c r="K488" s="22"/>
      <c r="L488" s="17" t="s">
        <v>45</v>
      </c>
      <c r="M488" s="17"/>
      <c r="N488" s="18">
        <v>310</v>
      </c>
      <c r="O488" s="18"/>
      <c r="P488" s="17">
        <v>15</v>
      </c>
      <c r="Q488" s="17"/>
      <c r="R488" s="18">
        <f t="shared" si="2"/>
        <v>930</v>
      </c>
      <c r="S488" s="18"/>
      <c r="T488" s="18"/>
      <c r="U488" s="18">
        <f t="shared" si="3"/>
        <v>1069.5</v>
      </c>
      <c r="V488" s="18"/>
      <c r="W488" s="18"/>
    </row>
    <row r="489" spans="1:23" ht="12.75">
      <c r="A489" s="2">
        <v>34</v>
      </c>
      <c r="B489" s="9" t="s">
        <v>213</v>
      </c>
      <c r="C489" s="9"/>
      <c r="D489" s="9"/>
      <c r="E489" s="9"/>
      <c r="F489" s="9"/>
      <c r="G489" s="9"/>
      <c r="H489" s="9"/>
      <c r="I489" s="9"/>
      <c r="J489" s="22">
        <v>1</v>
      </c>
      <c r="K489" s="22"/>
      <c r="L489" s="17" t="s">
        <v>45</v>
      </c>
      <c r="M489" s="17"/>
      <c r="N489" s="18">
        <v>250</v>
      </c>
      <c r="O489" s="18"/>
      <c r="P489" s="17">
        <v>2</v>
      </c>
      <c r="Q489" s="17"/>
      <c r="R489" s="18">
        <f t="shared" si="2"/>
        <v>500</v>
      </c>
      <c r="S489" s="18"/>
      <c r="T489" s="18"/>
      <c r="U489" s="18">
        <f t="shared" si="3"/>
        <v>575</v>
      </c>
      <c r="V489" s="18"/>
      <c r="W489" s="18"/>
    </row>
    <row r="490" spans="1:23" ht="12.75">
      <c r="A490" s="2">
        <v>35</v>
      </c>
      <c r="B490" s="9" t="s">
        <v>214</v>
      </c>
      <c r="C490" s="9"/>
      <c r="D490" s="9"/>
      <c r="E490" s="9"/>
      <c r="F490" s="9"/>
      <c r="G490" s="9"/>
      <c r="H490" s="9"/>
      <c r="I490" s="9"/>
      <c r="J490" s="22">
        <v>0.5</v>
      </c>
      <c r="K490" s="22"/>
      <c r="L490" s="17" t="s">
        <v>45</v>
      </c>
      <c r="M490" s="17"/>
      <c r="N490" s="18">
        <v>230</v>
      </c>
      <c r="O490" s="18"/>
      <c r="P490" s="17">
        <v>1</v>
      </c>
      <c r="Q490" s="17"/>
      <c r="R490" s="18">
        <f t="shared" si="2"/>
        <v>115</v>
      </c>
      <c r="S490" s="18"/>
      <c r="T490" s="18"/>
      <c r="U490" s="18">
        <f t="shared" si="3"/>
        <v>132.25</v>
      </c>
      <c r="V490" s="18"/>
      <c r="W490" s="18"/>
    </row>
    <row r="491" spans="1:23" ht="12.75">
      <c r="A491" s="2">
        <v>36</v>
      </c>
      <c r="B491" s="9" t="s">
        <v>215</v>
      </c>
      <c r="C491" s="9"/>
      <c r="D491" s="9"/>
      <c r="E491" s="9"/>
      <c r="F491" s="9"/>
      <c r="G491" s="9"/>
      <c r="H491" s="9"/>
      <c r="I491" s="9"/>
      <c r="J491" s="22">
        <v>0.33</v>
      </c>
      <c r="K491" s="22"/>
      <c r="L491" s="17" t="s">
        <v>45</v>
      </c>
      <c r="M491" s="17"/>
      <c r="N491" s="18">
        <v>52</v>
      </c>
      <c r="O491" s="18"/>
      <c r="P491" s="17">
        <v>1</v>
      </c>
      <c r="Q491" s="17"/>
      <c r="R491" s="18">
        <f t="shared" si="2"/>
        <v>17.16</v>
      </c>
      <c r="S491" s="18"/>
      <c r="T491" s="18"/>
      <c r="U491" s="18">
        <f t="shared" si="3"/>
        <v>19.733999999999998</v>
      </c>
      <c r="V491" s="18"/>
      <c r="W491" s="18"/>
    </row>
    <row r="492" spans="1:23" ht="12.75" hidden="1">
      <c r="A492" s="2"/>
      <c r="B492" s="9"/>
      <c r="C492" s="9"/>
      <c r="D492" s="9"/>
      <c r="E492" s="9"/>
      <c r="F492" s="9"/>
      <c r="G492" s="9"/>
      <c r="H492" s="9"/>
      <c r="I492" s="9"/>
      <c r="J492" s="10"/>
      <c r="K492" s="10"/>
      <c r="L492" s="17"/>
      <c r="M492" s="17"/>
      <c r="N492" s="18"/>
      <c r="O492" s="18"/>
      <c r="P492" s="17"/>
      <c r="Q492" s="17"/>
      <c r="R492" s="18"/>
      <c r="S492" s="18"/>
      <c r="T492" s="18"/>
      <c r="U492" s="18"/>
      <c r="V492" s="18"/>
      <c r="W492" s="18"/>
    </row>
    <row r="493" spans="1:23" ht="12.75" hidden="1">
      <c r="A493" s="2"/>
      <c r="B493" s="9"/>
      <c r="C493" s="9"/>
      <c r="D493" s="9"/>
      <c r="E493" s="9"/>
      <c r="F493" s="9"/>
      <c r="G493" s="9"/>
      <c r="H493" s="9"/>
      <c r="I493" s="9"/>
      <c r="J493" s="10"/>
      <c r="K493" s="10"/>
      <c r="L493" s="17"/>
      <c r="M493" s="17"/>
      <c r="N493" s="18"/>
      <c r="O493" s="18"/>
      <c r="P493" s="17"/>
      <c r="Q493" s="17"/>
      <c r="R493" s="18"/>
      <c r="S493" s="18"/>
      <c r="T493" s="18"/>
      <c r="U493" s="18"/>
      <c r="V493" s="18"/>
      <c r="W493" s="18"/>
    </row>
    <row r="494" spans="1:23" ht="12.75">
      <c r="A494" s="6"/>
      <c r="B494" s="19" t="s">
        <v>33</v>
      </c>
      <c r="C494" s="19"/>
      <c r="D494" s="19"/>
      <c r="E494" s="19"/>
      <c r="F494" s="19"/>
      <c r="G494" s="19"/>
      <c r="H494" s="19"/>
      <c r="I494" s="19"/>
      <c r="J494" s="16"/>
      <c r="K494" s="16"/>
      <c r="L494" s="16"/>
      <c r="M494" s="16"/>
      <c r="N494" s="16"/>
      <c r="O494" s="16"/>
      <c r="P494" s="16"/>
      <c r="Q494" s="16"/>
      <c r="R494" s="8">
        <f>SUM(R455:T493)</f>
        <v>7221.606000000001</v>
      </c>
      <c r="S494" s="8"/>
      <c r="T494" s="8"/>
      <c r="U494" s="8">
        <f>SUM(U455:W493)</f>
        <v>8304.8469</v>
      </c>
      <c r="V494" s="8"/>
      <c r="W494" s="8"/>
    </row>
    <row r="496" ht="12.75" hidden="1"/>
    <row r="497" spans="1:23" ht="12.75" hidden="1">
      <c r="A497" s="21"/>
      <c r="B497" s="21"/>
      <c r="C497" s="21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</row>
    <row r="498" spans="1:23" ht="12.75" hidden="1">
      <c r="A498" s="21"/>
      <c r="B498" s="21"/>
      <c r="C498" s="21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</row>
    <row r="499" spans="1:23" ht="37.5" customHeight="1" hidden="1">
      <c r="A499" s="21"/>
      <c r="B499" s="21"/>
      <c r="C499" s="21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</row>
    <row r="500" spans="1:23" ht="12.75" hidden="1">
      <c r="A500" s="21"/>
      <c r="B500" s="21"/>
      <c r="C500" s="21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</row>
    <row r="501" spans="1:23" ht="12.75" hidden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</row>
    <row r="502" spans="1:23" ht="12.75" hidden="1">
      <c r="A502" s="17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</row>
    <row r="503" spans="1:23" ht="48.75" customHeight="1" hidden="1">
      <c r="A503" s="17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</row>
    <row r="504" spans="1:23" ht="12.75" hidden="1">
      <c r="A504" s="5"/>
      <c r="B504" s="20"/>
      <c r="C504" s="20"/>
      <c r="D504" s="20"/>
      <c r="E504" s="20"/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20"/>
    </row>
    <row r="505" spans="1:23" ht="12.75" hidden="1">
      <c r="A505" s="2"/>
      <c r="B505" s="9"/>
      <c r="C505" s="9"/>
      <c r="D505" s="9"/>
      <c r="E505" s="9"/>
      <c r="F505" s="9"/>
      <c r="G505" s="9"/>
      <c r="H505" s="9"/>
      <c r="I505" s="9"/>
      <c r="J505" s="10"/>
      <c r="K505" s="10"/>
      <c r="L505" s="17"/>
      <c r="M505" s="17"/>
      <c r="N505" s="18"/>
      <c r="O505" s="18"/>
      <c r="P505" s="17"/>
      <c r="Q505" s="17"/>
      <c r="R505" s="18"/>
      <c r="S505" s="18"/>
      <c r="T505" s="18"/>
      <c r="U505" s="18"/>
      <c r="V505" s="18"/>
      <c r="W505" s="18"/>
    </row>
    <row r="506" spans="1:23" ht="26.25" customHeight="1" hidden="1">
      <c r="A506" s="2"/>
      <c r="B506" s="9"/>
      <c r="C506" s="9"/>
      <c r="D506" s="9"/>
      <c r="E506" s="9"/>
      <c r="F506" s="9"/>
      <c r="G506" s="9"/>
      <c r="H506" s="9"/>
      <c r="I506" s="9"/>
      <c r="J506" s="22"/>
      <c r="K506" s="22"/>
      <c r="L506" s="17"/>
      <c r="M506" s="17"/>
      <c r="N506" s="18"/>
      <c r="O506" s="18"/>
      <c r="P506" s="17"/>
      <c r="Q506" s="17"/>
      <c r="R506" s="18"/>
      <c r="S506" s="18"/>
      <c r="T506" s="18"/>
      <c r="U506" s="18"/>
      <c r="V506" s="18"/>
      <c r="W506" s="18"/>
    </row>
    <row r="507" spans="1:23" ht="12.75" hidden="1">
      <c r="A507" s="2"/>
      <c r="B507" s="9"/>
      <c r="C507" s="9"/>
      <c r="D507" s="9"/>
      <c r="E507" s="9"/>
      <c r="F507" s="9"/>
      <c r="G507" s="9"/>
      <c r="H507" s="9"/>
      <c r="I507" s="9"/>
      <c r="J507" s="22"/>
      <c r="K507" s="22"/>
      <c r="L507" s="17"/>
      <c r="M507" s="17"/>
      <c r="N507" s="18"/>
      <c r="O507" s="18"/>
      <c r="P507" s="17"/>
      <c r="Q507" s="17"/>
      <c r="R507" s="18"/>
      <c r="S507" s="18"/>
      <c r="T507" s="18"/>
      <c r="U507" s="18"/>
      <c r="V507" s="18"/>
      <c r="W507" s="18"/>
    </row>
    <row r="508" spans="1:23" ht="12.75" hidden="1">
      <c r="A508" s="2"/>
      <c r="B508" s="9"/>
      <c r="C508" s="9"/>
      <c r="D508" s="9"/>
      <c r="E508" s="9"/>
      <c r="F508" s="9"/>
      <c r="G508" s="9"/>
      <c r="H508" s="9"/>
      <c r="I508" s="9"/>
      <c r="J508" s="22"/>
      <c r="K508" s="22"/>
      <c r="L508" s="17"/>
      <c r="M508" s="17"/>
      <c r="N508" s="18"/>
      <c r="O508" s="18"/>
      <c r="P508" s="17"/>
      <c r="Q508" s="17"/>
      <c r="R508" s="18"/>
      <c r="S508" s="18"/>
      <c r="T508" s="18"/>
      <c r="U508" s="18"/>
      <c r="V508" s="18"/>
      <c r="W508" s="18"/>
    </row>
    <row r="509" spans="1:23" ht="12.75" hidden="1">
      <c r="A509" s="2"/>
      <c r="B509" s="9"/>
      <c r="C509" s="9"/>
      <c r="D509" s="9"/>
      <c r="E509" s="9"/>
      <c r="F509" s="9"/>
      <c r="G509" s="9"/>
      <c r="H509" s="9"/>
      <c r="I509" s="9"/>
      <c r="J509" s="22"/>
      <c r="K509" s="22"/>
      <c r="L509" s="17"/>
      <c r="M509" s="17"/>
      <c r="N509" s="18"/>
      <c r="O509" s="18"/>
      <c r="P509" s="17"/>
      <c r="Q509" s="17"/>
      <c r="R509" s="18"/>
      <c r="S509" s="18"/>
      <c r="T509" s="18"/>
      <c r="U509" s="18"/>
      <c r="V509" s="18"/>
      <c r="W509" s="18"/>
    </row>
    <row r="510" spans="1:23" ht="12.75" hidden="1">
      <c r="A510" s="2"/>
      <c r="B510" s="9"/>
      <c r="C510" s="9"/>
      <c r="D510" s="9"/>
      <c r="E510" s="9"/>
      <c r="F510" s="9"/>
      <c r="G510" s="9"/>
      <c r="H510" s="9"/>
      <c r="I510" s="9"/>
      <c r="J510" s="22"/>
      <c r="K510" s="22"/>
      <c r="L510" s="17"/>
      <c r="M510" s="17"/>
      <c r="N510" s="18"/>
      <c r="O510" s="18"/>
      <c r="P510" s="17"/>
      <c r="Q510" s="17"/>
      <c r="R510" s="18"/>
      <c r="S510" s="18"/>
      <c r="T510" s="18"/>
      <c r="U510" s="18"/>
      <c r="V510" s="18"/>
      <c r="W510" s="18"/>
    </row>
    <row r="511" spans="1:23" ht="12.75" hidden="1">
      <c r="A511" s="2"/>
      <c r="B511" s="9"/>
      <c r="C511" s="9"/>
      <c r="D511" s="9"/>
      <c r="E511" s="9"/>
      <c r="F511" s="9"/>
      <c r="G511" s="9"/>
      <c r="H511" s="9"/>
      <c r="I511" s="9"/>
      <c r="J511" s="22"/>
      <c r="K511" s="22"/>
      <c r="L511" s="17"/>
      <c r="M511" s="17"/>
      <c r="N511" s="18"/>
      <c r="O511" s="18"/>
      <c r="P511" s="17"/>
      <c r="Q511" s="17"/>
      <c r="R511" s="18"/>
      <c r="S511" s="18"/>
      <c r="T511" s="18"/>
      <c r="U511" s="18"/>
      <c r="V511" s="18"/>
      <c r="W511" s="18"/>
    </row>
    <row r="512" spans="1:23" ht="12.75" hidden="1">
      <c r="A512" s="2"/>
      <c r="B512" s="9"/>
      <c r="C512" s="9"/>
      <c r="D512" s="9"/>
      <c r="E512" s="9"/>
      <c r="F512" s="9"/>
      <c r="G512" s="9"/>
      <c r="H512" s="9"/>
      <c r="I512" s="9"/>
      <c r="J512" s="22"/>
      <c r="K512" s="22"/>
      <c r="L512" s="17"/>
      <c r="M512" s="17"/>
      <c r="N512" s="18"/>
      <c r="O512" s="18"/>
      <c r="P512" s="17"/>
      <c r="Q512" s="17"/>
      <c r="R512" s="18"/>
      <c r="S512" s="18"/>
      <c r="T512" s="18"/>
      <c r="U512" s="18"/>
      <c r="V512" s="18"/>
      <c r="W512" s="18"/>
    </row>
    <row r="513" spans="1:23" ht="12.75" hidden="1">
      <c r="A513" s="2"/>
      <c r="B513" s="9"/>
      <c r="C513" s="9"/>
      <c r="D513" s="9"/>
      <c r="E513" s="9"/>
      <c r="F513" s="9"/>
      <c r="G513" s="9"/>
      <c r="H513" s="9"/>
      <c r="I513" s="9"/>
      <c r="J513" s="22"/>
      <c r="K513" s="22"/>
      <c r="L513" s="17"/>
      <c r="M513" s="17"/>
      <c r="N513" s="18"/>
      <c r="O513" s="18"/>
      <c r="P513" s="17"/>
      <c r="Q513" s="17"/>
      <c r="R513" s="18"/>
      <c r="S513" s="18"/>
      <c r="T513" s="18"/>
      <c r="U513" s="18"/>
      <c r="V513" s="18"/>
      <c r="W513" s="18"/>
    </row>
    <row r="514" spans="1:23" ht="12.75" hidden="1">
      <c r="A514" s="2"/>
      <c r="B514" s="9"/>
      <c r="C514" s="9"/>
      <c r="D514" s="9"/>
      <c r="E514" s="9"/>
      <c r="F514" s="9"/>
      <c r="G514" s="9"/>
      <c r="H514" s="9"/>
      <c r="I514" s="9"/>
      <c r="J514" s="22"/>
      <c r="K514" s="22"/>
      <c r="L514" s="17"/>
      <c r="M514" s="17"/>
      <c r="N514" s="18"/>
      <c r="O514" s="18"/>
      <c r="P514" s="17"/>
      <c r="Q514" s="17"/>
      <c r="R514" s="18"/>
      <c r="S514" s="18"/>
      <c r="T514" s="18"/>
      <c r="U514" s="18"/>
      <c r="V514" s="18"/>
      <c r="W514" s="18"/>
    </row>
    <row r="515" spans="1:23" ht="12.75" hidden="1">
      <c r="A515" s="2"/>
      <c r="B515" s="9"/>
      <c r="C515" s="9"/>
      <c r="D515" s="9"/>
      <c r="E515" s="9"/>
      <c r="F515" s="9"/>
      <c r="G515" s="9"/>
      <c r="H515" s="9"/>
      <c r="I515" s="9"/>
      <c r="J515" s="22"/>
      <c r="K515" s="22"/>
      <c r="L515" s="17"/>
      <c r="M515" s="17"/>
      <c r="N515" s="18"/>
      <c r="O515" s="18"/>
      <c r="P515" s="17"/>
      <c r="Q515" s="17"/>
      <c r="R515" s="18"/>
      <c r="S515" s="18"/>
      <c r="T515" s="18"/>
      <c r="U515" s="18"/>
      <c r="V515" s="18"/>
      <c r="W515" s="18"/>
    </row>
    <row r="516" spans="1:23" ht="12.75" hidden="1">
      <c r="A516" s="2"/>
      <c r="B516" s="9"/>
      <c r="C516" s="9"/>
      <c r="D516" s="9"/>
      <c r="E516" s="9"/>
      <c r="F516" s="9"/>
      <c r="G516" s="9"/>
      <c r="H516" s="9"/>
      <c r="I516" s="9"/>
      <c r="J516" s="22"/>
      <c r="K516" s="22"/>
      <c r="L516" s="17"/>
      <c r="M516" s="17"/>
      <c r="N516" s="18"/>
      <c r="O516" s="18"/>
      <c r="P516" s="17"/>
      <c r="Q516" s="17"/>
      <c r="R516" s="18"/>
      <c r="S516" s="18"/>
      <c r="T516" s="18"/>
      <c r="U516" s="18"/>
      <c r="V516" s="18"/>
      <c r="W516" s="18"/>
    </row>
    <row r="517" spans="1:23" ht="12.75" hidden="1">
      <c r="A517" s="6"/>
      <c r="B517" s="19"/>
      <c r="C517" s="19"/>
      <c r="D517" s="19"/>
      <c r="E517" s="19"/>
      <c r="F517" s="19"/>
      <c r="G517" s="19"/>
      <c r="H517" s="19"/>
      <c r="I517" s="19"/>
      <c r="J517" s="16"/>
      <c r="K517" s="16"/>
      <c r="L517" s="16"/>
      <c r="M517" s="16"/>
      <c r="N517" s="16"/>
      <c r="O517" s="16"/>
      <c r="P517" s="16"/>
      <c r="Q517" s="16"/>
      <c r="R517" s="8"/>
      <c r="S517" s="8"/>
      <c r="T517" s="8"/>
      <c r="U517" s="8"/>
      <c r="V517" s="8"/>
      <c r="W517" s="8"/>
    </row>
    <row r="518" ht="12.75" hidden="1"/>
    <row r="519" ht="12.75" hidden="1"/>
    <row r="520" spans="1:23" ht="12.75" hidden="1">
      <c r="A520" s="21"/>
      <c r="B520" s="21"/>
      <c r="C520" s="21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</row>
    <row r="521" spans="1:23" ht="12.75" hidden="1">
      <c r="A521" s="21"/>
      <c r="B521" s="21"/>
      <c r="C521" s="21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</row>
    <row r="522" spans="1:23" ht="24.75" customHeight="1" hidden="1">
      <c r="A522" s="21"/>
      <c r="B522" s="21"/>
      <c r="C522" s="21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</row>
    <row r="523" spans="1:23" ht="12.75" hidden="1">
      <c r="A523" s="21"/>
      <c r="B523" s="21"/>
      <c r="C523" s="21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</row>
    <row r="524" spans="1:23" ht="12.75" hidden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</row>
    <row r="525" spans="1:23" ht="12.75" hidden="1">
      <c r="A525" s="17"/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</row>
    <row r="526" spans="1:23" ht="54" customHeight="1" hidden="1">
      <c r="A526" s="17"/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</row>
    <row r="527" spans="1:23" ht="12.75" hidden="1">
      <c r="A527" s="5"/>
      <c r="B527" s="20"/>
      <c r="C527" s="20"/>
      <c r="D527" s="20"/>
      <c r="E527" s="20"/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0"/>
      <c r="T527" s="20"/>
      <c r="U527" s="20"/>
      <c r="V527" s="20"/>
      <c r="W527" s="20"/>
    </row>
    <row r="528" spans="1:23" ht="12.75" hidden="1">
      <c r="A528" s="2"/>
      <c r="B528" s="9"/>
      <c r="C528" s="9"/>
      <c r="D528" s="9"/>
      <c r="E528" s="9"/>
      <c r="F528" s="9"/>
      <c r="G528" s="9"/>
      <c r="H528" s="9"/>
      <c r="I528" s="9"/>
      <c r="J528" s="10"/>
      <c r="K528" s="10"/>
      <c r="L528" s="17"/>
      <c r="M528" s="17"/>
      <c r="N528" s="18"/>
      <c r="O528" s="18"/>
      <c r="P528" s="17"/>
      <c r="Q528" s="17"/>
      <c r="R528" s="18"/>
      <c r="S528" s="18"/>
      <c r="T528" s="18"/>
      <c r="U528" s="18"/>
      <c r="V528" s="18"/>
      <c r="W528" s="18"/>
    </row>
    <row r="529" spans="1:23" ht="12.75" hidden="1">
      <c r="A529" s="2"/>
      <c r="B529" s="9"/>
      <c r="C529" s="9"/>
      <c r="D529" s="9"/>
      <c r="E529" s="9"/>
      <c r="F529" s="9"/>
      <c r="G529" s="9"/>
      <c r="H529" s="9"/>
      <c r="I529" s="9"/>
      <c r="J529" s="22"/>
      <c r="K529" s="22"/>
      <c r="L529" s="17"/>
      <c r="M529" s="17"/>
      <c r="N529" s="18"/>
      <c r="O529" s="18"/>
      <c r="P529" s="17"/>
      <c r="Q529" s="17"/>
      <c r="R529" s="18"/>
      <c r="S529" s="18"/>
      <c r="T529" s="18"/>
      <c r="U529" s="18"/>
      <c r="V529" s="18"/>
      <c r="W529" s="18"/>
    </row>
    <row r="530" spans="1:23" ht="12.75" hidden="1">
      <c r="A530" s="2"/>
      <c r="B530" s="9"/>
      <c r="C530" s="9"/>
      <c r="D530" s="9"/>
      <c r="E530" s="9"/>
      <c r="F530" s="9"/>
      <c r="G530" s="9"/>
      <c r="H530" s="9"/>
      <c r="I530" s="9"/>
      <c r="J530" s="22"/>
      <c r="K530" s="22"/>
      <c r="L530" s="17"/>
      <c r="M530" s="17"/>
      <c r="N530" s="18"/>
      <c r="O530" s="18"/>
      <c r="P530" s="17"/>
      <c r="Q530" s="17"/>
      <c r="R530" s="18"/>
      <c r="S530" s="18"/>
      <c r="T530" s="18"/>
      <c r="U530" s="18"/>
      <c r="V530" s="18"/>
      <c r="W530" s="18"/>
    </row>
    <row r="531" spans="1:23" ht="12.75" hidden="1">
      <c r="A531" s="2"/>
      <c r="B531" s="9"/>
      <c r="C531" s="9"/>
      <c r="D531" s="9"/>
      <c r="E531" s="9"/>
      <c r="F531" s="9"/>
      <c r="G531" s="9"/>
      <c r="H531" s="9"/>
      <c r="I531" s="9"/>
      <c r="J531" s="22"/>
      <c r="K531" s="22"/>
      <c r="L531" s="17"/>
      <c r="M531" s="17"/>
      <c r="N531" s="18"/>
      <c r="O531" s="18"/>
      <c r="P531" s="17"/>
      <c r="Q531" s="17"/>
      <c r="R531" s="18"/>
      <c r="S531" s="18"/>
      <c r="T531" s="18"/>
      <c r="U531" s="18"/>
      <c r="V531" s="18"/>
      <c r="W531" s="18"/>
    </row>
    <row r="532" spans="1:23" ht="12.75" hidden="1">
      <c r="A532" s="2"/>
      <c r="B532" s="9"/>
      <c r="C532" s="9"/>
      <c r="D532" s="9"/>
      <c r="E532" s="9"/>
      <c r="F532" s="9"/>
      <c r="G532" s="9"/>
      <c r="H532" s="9"/>
      <c r="I532" s="9"/>
      <c r="J532" s="22"/>
      <c r="K532" s="22"/>
      <c r="L532" s="17"/>
      <c r="M532" s="17"/>
      <c r="N532" s="18"/>
      <c r="O532" s="18"/>
      <c r="P532" s="17"/>
      <c r="Q532" s="17"/>
      <c r="R532" s="18"/>
      <c r="S532" s="18"/>
      <c r="T532" s="18"/>
      <c r="U532" s="18"/>
      <c r="V532" s="18"/>
      <c r="W532" s="18"/>
    </row>
    <row r="533" spans="1:23" ht="25.5" customHeight="1" hidden="1">
      <c r="A533" s="2"/>
      <c r="B533" s="9"/>
      <c r="C533" s="9"/>
      <c r="D533" s="9"/>
      <c r="E533" s="9"/>
      <c r="F533" s="9"/>
      <c r="G533" s="9"/>
      <c r="H533" s="9"/>
      <c r="I533" s="9"/>
      <c r="J533" s="22"/>
      <c r="K533" s="22"/>
      <c r="L533" s="17"/>
      <c r="M533" s="17"/>
      <c r="N533" s="18"/>
      <c r="O533" s="18"/>
      <c r="P533" s="17"/>
      <c r="Q533" s="17"/>
      <c r="R533" s="18"/>
      <c r="S533" s="18"/>
      <c r="T533" s="18"/>
      <c r="U533" s="18"/>
      <c r="V533" s="18"/>
      <c r="W533" s="18"/>
    </row>
    <row r="534" spans="1:23" ht="12.75" hidden="1">
      <c r="A534" s="2"/>
      <c r="B534" s="9"/>
      <c r="C534" s="9"/>
      <c r="D534" s="9"/>
      <c r="E534" s="9"/>
      <c r="F534" s="9"/>
      <c r="G534" s="9"/>
      <c r="H534" s="9"/>
      <c r="I534" s="9"/>
      <c r="J534" s="22"/>
      <c r="K534" s="22"/>
      <c r="L534" s="17"/>
      <c r="M534" s="17"/>
      <c r="N534" s="18"/>
      <c r="O534" s="18"/>
      <c r="P534" s="17"/>
      <c r="Q534" s="17"/>
      <c r="R534" s="18"/>
      <c r="S534" s="18"/>
      <c r="T534" s="18"/>
      <c r="U534" s="18"/>
      <c r="V534" s="18"/>
      <c r="W534" s="18"/>
    </row>
    <row r="535" spans="1:23" ht="12.75" hidden="1">
      <c r="A535" s="2"/>
      <c r="B535" s="9"/>
      <c r="C535" s="9"/>
      <c r="D535" s="9"/>
      <c r="E535" s="9"/>
      <c r="F535" s="9"/>
      <c r="G535" s="9"/>
      <c r="H535" s="9"/>
      <c r="I535" s="9"/>
      <c r="J535" s="22"/>
      <c r="K535" s="22"/>
      <c r="L535" s="17"/>
      <c r="M535" s="17"/>
      <c r="N535" s="18"/>
      <c r="O535" s="18"/>
      <c r="P535" s="17"/>
      <c r="Q535" s="17"/>
      <c r="R535" s="18"/>
      <c r="S535" s="18"/>
      <c r="T535" s="18"/>
      <c r="U535" s="18"/>
      <c r="V535" s="18"/>
      <c r="W535" s="18"/>
    </row>
    <row r="536" spans="1:23" ht="12.75" hidden="1">
      <c r="A536" s="2"/>
      <c r="B536" s="9"/>
      <c r="C536" s="9"/>
      <c r="D536" s="9"/>
      <c r="E536" s="9"/>
      <c r="F536" s="9"/>
      <c r="G536" s="9"/>
      <c r="H536" s="9"/>
      <c r="I536" s="9"/>
      <c r="J536" s="22"/>
      <c r="K536" s="22"/>
      <c r="L536" s="17"/>
      <c r="M536" s="17"/>
      <c r="N536" s="18"/>
      <c r="O536" s="18"/>
      <c r="P536" s="17"/>
      <c r="Q536" s="17"/>
      <c r="R536" s="18"/>
      <c r="S536" s="18"/>
      <c r="T536" s="18"/>
      <c r="U536" s="18"/>
      <c r="V536" s="18"/>
      <c r="W536" s="18"/>
    </row>
    <row r="537" spans="1:23" ht="12.75" hidden="1">
      <c r="A537" s="2"/>
      <c r="B537" s="9"/>
      <c r="C537" s="9"/>
      <c r="D537" s="9"/>
      <c r="E537" s="9"/>
      <c r="F537" s="9"/>
      <c r="G537" s="9"/>
      <c r="H537" s="9"/>
      <c r="I537" s="9"/>
      <c r="J537" s="22"/>
      <c r="K537" s="22"/>
      <c r="L537" s="17"/>
      <c r="M537" s="17"/>
      <c r="N537" s="18"/>
      <c r="O537" s="18"/>
      <c r="P537" s="17"/>
      <c r="Q537" s="17"/>
      <c r="R537" s="18"/>
      <c r="S537" s="18"/>
      <c r="T537" s="18"/>
      <c r="U537" s="18"/>
      <c r="V537" s="18"/>
      <c r="W537" s="18"/>
    </row>
    <row r="538" spans="1:23" ht="26.25" customHeight="1" hidden="1">
      <c r="A538" s="2"/>
      <c r="B538" s="9"/>
      <c r="C538" s="9"/>
      <c r="D538" s="9"/>
      <c r="E538" s="9"/>
      <c r="F538" s="9"/>
      <c r="G538" s="9"/>
      <c r="H538" s="9"/>
      <c r="I538" s="9"/>
      <c r="J538" s="22"/>
      <c r="K538" s="22"/>
      <c r="L538" s="17"/>
      <c r="M538" s="17"/>
      <c r="N538" s="18"/>
      <c r="O538" s="18"/>
      <c r="P538" s="17"/>
      <c r="Q538" s="17"/>
      <c r="R538" s="18"/>
      <c r="S538" s="18"/>
      <c r="T538" s="18"/>
      <c r="U538" s="18"/>
      <c r="V538" s="18"/>
      <c r="W538" s="18"/>
    </row>
    <row r="539" spans="1:23" ht="12.75" hidden="1">
      <c r="A539" s="2"/>
      <c r="B539" s="9"/>
      <c r="C539" s="9"/>
      <c r="D539" s="9"/>
      <c r="E539" s="9"/>
      <c r="F539" s="9"/>
      <c r="G539" s="9"/>
      <c r="H539" s="9"/>
      <c r="I539" s="9"/>
      <c r="J539" s="22"/>
      <c r="K539" s="22"/>
      <c r="L539" s="17"/>
      <c r="M539" s="17"/>
      <c r="N539" s="18"/>
      <c r="O539" s="18"/>
      <c r="P539" s="17"/>
      <c r="Q539" s="17"/>
      <c r="R539" s="18"/>
      <c r="S539" s="18"/>
      <c r="T539" s="18"/>
      <c r="U539" s="18"/>
      <c r="V539" s="18"/>
      <c r="W539" s="18"/>
    </row>
    <row r="540" spans="1:23" ht="12.75" hidden="1">
      <c r="A540" s="2"/>
      <c r="B540" s="9"/>
      <c r="C540" s="9"/>
      <c r="D540" s="9"/>
      <c r="E540" s="9"/>
      <c r="F540" s="9"/>
      <c r="G540" s="9"/>
      <c r="H540" s="9"/>
      <c r="I540" s="9"/>
      <c r="J540" s="22"/>
      <c r="K540" s="22"/>
      <c r="L540" s="17"/>
      <c r="M540" s="17"/>
      <c r="N540" s="18"/>
      <c r="O540" s="18"/>
      <c r="P540" s="17"/>
      <c r="Q540" s="17"/>
      <c r="R540" s="18"/>
      <c r="S540" s="18"/>
      <c r="T540" s="18"/>
      <c r="U540" s="18"/>
      <c r="V540" s="18"/>
      <c r="W540" s="18"/>
    </row>
    <row r="541" spans="1:23" ht="12.75" hidden="1">
      <c r="A541" s="2"/>
      <c r="B541" s="9"/>
      <c r="C541" s="9"/>
      <c r="D541" s="9"/>
      <c r="E541" s="9"/>
      <c r="F541" s="9"/>
      <c r="G541" s="9"/>
      <c r="H541" s="9"/>
      <c r="I541" s="9"/>
      <c r="J541" s="22"/>
      <c r="K541" s="22"/>
      <c r="L541" s="17"/>
      <c r="M541" s="17"/>
      <c r="N541" s="18"/>
      <c r="O541" s="18"/>
      <c r="P541" s="17"/>
      <c r="Q541" s="17"/>
      <c r="R541" s="18"/>
      <c r="S541" s="18"/>
      <c r="T541" s="18"/>
      <c r="U541" s="18"/>
      <c r="V541" s="18"/>
      <c r="W541" s="18"/>
    </row>
    <row r="542" spans="1:23" ht="12.75" hidden="1">
      <c r="A542" s="2"/>
      <c r="B542" s="9"/>
      <c r="C542" s="9"/>
      <c r="D542" s="9"/>
      <c r="E542" s="9"/>
      <c r="F542" s="9"/>
      <c r="G542" s="9"/>
      <c r="H542" s="9"/>
      <c r="I542" s="9"/>
      <c r="J542" s="22"/>
      <c r="K542" s="22"/>
      <c r="L542" s="17"/>
      <c r="M542" s="17"/>
      <c r="N542" s="18"/>
      <c r="O542" s="18"/>
      <c r="P542" s="17"/>
      <c r="Q542" s="17"/>
      <c r="R542" s="18"/>
      <c r="S542" s="18"/>
      <c r="T542" s="18"/>
      <c r="U542" s="18"/>
      <c r="V542" s="18"/>
      <c r="W542" s="18"/>
    </row>
    <row r="543" spans="1:23" ht="12.75" hidden="1">
      <c r="A543" s="2"/>
      <c r="B543" s="9"/>
      <c r="C543" s="9"/>
      <c r="D543" s="9"/>
      <c r="E543" s="9"/>
      <c r="F543" s="9"/>
      <c r="G543" s="9"/>
      <c r="H543" s="9"/>
      <c r="I543" s="9"/>
      <c r="J543" s="22"/>
      <c r="K543" s="22"/>
      <c r="L543" s="17"/>
      <c r="M543" s="17"/>
      <c r="N543" s="18"/>
      <c r="O543" s="18"/>
      <c r="P543" s="17"/>
      <c r="Q543" s="17"/>
      <c r="R543" s="18"/>
      <c r="S543" s="18"/>
      <c r="T543" s="18"/>
      <c r="U543" s="18"/>
      <c r="V543" s="18"/>
      <c r="W543" s="18"/>
    </row>
    <row r="544" spans="1:23" ht="12.75" hidden="1">
      <c r="A544" s="2"/>
      <c r="B544" s="9"/>
      <c r="C544" s="9"/>
      <c r="D544" s="9"/>
      <c r="E544" s="9"/>
      <c r="F544" s="9"/>
      <c r="G544" s="9"/>
      <c r="H544" s="9"/>
      <c r="I544" s="9"/>
      <c r="J544" s="22"/>
      <c r="K544" s="22"/>
      <c r="L544" s="17"/>
      <c r="M544" s="17"/>
      <c r="N544" s="18"/>
      <c r="O544" s="18"/>
      <c r="P544" s="17"/>
      <c r="Q544" s="17"/>
      <c r="R544" s="18"/>
      <c r="S544" s="18"/>
      <c r="T544" s="18"/>
      <c r="U544" s="18"/>
      <c r="V544" s="18"/>
      <c r="W544" s="18"/>
    </row>
    <row r="545" spans="1:23" ht="12.75" hidden="1">
      <c r="A545" s="2"/>
      <c r="B545" s="9"/>
      <c r="C545" s="9"/>
      <c r="D545" s="9"/>
      <c r="E545" s="9"/>
      <c r="F545" s="9"/>
      <c r="G545" s="9"/>
      <c r="H545" s="9"/>
      <c r="I545" s="9"/>
      <c r="J545" s="22"/>
      <c r="K545" s="22"/>
      <c r="L545" s="17"/>
      <c r="M545" s="17"/>
      <c r="N545" s="18"/>
      <c r="O545" s="18"/>
      <c r="P545" s="17"/>
      <c r="Q545" s="17"/>
      <c r="R545" s="18"/>
      <c r="S545" s="18"/>
      <c r="T545" s="18"/>
      <c r="U545" s="18"/>
      <c r="V545" s="18"/>
      <c r="W545" s="18"/>
    </row>
    <row r="546" spans="1:23" ht="12.75" hidden="1">
      <c r="A546" s="2"/>
      <c r="B546" s="9"/>
      <c r="C546" s="9"/>
      <c r="D546" s="9"/>
      <c r="E546" s="9"/>
      <c r="F546" s="9"/>
      <c r="G546" s="9"/>
      <c r="H546" s="9"/>
      <c r="I546" s="9"/>
      <c r="J546" s="22"/>
      <c r="K546" s="22"/>
      <c r="L546" s="17"/>
      <c r="M546" s="17"/>
      <c r="N546" s="18"/>
      <c r="O546" s="18"/>
      <c r="P546" s="17"/>
      <c r="Q546" s="17"/>
      <c r="R546" s="18"/>
      <c r="S546" s="18"/>
      <c r="T546" s="18"/>
      <c r="U546" s="18"/>
      <c r="V546" s="18"/>
      <c r="W546" s="18"/>
    </row>
    <row r="547" spans="1:23" ht="12.75" hidden="1">
      <c r="A547" s="2"/>
      <c r="B547" s="9"/>
      <c r="C547" s="9"/>
      <c r="D547" s="9"/>
      <c r="E547" s="9"/>
      <c r="F547" s="9"/>
      <c r="G547" s="9"/>
      <c r="H547" s="9"/>
      <c r="I547" s="9"/>
      <c r="J547" s="22"/>
      <c r="K547" s="22"/>
      <c r="L547" s="17"/>
      <c r="M547" s="17"/>
      <c r="N547" s="18"/>
      <c r="O547" s="18"/>
      <c r="P547" s="17"/>
      <c r="Q547" s="17"/>
      <c r="R547" s="18"/>
      <c r="S547" s="18"/>
      <c r="T547" s="18"/>
      <c r="U547" s="18"/>
      <c r="V547" s="18"/>
      <c r="W547" s="18"/>
    </row>
    <row r="548" spans="1:23" ht="12.75" hidden="1">
      <c r="A548" s="2"/>
      <c r="B548" s="9"/>
      <c r="C548" s="9"/>
      <c r="D548" s="9"/>
      <c r="E548" s="9"/>
      <c r="F548" s="9"/>
      <c r="G548" s="9"/>
      <c r="H548" s="9"/>
      <c r="I548" s="9"/>
      <c r="J548" s="22"/>
      <c r="K548" s="22"/>
      <c r="L548" s="17"/>
      <c r="M548" s="17"/>
      <c r="N548" s="18"/>
      <c r="O548" s="18"/>
      <c r="P548" s="17"/>
      <c r="Q548" s="17"/>
      <c r="R548" s="18"/>
      <c r="S548" s="18"/>
      <c r="T548" s="18"/>
      <c r="U548" s="18"/>
      <c r="V548" s="18"/>
      <c r="W548" s="18"/>
    </row>
    <row r="549" spans="1:23" ht="12.75" hidden="1">
      <c r="A549" s="2"/>
      <c r="B549" s="9"/>
      <c r="C549" s="9"/>
      <c r="D549" s="9"/>
      <c r="E549" s="9"/>
      <c r="F549" s="9"/>
      <c r="G549" s="9"/>
      <c r="H549" s="9"/>
      <c r="I549" s="9"/>
      <c r="J549" s="22"/>
      <c r="K549" s="22"/>
      <c r="L549" s="17"/>
      <c r="M549" s="17"/>
      <c r="N549" s="18"/>
      <c r="O549" s="18"/>
      <c r="P549" s="17"/>
      <c r="Q549" s="17"/>
      <c r="R549" s="18"/>
      <c r="S549" s="18"/>
      <c r="T549" s="18"/>
      <c r="U549" s="18"/>
      <c r="V549" s="18"/>
      <c r="W549" s="18"/>
    </row>
    <row r="550" spans="1:23" ht="12.75" hidden="1">
      <c r="A550" s="2"/>
      <c r="B550" s="9"/>
      <c r="C550" s="9"/>
      <c r="D550" s="9"/>
      <c r="E550" s="9"/>
      <c r="F550" s="9"/>
      <c r="G550" s="9"/>
      <c r="H550" s="9"/>
      <c r="I550" s="9"/>
      <c r="J550" s="22"/>
      <c r="K550" s="22"/>
      <c r="L550" s="17"/>
      <c r="M550" s="17"/>
      <c r="N550" s="18"/>
      <c r="O550" s="18"/>
      <c r="P550" s="17"/>
      <c r="Q550" s="17"/>
      <c r="R550" s="18"/>
      <c r="S550" s="18"/>
      <c r="T550" s="18"/>
      <c r="U550" s="18"/>
      <c r="V550" s="18"/>
      <c r="W550" s="18"/>
    </row>
    <row r="551" spans="1:23" ht="12.75" hidden="1">
      <c r="A551" s="2"/>
      <c r="B551" s="9"/>
      <c r="C551" s="9"/>
      <c r="D551" s="9"/>
      <c r="E551" s="9"/>
      <c r="F551" s="9"/>
      <c r="G551" s="9"/>
      <c r="H551" s="9"/>
      <c r="I551" s="9"/>
      <c r="J551" s="22"/>
      <c r="K551" s="22"/>
      <c r="L551" s="17"/>
      <c r="M551" s="17"/>
      <c r="N551" s="18"/>
      <c r="O551" s="18"/>
      <c r="P551" s="17"/>
      <c r="Q551" s="17"/>
      <c r="R551" s="18"/>
      <c r="S551" s="18"/>
      <c r="T551" s="18"/>
      <c r="U551" s="18"/>
      <c r="V551" s="18"/>
      <c r="W551" s="18"/>
    </row>
    <row r="552" spans="1:23" ht="12.75" hidden="1">
      <c r="A552" s="2"/>
      <c r="B552" s="9"/>
      <c r="C552" s="9"/>
      <c r="D552" s="9"/>
      <c r="E552" s="9"/>
      <c r="F552" s="9"/>
      <c r="G552" s="9"/>
      <c r="H552" s="9"/>
      <c r="I552" s="9"/>
      <c r="J552" s="22"/>
      <c r="K552" s="22"/>
      <c r="L552" s="17"/>
      <c r="M552" s="17"/>
      <c r="N552" s="18"/>
      <c r="O552" s="18"/>
      <c r="P552" s="17"/>
      <c r="Q552" s="17"/>
      <c r="R552" s="18"/>
      <c r="S552" s="18"/>
      <c r="T552" s="18"/>
      <c r="U552" s="18"/>
      <c r="V552" s="18"/>
      <c r="W552" s="18"/>
    </row>
    <row r="553" spans="1:23" ht="12.75" hidden="1">
      <c r="A553" s="2"/>
      <c r="B553" s="9"/>
      <c r="C553" s="9"/>
      <c r="D553" s="9"/>
      <c r="E553" s="9"/>
      <c r="F553" s="9"/>
      <c r="G553" s="9"/>
      <c r="H553" s="9"/>
      <c r="I553" s="9"/>
      <c r="J553" s="22"/>
      <c r="K553" s="22"/>
      <c r="L553" s="17"/>
      <c r="M553" s="17"/>
      <c r="N553" s="18"/>
      <c r="O553" s="18"/>
      <c r="P553" s="17"/>
      <c r="Q553" s="17"/>
      <c r="R553" s="18"/>
      <c r="S553" s="18"/>
      <c r="T553" s="18"/>
      <c r="U553" s="18"/>
      <c r="V553" s="18"/>
      <c r="W553" s="18"/>
    </row>
    <row r="554" spans="1:23" ht="12.75" hidden="1">
      <c r="A554" s="2"/>
      <c r="B554" s="9"/>
      <c r="C554" s="9"/>
      <c r="D554" s="9"/>
      <c r="E554" s="9"/>
      <c r="F554" s="9"/>
      <c r="G554" s="9"/>
      <c r="H554" s="9"/>
      <c r="I554" s="9"/>
      <c r="J554" s="22"/>
      <c r="K554" s="22"/>
      <c r="L554" s="17"/>
      <c r="M554" s="17"/>
      <c r="N554" s="18"/>
      <c r="O554" s="18"/>
      <c r="P554" s="17"/>
      <c r="Q554" s="17"/>
      <c r="R554" s="18"/>
      <c r="S554" s="18"/>
      <c r="T554" s="18"/>
      <c r="U554" s="18"/>
      <c r="V554" s="18"/>
      <c r="W554" s="18"/>
    </row>
    <row r="555" spans="1:23" ht="12.75" hidden="1">
      <c r="A555" s="2"/>
      <c r="B555" s="9"/>
      <c r="C555" s="9"/>
      <c r="D555" s="9"/>
      <c r="E555" s="9"/>
      <c r="F555" s="9"/>
      <c r="G555" s="9"/>
      <c r="H555" s="9"/>
      <c r="I555" s="9"/>
      <c r="J555" s="22"/>
      <c r="K555" s="22"/>
      <c r="L555" s="17"/>
      <c r="M555" s="17"/>
      <c r="N555" s="18"/>
      <c r="O555" s="18"/>
      <c r="P555" s="17"/>
      <c r="Q555" s="17"/>
      <c r="R555" s="18"/>
      <c r="S555" s="18"/>
      <c r="T555" s="18"/>
      <c r="U555" s="18"/>
      <c r="V555" s="18"/>
      <c r="W555" s="18"/>
    </row>
    <row r="556" spans="1:23" ht="24.75" customHeight="1" hidden="1">
      <c r="A556" s="2"/>
      <c r="B556" s="9"/>
      <c r="C556" s="9"/>
      <c r="D556" s="9"/>
      <c r="E556" s="9"/>
      <c r="F556" s="9"/>
      <c r="G556" s="9"/>
      <c r="H556" s="9"/>
      <c r="I556" s="9"/>
      <c r="J556" s="22"/>
      <c r="K556" s="22"/>
      <c r="L556" s="17"/>
      <c r="M556" s="17"/>
      <c r="N556" s="18"/>
      <c r="O556" s="18"/>
      <c r="P556" s="17"/>
      <c r="Q556" s="17"/>
      <c r="R556" s="18"/>
      <c r="S556" s="18"/>
      <c r="T556" s="18"/>
      <c r="U556" s="18"/>
      <c r="V556" s="18"/>
      <c r="W556" s="18"/>
    </row>
    <row r="557" spans="1:23" ht="12.75" customHeight="1" hidden="1">
      <c r="A557" s="2"/>
      <c r="B557" s="9"/>
      <c r="C557" s="9"/>
      <c r="D557" s="9"/>
      <c r="E557" s="9"/>
      <c r="F557" s="9"/>
      <c r="G557" s="9"/>
      <c r="H557" s="9"/>
      <c r="I557" s="9"/>
      <c r="J557" s="22"/>
      <c r="K557" s="22"/>
      <c r="L557" s="17"/>
      <c r="M557" s="17"/>
      <c r="N557" s="18"/>
      <c r="O557" s="18"/>
      <c r="P557" s="17"/>
      <c r="Q557" s="17"/>
      <c r="R557" s="18"/>
      <c r="S557" s="18"/>
      <c r="T557" s="18"/>
      <c r="U557" s="18"/>
      <c r="V557" s="18"/>
      <c r="W557" s="18"/>
    </row>
    <row r="558" spans="1:23" ht="12.75" customHeight="1" hidden="1">
      <c r="A558" s="2"/>
      <c r="B558" s="9"/>
      <c r="C558" s="9"/>
      <c r="D558" s="9"/>
      <c r="E558" s="9"/>
      <c r="F558" s="9"/>
      <c r="G558" s="9"/>
      <c r="H558" s="9"/>
      <c r="I558" s="9"/>
      <c r="J558" s="22"/>
      <c r="K558" s="22"/>
      <c r="L558" s="17"/>
      <c r="M558" s="17"/>
      <c r="N558" s="18"/>
      <c r="O558" s="18"/>
      <c r="P558" s="17"/>
      <c r="Q558" s="17"/>
      <c r="R558" s="18"/>
      <c r="S558" s="18"/>
      <c r="T558" s="18"/>
      <c r="U558" s="18"/>
      <c r="V558" s="18"/>
      <c r="W558" s="18"/>
    </row>
    <row r="559" spans="1:23" ht="12.75" customHeight="1" hidden="1">
      <c r="A559" s="2"/>
      <c r="B559" s="9"/>
      <c r="C559" s="9"/>
      <c r="D559" s="9"/>
      <c r="E559" s="9"/>
      <c r="F559" s="9"/>
      <c r="G559" s="9"/>
      <c r="H559" s="9"/>
      <c r="I559" s="9"/>
      <c r="J559" s="22"/>
      <c r="K559" s="22"/>
      <c r="L559" s="17"/>
      <c r="M559" s="17"/>
      <c r="N559" s="18"/>
      <c r="O559" s="18"/>
      <c r="P559" s="17"/>
      <c r="Q559" s="17"/>
      <c r="R559" s="18"/>
      <c r="S559" s="18"/>
      <c r="T559" s="18"/>
      <c r="U559" s="18"/>
      <c r="V559" s="18"/>
      <c r="W559" s="18"/>
    </row>
    <row r="560" spans="1:23" ht="12.75" customHeight="1" hidden="1">
      <c r="A560" s="2"/>
      <c r="B560" s="9"/>
      <c r="C560" s="9"/>
      <c r="D560" s="9"/>
      <c r="E560" s="9"/>
      <c r="F560" s="9"/>
      <c r="G560" s="9"/>
      <c r="H560" s="9"/>
      <c r="I560" s="9"/>
      <c r="J560" s="22"/>
      <c r="K560" s="22"/>
      <c r="L560" s="17"/>
      <c r="M560" s="17"/>
      <c r="N560" s="18"/>
      <c r="O560" s="18"/>
      <c r="P560" s="17"/>
      <c r="Q560" s="17"/>
      <c r="R560" s="18"/>
      <c r="S560" s="18"/>
      <c r="T560" s="18"/>
      <c r="U560" s="18"/>
      <c r="V560" s="18"/>
      <c r="W560" s="18"/>
    </row>
    <row r="561" spans="1:23" ht="12.75" hidden="1">
      <c r="A561" s="2"/>
      <c r="B561" s="27"/>
      <c r="C561" s="28"/>
      <c r="D561" s="28"/>
      <c r="E561" s="28"/>
      <c r="F561" s="28"/>
      <c r="G561" s="28"/>
      <c r="H561" s="28"/>
      <c r="I561" s="29"/>
      <c r="J561" s="30"/>
      <c r="K561" s="31"/>
      <c r="L561" s="23"/>
      <c r="M561" s="24"/>
      <c r="N561" s="25"/>
      <c r="O561" s="26"/>
      <c r="P561" s="23"/>
      <c r="Q561" s="24"/>
      <c r="R561" s="18"/>
      <c r="S561" s="18"/>
      <c r="T561" s="18"/>
      <c r="U561" s="18"/>
      <c r="V561" s="18"/>
      <c r="W561" s="18"/>
    </row>
    <row r="562" spans="1:23" ht="12.75" hidden="1">
      <c r="A562" s="2"/>
      <c r="B562" s="27"/>
      <c r="C562" s="28"/>
      <c r="D562" s="28"/>
      <c r="E562" s="28"/>
      <c r="F562" s="28"/>
      <c r="G562" s="28"/>
      <c r="H562" s="28"/>
      <c r="I562" s="29"/>
      <c r="J562" s="30"/>
      <c r="K562" s="31"/>
      <c r="L562" s="23"/>
      <c r="M562" s="24"/>
      <c r="N562" s="25"/>
      <c r="O562" s="26"/>
      <c r="P562" s="23"/>
      <c r="Q562" s="24"/>
      <c r="R562" s="18"/>
      <c r="S562" s="18"/>
      <c r="T562" s="18"/>
      <c r="U562" s="18"/>
      <c r="V562" s="18"/>
      <c r="W562" s="18"/>
    </row>
    <row r="563" spans="1:23" ht="12.75" hidden="1">
      <c r="A563" s="2"/>
      <c r="B563" s="27"/>
      <c r="C563" s="28"/>
      <c r="D563" s="28"/>
      <c r="E563" s="28"/>
      <c r="F563" s="28"/>
      <c r="G563" s="28"/>
      <c r="H563" s="28"/>
      <c r="I563" s="29"/>
      <c r="J563" s="30"/>
      <c r="K563" s="31"/>
      <c r="L563" s="23"/>
      <c r="M563" s="24"/>
      <c r="N563" s="25"/>
      <c r="O563" s="26"/>
      <c r="P563" s="23"/>
      <c r="Q563" s="24"/>
      <c r="R563" s="18"/>
      <c r="S563" s="18"/>
      <c r="T563" s="18"/>
      <c r="U563" s="18"/>
      <c r="V563" s="18"/>
      <c r="W563" s="18"/>
    </row>
    <row r="564" spans="1:23" ht="12.75" hidden="1">
      <c r="A564" s="2"/>
      <c r="B564" s="9"/>
      <c r="C564" s="9"/>
      <c r="D564" s="9"/>
      <c r="E564" s="9"/>
      <c r="F564" s="9"/>
      <c r="G564" s="9"/>
      <c r="H564" s="9"/>
      <c r="I564" s="9"/>
      <c r="J564" s="22"/>
      <c r="K564" s="22"/>
      <c r="L564" s="17"/>
      <c r="M564" s="17"/>
      <c r="N564" s="18"/>
      <c r="O564" s="18"/>
      <c r="P564" s="17"/>
      <c r="Q564" s="17"/>
      <c r="R564" s="18"/>
      <c r="S564" s="18"/>
      <c r="T564" s="18"/>
      <c r="U564" s="18"/>
      <c r="V564" s="18"/>
      <c r="W564" s="18"/>
    </row>
    <row r="565" spans="1:23" ht="12.75" hidden="1">
      <c r="A565" s="2"/>
      <c r="B565" s="9"/>
      <c r="C565" s="9"/>
      <c r="D565" s="9"/>
      <c r="E565" s="9"/>
      <c r="F565" s="9"/>
      <c r="G565" s="9"/>
      <c r="H565" s="9"/>
      <c r="I565" s="9"/>
      <c r="J565" s="22"/>
      <c r="K565" s="22"/>
      <c r="L565" s="17"/>
      <c r="M565" s="17"/>
      <c r="N565" s="18"/>
      <c r="O565" s="18"/>
      <c r="P565" s="17"/>
      <c r="Q565" s="17"/>
      <c r="R565" s="18"/>
      <c r="S565" s="18"/>
      <c r="T565" s="18"/>
      <c r="U565" s="18"/>
      <c r="V565" s="18"/>
      <c r="W565" s="18"/>
    </row>
    <row r="566" spans="1:23" ht="12.75" hidden="1">
      <c r="A566" s="2"/>
      <c r="B566" s="9"/>
      <c r="C566" s="9"/>
      <c r="D566" s="9"/>
      <c r="E566" s="9"/>
      <c r="F566" s="9"/>
      <c r="G566" s="9"/>
      <c r="H566" s="9"/>
      <c r="I566" s="9"/>
      <c r="J566" s="22"/>
      <c r="K566" s="22"/>
      <c r="L566" s="17"/>
      <c r="M566" s="17"/>
      <c r="N566" s="18"/>
      <c r="O566" s="18"/>
      <c r="P566" s="17"/>
      <c r="Q566" s="17"/>
      <c r="R566" s="18"/>
      <c r="S566" s="18"/>
      <c r="T566" s="18"/>
      <c r="U566" s="18"/>
      <c r="V566" s="18"/>
      <c r="W566" s="18"/>
    </row>
    <row r="567" spans="1:23" ht="12.75" hidden="1">
      <c r="A567" s="2"/>
      <c r="B567" s="9"/>
      <c r="C567" s="9"/>
      <c r="D567" s="9"/>
      <c r="E567" s="9"/>
      <c r="F567" s="9"/>
      <c r="G567" s="9"/>
      <c r="H567" s="9"/>
      <c r="I567" s="9"/>
      <c r="J567" s="22"/>
      <c r="K567" s="22"/>
      <c r="L567" s="17"/>
      <c r="M567" s="17"/>
      <c r="N567" s="18"/>
      <c r="O567" s="18"/>
      <c r="P567" s="17"/>
      <c r="Q567" s="17"/>
      <c r="R567" s="18"/>
      <c r="S567" s="18"/>
      <c r="T567" s="18"/>
      <c r="U567" s="18"/>
      <c r="V567" s="18"/>
      <c r="W567" s="18"/>
    </row>
    <row r="568" spans="1:23" ht="12.75" hidden="1">
      <c r="A568" s="2"/>
      <c r="B568" s="9"/>
      <c r="C568" s="9"/>
      <c r="D568" s="9"/>
      <c r="E568" s="9"/>
      <c r="F568" s="9"/>
      <c r="G568" s="9"/>
      <c r="H568" s="9"/>
      <c r="I568" s="9"/>
      <c r="J568" s="10"/>
      <c r="K568" s="10"/>
      <c r="L568" s="17"/>
      <c r="M568" s="17"/>
      <c r="N568" s="18"/>
      <c r="O568" s="18"/>
      <c r="P568" s="17"/>
      <c r="Q568" s="17"/>
      <c r="R568" s="18"/>
      <c r="S568" s="18"/>
      <c r="T568" s="18"/>
      <c r="U568" s="18"/>
      <c r="V568" s="18"/>
      <c r="W568" s="18"/>
    </row>
    <row r="569" spans="1:23" ht="12.75" hidden="1">
      <c r="A569" s="2"/>
      <c r="B569" s="9"/>
      <c r="C569" s="9"/>
      <c r="D569" s="9"/>
      <c r="E569" s="9"/>
      <c r="F569" s="9"/>
      <c r="G569" s="9"/>
      <c r="H569" s="9"/>
      <c r="I569" s="9"/>
      <c r="J569" s="10"/>
      <c r="K569" s="10"/>
      <c r="L569" s="17"/>
      <c r="M569" s="17"/>
      <c r="N569" s="18"/>
      <c r="O569" s="18"/>
      <c r="P569" s="17"/>
      <c r="Q569" s="17"/>
      <c r="R569" s="18"/>
      <c r="S569" s="18"/>
      <c r="T569" s="18"/>
      <c r="U569" s="18"/>
      <c r="V569" s="18"/>
      <c r="W569" s="18"/>
    </row>
    <row r="570" spans="1:23" ht="12.75" hidden="1">
      <c r="A570" s="6"/>
      <c r="B570" s="19"/>
      <c r="C570" s="19"/>
      <c r="D570" s="19"/>
      <c r="E570" s="19"/>
      <c r="F570" s="19"/>
      <c r="G570" s="19"/>
      <c r="H570" s="19"/>
      <c r="I570" s="19"/>
      <c r="J570" s="16"/>
      <c r="K570" s="16"/>
      <c r="L570" s="16"/>
      <c r="M570" s="16"/>
      <c r="N570" s="16"/>
      <c r="O570" s="16"/>
      <c r="P570" s="16"/>
      <c r="Q570" s="16"/>
      <c r="R570" s="8"/>
      <c r="S570" s="8"/>
      <c r="T570" s="8"/>
      <c r="U570" s="8"/>
      <c r="V570" s="8"/>
      <c r="W570" s="8"/>
    </row>
    <row r="571" ht="12.75" hidden="1"/>
    <row r="572" ht="12.75" hidden="1"/>
    <row r="573" spans="1:23" ht="12.75" hidden="1">
      <c r="A573" s="21"/>
      <c r="B573" s="21"/>
      <c r="C573" s="21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1"/>
    </row>
    <row r="574" spans="1:23" ht="12.75" hidden="1">
      <c r="A574" s="21"/>
      <c r="B574" s="21"/>
      <c r="C574" s="21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</row>
    <row r="575" spans="1:23" ht="12.75" customHeight="1" hidden="1">
      <c r="A575" s="21"/>
      <c r="B575" s="21"/>
      <c r="C575" s="21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</row>
    <row r="576" spans="1:23" ht="12.75" hidden="1">
      <c r="A576" s="21"/>
      <c r="B576" s="21"/>
      <c r="C576" s="21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</row>
    <row r="577" spans="1:23" ht="12.75" hidden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</row>
    <row r="578" spans="1:23" ht="12.75" hidden="1">
      <c r="A578" s="17"/>
      <c r="B578" s="17"/>
      <c r="C578" s="17"/>
      <c r="D578" s="17"/>
      <c r="E578" s="17"/>
      <c r="F578" s="17"/>
      <c r="G578" s="17"/>
      <c r="H578" s="17"/>
      <c r="I578" s="17"/>
      <c r="J578" s="17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</row>
    <row r="579" spans="1:23" ht="51" customHeight="1" hidden="1">
      <c r="A579" s="17"/>
      <c r="B579" s="17"/>
      <c r="C579" s="17"/>
      <c r="D579" s="17"/>
      <c r="E579" s="17"/>
      <c r="F579" s="17"/>
      <c r="G579" s="17"/>
      <c r="H579" s="17"/>
      <c r="I579" s="17"/>
      <c r="J579" s="17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</row>
    <row r="580" spans="1:23" ht="12.75" hidden="1">
      <c r="A580" s="5"/>
      <c r="B580" s="20"/>
      <c r="C580" s="20"/>
      <c r="D580" s="20"/>
      <c r="E580" s="20"/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20"/>
      <c r="Q580" s="20"/>
      <c r="R580" s="20"/>
      <c r="S580" s="20"/>
      <c r="T580" s="20"/>
      <c r="U580" s="20"/>
      <c r="V580" s="20"/>
      <c r="W580" s="20"/>
    </row>
    <row r="581" spans="1:23" ht="12.75" hidden="1">
      <c r="A581" s="2"/>
      <c r="B581" s="9"/>
      <c r="C581" s="9"/>
      <c r="D581" s="9"/>
      <c r="E581" s="9"/>
      <c r="F581" s="9"/>
      <c r="G581" s="9"/>
      <c r="H581" s="9"/>
      <c r="I581" s="9"/>
      <c r="J581" s="10"/>
      <c r="K581" s="10"/>
      <c r="L581" s="17"/>
      <c r="M581" s="17"/>
      <c r="N581" s="18"/>
      <c r="O581" s="18"/>
      <c r="P581" s="17"/>
      <c r="Q581" s="17"/>
      <c r="R581" s="18"/>
      <c r="S581" s="18"/>
      <c r="T581" s="18"/>
      <c r="U581" s="18"/>
      <c r="V581" s="18"/>
      <c r="W581" s="18"/>
    </row>
    <row r="582" spans="1:23" ht="12.75" hidden="1">
      <c r="A582" s="2"/>
      <c r="B582" s="9"/>
      <c r="C582" s="9"/>
      <c r="D582" s="9"/>
      <c r="E582" s="9"/>
      <c r="F582" s="9"/>
      <c r="G582" s="9"/>
      <c r="H582" s="9"/>
      <c r="I582" s="9"/>
      <c r="J582" s="22"/>
      <c r="K582" s="22"/>
      <c r="L582" s="17"/>
      <c r="M582" s="17"/>
      <c r="N582" s="18"/>
      <c r="O582" s="18"/>
      <c r="P582" s="17"/>
      <c r="Q582" s="17"/>
      <c r="R582" s="18"/>
      <c r="S582" s="18"/>
      <c r="T582" s="18"/>
      <c r="U582" s="18"/>
      <c r="V582" s="18"/>
      <c r="W582" s="18"/>
    </row>
    <row r="583" spans="1:23" ht="12.75" hidden="1">
      <c r="A583" s="2"/>
      <c r="B583" s="9"/>
      <c r="C583" s="9"/>
      <c r="D583" s="9"/>
      <c r="E583" s="9"/>
      <c r="F583" s="9"/>
      <c r="G583" s="9"/>
      <c r="H583" s="9"/>
      <c r="I583" s="9"/>
      <c r="J583" s="22"/>
      <c r="K583" s="22"/>
      <c r="L583" s="17"/>
      <c r="M583" s="17"/>
      <c r="N583" s="18"/>
      <c r="O583" s="18"/>
      <c r="P583" s="17"/>
      <c r="Q583" s="17"/>
      <c r="R583" s="18"/>
      <c r="S583" s="18"/>
      <c r="T583" s="18"/>
      <c r="U583" s="18"/>
      <c r="V583" s="18"/>
      <c r="W583" s="18"/>
    </row>
    <row r="584" spans="1:23" ht="12.75" hidden="1">
      <c r="A584" s="2"/>
      <c r="B584" s="9"/>
      <c r="C584" s="9"/>
      <c r="D584" s="9"/>
      <c r="E584" s="9"/>
      <c r="F584" s="9"/>
      <c r="G584" s="9"/>
      <c r="H584" s="9"/>
      <c r="I584" s="9"/>
      <c r="J584" s="22"/>
      <c r="K584" s="22"/>
      <c r="L584" s="17"/>
      <c r="M584" s="17"/>
      <c r="N584" s="18"/>
      <c r="O584" s="18"/>
      <c r="P584" s="17"/>
      <c r="Q584" s="17"/>
      <c r="R584" s="18"/>
      <c r="S584" s="18"/>
      <c r="T584" s="18"/>
      <c r="U584" s="18"/>
      <c r="V584" s="18"/>
      <c r="W584" s="18"/>
    </row>
    <row r="585" spans="1:23" ht="12.75" hidden="1">
      <c r="A585" s="2"/>
      <c r="B585" s="9"/>
      <c r="C585" s="9"/>
      <c r="D585" s="9"/>
      <c r="E585" s="9"/>
      <c r="F585" s="9"/>
      <c r="G585" s="9"/>
      <c r="H585" s="9"/>
      <c r="I585" s="9"/>
      <c r="J585" s="22"/>
      <c r="K585" s="22"/>
      <c r="L585" s="17"/>
      <c r="M585" s="17"/>
      <c r="N585" s="18"/>
      <c r="O585" s="18"/>
      <c r="P585" s="17"/>
      <c r="Q585" s="17"/>
      <c r="R585" s="18"/>
      <c r="S585" s="18"/>
      <c r="T585" s="18"/>
      <c r="U585" s="18"/>
      <c r="V585" s="18"/>
      <c r="W585" s="18"/>
    </row>
    <row r="586" spans="1:23" ht="12.75" hidden="1">
      <c r="A586" s="2"/>
      <c r="B586" s="9"/>
      <c r="C586" s="9"/>
      <c r="D586" s="9"/>
      <c r="E586" s="9"/>
      <c r="F586" s="9"/>
      <c r="G586" s="9"/>
      <c r="H586" s="9"/>
      <c r="I586" s="9"/>
      <c r="J586" s="22"/>
      <c r="K586" s="22"/>
      <c r="L586" s="17"/>
      <c r="M586" s="17"/>
      <c r="N586" s="18"/>
      <c r="O586" s="18"/>
      <c r="P586" s="17"/>
      <c r="Q586" s="17"/>
      <c r="R586" s="18"/>
      <c r="S586" s="18"/>
      <c r="T586" s="18"/>
      <c r="U586" s="18"/>
      <c r="V586" s="18"/>
      <c r="W586" s="18"/>
    </row>
    <row r="587" spans="1:23" ht="12.75" hidden="1">
      <c r="A587" s="2"/>
      <c r="B587" s="9"/>
      <c r="C587" s="9"/>
      <c r="D587" s="9"/>
      <c r="E587" s="9"/>
      <c r="F587" s="9"/>
      <c r="G587" s="9"/>
      <c r="H587" s="9"/>
      <c r="I587" s="9"/>
      <c r="J587" s="22"/>
      <c r="K587" s="22"/>
      <c r="L587" s="17"/>
      <c r="M587" s="17"/>
      <c r="N587" s="18"/>
      <c r="O587" s="18"/>
      <c r="P587" s="17"/>
      <c r="Q587" s="17"/>
      <c r="R587" s="18"/>
      <c r="S587" s="18"/>
      <c r="T587" s="18"/>
      <c r="U587" s="18"/>
      <c r="V587" s="18"/>
      <c r="W587" s="18"/>
    </row>
    <row r="588" spans="1:23" ht="12.75" hidden="1">
      <c r="A588" s="6"/>
      <c r="B588" s="19"/>
      <c r="C588" s="19"/>
      <c r="D588" s="19"/>
      <c r="E588" s="19"/>
      <c r="F588" s="19"/>
      <c r="G588" s="19"/>
      <c r="H588" s="19"/>
      <c r="I588" s="19"/>
      <c r="J588" s="16"/>
      <c r="K588" s="16"/>
      <c r="L588" s="16"/>
      <c r="M588" s="16"/>
      <c r="N588" s="16"/>
      <c r="O588" s="16"/>
      <c r="P588" s="16"/>
      <c r="Q588" s="16"/>
      <c r="R588" s="8"/>
      <c r="S588" s="8"/>
      <c r="T588" s="8"/>
      <c r="U588" s="8"/>
      <c r="V588" s="8"/>
      <c r="W588" s="8"/>
    </row>
    <row r="589" ht="12.75" hidden="1"/>
    <row r="590" ht="12.75" hidden="1"/>
    <row r="591" spans="1:23" ht="12.75" hidden="1">
      <c r="A591" s="21"/>
      <c r="B591" s="21"/>
      <c r="C591" s="21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21"/>
    </row>
    <row r="592" spans="1:23" ht="12.75" hidden="1">
      <c r="A592" s="21"/>
      <c r="B592" s="21"/>
      <c r="C592" s="21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21"/>
    </row>
    <row r="593" spans="1:23" ht="12.75" customHeight="1" hidden="1">
      <c r="A593" s="21"/>
      <c r="B593" s="21"/>
      <c r="C593" s="21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  <c r="U593" s="21"/>
      <c r="V593" s="21"/>
      <c r="W593" s="21"/>
    </row>
    <row r="594" spans="1:23" ht="12.75" hidden="1">
      <c r="A594" s="21"/>
      <c r="B594" s="21"/>
      <c r="C594" s="21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 s="21"/>
    </row>
    <row r="595" spans="1:23" ht="12.75" hidden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</row>
    <row r="596" spans="1:23" ht="12.75" hidden="1">
      <c r="A596" s="17"/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</row>
    <row r="597" spans="1:23" ht="50.25" customHeight="1" hidden="1">
      <c r="A597" s="17"/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</row>
    <row r="598" spans="1:23" ht="12.75" hidden="1">
      <c r="A598" s="5"/>
      <c r="B598" s="20"/>
      <c r="C598" s="20"/>
      <c r="D598" s="20"/>
      <c r="E598" s="20"/>
      <c r="F598" s="20"/>
      <c r="G598" s="20"/>
      <c r="H598" s="20"/>
      <c r="I598" s="20"/>
      <c r="J598" s="20"/>
      <c r="K598" s="20"/>
      <c r="L598" s="20"/>
      <c r="M598" s="20"/>
      <c r="N598" s="20"/>
      <c r="O598" s="20"/>
      <c r="P598" s="20"/>
      <c r="Q598" s="20"/>
      <c r="R598" s="20"/>
      <c r="S598" s="20"/>
      <c r="T598" s="20"/>
      <c r="U598" s="20"/>
      <c r="V598" s="20"/>
      <c r="W598" s="20"/>
    </row>
    <row r="599" spans="1:23" ht="12.75" hidden="1">
      <c r="A599" s="2"/>
      <c r="B599" s="9"/>
      <c r="C599" s="9"/>
      <c r="D599" s="9"/>
      <c r="E599" s="9"/>
      <c r="F599" s="9"/>
      <c r="G599" s="9"/>
      <c r="H599" s="9"/>
      <c r="I599" s="9"/>
      <c r="J599" s="10"/>
      <c r="K599" s="10"/>
      <c r="L599" s="17"/>
      <c r="M599" s="17"/>
      <c r="N599" s="18"/>
      <c r="O599" s="18"/>
      <c r="P599" s="17"/>
      <c r="Q599" s="17"/>
      <c r="R599" s="18"/>
      <c r="S599" s="18"/>
      <c r="T599" s="18"/>
      <c r="U599" s="18"/>
      <c r="V599" s="18"/>
      <c r="W599" s="18"/>
    </row>
    <row r="600" spans="1:23" ht="12.75" hidden="1">
      <c r="A600" s="2"/>
      <c r="B600" s="9"/>
      <c r="C600" s="9"/>
      <c r="D600" s="9"/>
      <c r="E600" s="9"/>
      <c r="F600" s="9"/>
      <c r="G600" s="9"/>
      <c r="H600" s="9"/>
      <c r="I600" s="9"/>
      <c r="J600" s="22"/>
      <c r="K600" s="22"/>
      <c r="L600" s="17"/>
      <c r="M600" s="17"/>
      <c r="N600" s="18"/>
      <c r="O600" s="18"/>
      <c r="P600" s="17"/>
      <c r="Q600" s="17"/>
      <c r="R600" s="18"/>
      <c r="S600" s="18"/>
      <c r="T600" s="18"/>
      <c r="U600" s="18"/>
      <c r="V600" s="18"/>
      <c r="W600" s="18"/>
    </row>
    <row r="601" spans="1:23" ht="24.75" customHeight="1" hidden="1">
      <c r="A601" s="2"/>
      <c r="B601" s="9"/>
      <c r="C601" s="9"/>
      <c r="D601" s="9"/>
      <c r="E601" s="9"/>
      <c r="F601" s="9"/>
      <c r="G601" s="9"/>
      <c r="H601" s="9"/>
      <c r="I601" s="9"/>
      <c r="J601" s="22"/>
      <c r="K601" s="22"/>
      <c r="L601" s="17"/>
      <c r="M601" s="17"/>
      <c r="N601" s="18"/>
      <c r="O601" s="18"/>
      <c r="P601" s="17"/>
      <c r="Q601" s="17"/>
      <c r="R601" s="18"/>
      <c r="S601" s="18"/>
      <c r="T601" s="18"/>
      <c r="U601" s="18"/>
      <c r="V601" s="18"/>
      <c r="W601" s="18"/>
    </row>
    <row r="602" spans="1:23" ht="12.75" hidden="1">
      <c r="A602" s="2"/>
      <c r="B602" s="9"/>
      <c r="C602" s="9"/>
      <c r="D602" s="9"/>
      <c r="E602" s="9"/>
      <c r="F602" s="9"/>
      <c r="G602" s="9"/>
      <c r="H602" s="9"/>
      <c r="I602" s="9"/>
      <c r="J602" s="22"/>
      <c r="K602" s="22"/>
      <c r="L602" s="17"/>
      <c r="M602" s="17"/>
      <c r="N602" s="18"/>
      <c r="O602" s="18"/>
      <c r="P602" s="17"/>
      <c r="Q602" s="17"/>
      <c r="R602" s="18"/>
      <c r="S602" s="18"/>
      <c r="T602" s="18"/>
      <c r="U602" s="18"/>
      <c r="V602" s="18"/>
      <c r="W602" s="18"/>
    </row>
    <row r="603" spans="1:23" ht="12.75" hidden="1">
      <c r="A603" s="2"/>
      <c r="B603" s="9"/>
      <c r="C603" s="9"/>
      <c r="D603" s="9"/>
      <c r="E603" s="9"/>
      <c r="F603" s="9"/>
      <c r="G603" s="9"/>
      <c r="H603" s="9"/>
      <c r="I603" s="9"/>
      <c r="J603" s="22"/>
      <c r="K603" s="22"/>
      <c r="L603" s="17"/>
      <c r="M603" s="17"/>
      <c r="N603" s="18"/>
      <c r="O603" s="18"/>
      <c r="P603" s="17"/>
      <c r="Q603" s="17"/>
      <c r="R603" s="18"/>
      <c r="S603" s="18"/>
      <c r="T603" s="18"/>
      <c r="U603" s="18"/>
      <c r="V603" s="18"/>
      <c r="W603" s="18"/>
    </row>
    <row r="604" spans="1:23" ht="12.75" hidden="1">
      <c r="A604" s="2"/>
      <c r="B604" s="9"/>
      <c r="C604" s="9"/>
      <c r="D604" s="9"/>
      <c r="E604" s="9"/>
      <c r="F604" s="9"/>
      <c r="G604" s="9"/>
      <c r="H604" s="9"/>
      <c r="I604" s="9"/>
      <c r="J604" s="22"/>
      <c r="K604" s="22"/>
      <c r="L604" s="17"/>
      <c r="M604" s="17"/>
      <c r="N604" s="18"/>
      <c r="O604" s="18"/>
      <c r="P604" s="17"/>
      <c r="Q604" s="17"/>
      <c r="R604" s="18"/>
      <c r="S604" s="18"/>
      <c r="T604" s="18"/>
      <c r="U604" s="18"/>
      <c r="V604" s="18"/>
      <c r="W604" s="18"/>
    </row>
    <row r="605" spans="1:23" ht="12.75" hidden="1">
      <c r="A605" s="2"/>
      <c r="B605" s="9"/>
      <c r="C605" s="9"/>
      <c r="D605" s="9"/>
      <c r="E605" s="9"/>
      <c r="F605" s="9"/>
      <c r="G605" s="9"/>
      <c r="H605" s="9"/>
      <c r="I605" s="9"/>
      <c r="J605" s="22"/>
      <c r="K605" s="22"/>
      <c r="L605" s="17"/>
      <c r="M605" s="17"/>
      <c r="N605" s="18"/>
      <c r="O605" s="18"/>
      <c r="P605" s="17"/>
      <c r="Q605" s="17"/>
      <c r="R605" s="18"/>
      <c r="S605" s="18"/>
      <c r="T605" s="18"/>
      <c r="U605" s="18"/>
      <c r="V605" s="18"/>
      <c r="W605" s="18"/>
    </row>
    <row r="606" spans="1:23" ht="12.75" hidden="1">
      <c r="A606" s="2"/>
      <c r="B606" s="9"/>
      <c r="C606" s="9"/>
      <c r="D606" s="9"/>
      <c r="E606" s="9"/>
      <c r="F606" s="9"/>
      <c r="G606" s="9"/>
      <c r="H606" s="9"/>
      <c r="I606" s="9"/>
      <c r="J606" s="22"/>
      <c r="K606" s="22"/>
      <c r="L606" s="17"/>
      <c r="M606" s="17"/>
      <c r="N606" s="18"/>
      <c r="O606" s="18"/>
      <c r="P606" s="17"/>
      <c r="Q606" s="17"/>
      <c r="R606" s="18"/>
      <c r="S606" s="18"/>
      <c r="T606" s="18"/>
      <c r="U606" s="18"/>
      <c r="V606" s="18"/>
      <c r="W606" s="18"/>
    </row>
    <row r="607" spans="1:23" ht="12.75" hidden="1">
      <c r="A607" s="2"/>
      <c r="B607" s="9"/>
      <c r="C607" s="9"/>
      <c r="D607" s="9"/>
      <c r="E607" s="9"/>
      <c r="F607" s="9"/>
      <c r="G607" s="9"/>
      <c r="H607" s="9"/>
      <c r="I607" s="9"/>
      <c r="J607" s="22"/>
      <c r="K607" s="22"/>
      <c r="L607" s="17"/>
      <c r="M607" s="17"/>
      <c r="N607" s="18"/>
      <c r="O607" s="18"/>
      <c r="P607" s="17"/>
      <c r="Q607" s="17"/>
      <c r="R607" s="18"/>
      <c r="S607" s="18"/>
      <c r="T607" s="18"/>
      <c r="U607" s="18"/>
      <c r="V607" s="18"/>
      <c r="W607" s="18"/>
    </row>
    <row r="608" spans="1:23" ht="12.75" hidden="1">
      <c r="A608" s="2"/>
      <c r="B608" s="9"/>
      <c r="C608" s="9"/>
      <c r="D608" s="9"/>
      <c r="E608" s="9"/>
      <c r="F608" s="9"/>
      <c r="G608" s="9"/>
      <c r="H608" s="9"/>
      <c r="I608" s="9"/>
      <c r="J608" s="22"/>
      <c r="K608" s="22"/>
      <c r="L608" s="17"/>
      <c r="M608" s="17"/>
      <c r="N608" s="18"/>
      <c r="O608" s="18"/>
      <c r="P608" s="17"/>
      <c r="Q608" s="17"/>
      <c r="R608" s="18"/>
      <c r="S608" s="18"/>
      <c r="T608" s="18"/>
      <c r="U608" s="18"/>
      <c r="V608" s="18"/>
      <c r="W608" s="18"/>
    </row>
    <row r="609" spans="1:23" ht="12.75" hidden="1">
      <c r="A609" s="2"/>
      <c r="B609" s="9"/>
      <c r="C609" s="9"/>
      <c r="D609" s="9"/>
      <c r="E609" s="9"/>
      <c r="F609" s="9"/>
      <c r="G609" s="9"/>
      <c r="H609" s="9"/>
      <c r="I609" s="9"/>
      <c r="J609" s="22"/>
      <c r="K609" s="22"/>
      <c r="L609" s="17"/>
      <c r="M609" s="17"/>
      <c r="N609" s="18"/>
      <c r="O609" s="18"/>
      <c r="P609" s="17"/>
      <c r="Q609" s="17"/>
      <c r="R609" s="18"/>
      <c r="S609" s="18"/>
      <c r="T609" s="18"/>
      <c r="U609" s="18"/>
      <c r="V609" s="18"/>
      <c r="W609" s="18"/>
    </row>
    <row r="610" spans="1:23" ht="12.75" hidden="1">
      <c r="A610" s="2"/>
      <c r="B610" s="9"/>
      <c r="C610" s="9"/>
      <c r="D610" s="9"/>
      <c r="E610" s="9"/>
      <c r="F610" s="9"/>
      <c r="G610" s="9"/>
      <c r="H610" s="9"/>
      <c r="I610" s="9"/>
      <c r="J610" s="22"/>
      <c r="K610" s="22"/>
      <c r="L610" s="17"/>
      <c r="M610" s="17"/>
      <c r="N610" s="18"/>
      <c r="O610" s="18"/>
      <c r="P610" s="17"/>
      <c r="Q610" s="17"/>
      <c r="R610" s="18"/>
      <c r="S610" s="18"/>
      <c r="T610" s="18"/>
      <c r="U610" s="18"/>
      <c r="V610" s="18"/>
      <c r="W610" s="18"/>
    </row>
    <row r="611" spans="1:23" ht="12.75" hidden="1">
      <c r="A611" s="2"/>
      <c r="B611" s="9"/>
      <c r="C611" s="9"/>
      <c r="D611" s="9"/>
      <c r="E611" s="9"/>
      <c r="F611" s="9"/>
      <c r="G611" s="9"/>
      <c r="H611" s="9"/>
      <c r="I611" s="9"/>
      <c r="J611" s="22"/>
      <c r="K611" s="22"/>
      <c r="L611" s="17"/>
      <c r="M611" s="17"/>
      <c r="N611" s="18"/>
      <c r="O611" s="18"/>
      <c r="P611" s="17"/>
      <c r="Q611" s="17"/>
      <c r="R611" s="18"/>
      <c r="S611" s="18"/>
      <c r="T611" s="18"/>
      <c r="U611" s="18"/>
      <c r="V611" s="18"/>
      <c r="W611" s="18"/>
    </row>
    <row r="612" spans="1:23" ht="12.75" hidden="1">
      <c r="A612" s="2"/>
      <c r="B612" s="9"/>
      <c r="C612" s="9"/>
      <c r="D612" s="9"/>
      <c r="E612" s="9"/>
      <c r="F612" s="9"/>
      <c r="G612" s="9"/>
      <c r="H612" s="9"/>
      <c r="I612" s="9"/>
      <c r="J612" s="22"/>
      <c r="K612" s="22"/>
      <c r="L612" s="17"/>
      <c r="M612" s="17"/>
      <c r="N612" s="18"/>
      <c r="O612" s="18"/>
      <c r="P612" s="17"/>
      <c r="Q612" s="17"/>
      <c r="R612" s="18"/>
      <c r="S612" s="18"/>
      <c r="T612" s="18"/>
      <c r="U612" s="18"/>
      <c r="V612" s="18"/>
      <c r="W612" s="18"/>
    </row>
    <row r="613" spans="1:23" ht="12.75" hidden="1">
      <c r="A613" s="2"/>
      <c r="B613" s="9"/>
      <c r="C613" s="9"/>
      <c r="D613" s="9"/>
      <c r="E613" s="9"/>
      <c r="F613" s="9"/>
      <c r="G613" s="9"/>
      <c r="H613" s="9"/>
      <c r="I613" s="9"/>
      <c r="J613" s="22"/>
      <c r="K613" s="22"/>
      <c r="L613" s="17"/>
      <c r="M613" s="17"/>
      <c r="N613" s="18"/>
      <c r="O613" s="18"/>
      <c r="P613" s="17"/>
      <c r="Q613" s="17"/>
      <c r="R613" s="18"/>
      <c r="S613" s="18"/>
      <c r="T613" s="18"/>
      <c r="U613" s="18"/>
      <c r="V613" s="18"/>
      <c r="W613" s="18"/>
    </row>
    <row r="614" spans="1:23" ht="12.75" hidden="1">
      <c r="A614" s="2"/>
      <c r="B614" s="9"/>
      <c r="C614" s="9"/>
      <c r="D614" s="9"/>
      <c r="E614" s="9"/>
      <c r="F614" s="9"/>
      <c r="G614" s="9"/>
      <c r="H614" s="9"/>
      <c r="I614" s="9"/>
      <c r="J614" s="22"/>
      <c r="K614" s="22"/>
      <c r="L614" s="17"/>
      <c r="M614" s="17"/>
      <c r="N614" s="18"/>
      <c r="O614" s="18"/>
      <c r="P614" s="17"/>
      <c r="Q614" s="17"/>
      <c r="R614" s="18"/>
      <c r="S614" s="18"/>
      <c r="T614" s="18"/>
      <c r="U614" s="18"/>
      <c r="V614" s="18"/>
      <c r="W614" s="18"/>
    </row>
    <row r="615" spans="1:23" ht="12.75" hidden="1">
      <c r="A615" s="2"/>
      <c r="B615" s="9"/>
      <c r="C615" s="9"/>
      <c r="D615" s="9"/>
      <c r="E615" s="9"/>
      <c r="F615" s="9"/>
      <c r="G615" s="9"/>
      <c r="H615" s="9"/>
      <c r="I615" s="9"/>
      <c r="J615" s="22"/>
      <c r="K615" s="22"/>
      <c r="L615" s="17"/>
      <c r="M615" s="17"/>
      <c r="N615" s="18"/>
      <c r="O615" s="18"/>
      <c r="P615" s="17"/>
      <c r="Q615" s="17"/>
      <c r="R615" s="18"/>
      <c r="S615" s="18"/>
      <c r="T615" s="18"/>
      <c r="U615" s="18"/>
      <c r="V615" s="18"/>
      <c r="W615" s="18"/>
    </row>
    <row r="616" spans="1:23" ht="12.75" hidden="1">
      <c r="A616" s="2"/>
      <c r="B616" s="9"/>
      <c r="C616" s="9"/>
      <c r="D616" s="9"/>
      <c r="E616" s="9"/>
      <c r="F616" s="9"/>
      <c r="G616" s="9"/>
      <c r="H616" s="9"/>
      <c r="I616" s="9"/>
      <c r="J616" s="22"/>
      <c r="K616" s="22"/>
      <c r="L616" s="17"/>
      <c r="M616" s="17"/>
      <c r="N616" s="18"/>
      <c r="O616" s="18"/>
      <c r="P616" s="17"/>
      <c r="Q616" s="17"/>
      <c r="R616" s="18"/>
      <c r="S616" s="18"/>
      <c r="T616" s="18"/>
      <c r="U616" s="18"/>
      <c r="V616" s="18"/>
      <c r="W616" s="18"/>
    </row>
    <row r="617" spans="1:23" ht="12.75" hidden="1">
      <c r="A617" s="6"/>
      <c r="B617" s="19"/>
      <c r="C617" s="19"/>
      <c r="D617" s="19"/>
      <c r="E617" s="19"/>
      <c r="F617" s="19"/>
      <c r="G617" s="19"/>
      <c r="H617" s="19"/>
      <c r="I617" s="19"/>
      <c r="J617" s="16"/>
      <c r="K617" s="16"/>
      <c r="L617" s="16"/>
      <c r="M617" s="16"/>
      <c r="N617" s="16"/>
      <c r="O617" s="16"/>
      <c r="P617" s="16"/>
      <c r="Q617" s="16"/>
      <c r="R617" s="8"/>
      <c r="S617" s="8"/>
      <c r="T617" s="8"/>
      <c r="U617" s="8"/>
      <c r="V617" s="8"/>
      <c r="W617" s="8"/>
    </row>
    <row r="618" ht="12.75" hidden="1"/>
    <row r="619" ht="12.75" hidden="1"/>
    <row r="620" spans="1:23" ht="12.75" hidden="1">
      <c r="A620" s="21"/>
      <c r="B620" s="21"/>
      <c r="C620" s="21"/>
      <c r="D620" s="21"/>
      <c r="E620" s="21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1"/>
    </row>
    <row r="621" spans="1:23" ht="12.75" hidden="1">
      <c r="A621" s="21"/>
      <c r="B621" s="21"/>
      <c r="C621" s="21"/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</row>
    <row r="622" spans="1:23" ht="12.75" customHeight="1" hidden="1">
      <c r="A622" s="21"/>
      <c r="B622" s="21"/>
      <c r="C622" s="21"/>
      <c r="D622" s="21"/>
      <c r="E622" s="21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21"/>
    </row>
    <row r="623" spans="1:23" ht="12.75" hidden="1">
      <c r="A623" s="21"/>
      <c r="B623" s="21"/>
      <c r="C623" s="21"/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</row>
    <row r="624" spans="1:23" ht="12.75" hidden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</row>
    <row r="625" spans="1:23" ht="12.75" hidden="1">
      <c r="A625" s="17"/>
      <c r="B625" s="17"/>
      <c r="C625" s="17"/>
      <c r="D625" s="17"/>
      <c r="E625" s="17"/>
      <c r="F625" s="17"/>
      <c r="G625" s="17"/>
      <c r="H625" s="17"/>
      <c r="I625" s="17"/>
      <c r="J625" s="17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</row>
    <row r="626" spans="1:23" ht="49.5" customHeight="1" hidden="1">
      <c r="A626" s="17"/>
      <c r="B626" s="17"/>
      <c r="C626" s="17"/>
      <c r="D626" s="17"/>
      <c r="E626" s="17"/>
      <c r="F626" s="17"/>
      <c r="G626" s="17"/>
      <c r="H626" s="17"/>
      <c r="I626" s="17"/>
      <c r="J626" s="17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</row>
    <row r="627" spans="1:23" ht="12.75" hidden="1">
      <c r="A627" s="5"/>
      <c r="B627" s="20"/>
      <c r="C627" s="20"/>
      <c r="D627" s="20"/>
      <c r="E627" s="20"/>
      <c r="F627" s="20"/>
      <c r="G627" s="20"/>
      <c r="H627" s="20"/>
      <c r="I627" s="20"/>
      <c r="J627" s="20"/>
      <c r="K627" s="20"/>
      <c r="L627" s="20"/>
      <c r="M627" s="20"/>
      <c r="N627" s="20"/>
      <c r="O627" s="20"/>
      <c r="P627" s="20"/>
      <c r="Q627" s="20"/>
      <c r="R627" s="20"/>
      <c r="S627" s="20"/>
      <c r="T627" s="20"/>
      <c r="U627" s="20"/>
      <c r="V627" s="20"/>
      <c r="W627" s="20"/>
    </row>
    <row r="628" spans="1:23" ht="12.75" hidden="1">
      <c r="A628" s="2"/>
      <c r="B628" s="9"/>
      <c r="C628" s="9"/>
      <c r="D628" s="9"/>
      <c r="E628" s="9"/>
      <c r="F628" s="9"/>
      <c r="G628" s="9"/>
      <c r="H628" s="9"/>
      <c r="I628" s="9"/>
      <c r="J628" s="10"/>
      <c r="K628" s="10"/>
      <c r="L628" s="17"/>
      <c r="M628" s="17"/>
      <c r="N628" s="18"/>
      <c r="O628" s="18"/>
      <c r="P628" s="17"/>
      <c r="Q628" s="17"/>
      <c r="R628" s="18"/>
      <c r="S628" s="18"/>
      <c r="T628" s="18"/>
      <c r="U628" s="18"/>
      <c r="V628" s="18"/>
      <c r="W628" s="18"/>
    </row>
    <row r="629" spans="1:23" ht="12.75" hidden="1">
      <c r="A629" s="2"/>
      <c r="B629" s="9"/>
      <c r="C629" s="9"/>
      <c r="D629" s="9"/>
      <c r="E629" s="9"/>
      <c r="F629" s="9"/>
      <c r="G629" s="9"/>
      <c r="H629" s="9"/>
      <c r="I629" s="9"/>
      <c r="J629" s="22"/>
      <c r="K629" s="22"/>
      <c r="L629" s="17"/>
      <c r="M629" s="17"/>
      <c r="N629" s="18"/>
      <c r="O629" s="18"/>
      <c r="P629" s="17"/>
      <c r="Q629" s="17"/>
      <c r="R629" s="18"/>
      <c r="S629" s="18"/>
      <c r="T629" s="18"/>
      <c r="U629" s="18"/>
      <c r="V629" s="18"/>
      <c r="W629" s="18"/>
    </row>
    <row r="630" spans="1:23" ht="27" customHeight="1" hidden="1">
      <c r="A630" s="2"/>
      <c r="B630" s="9"/>
      <c r="C630" s="9"/>
      <c r="D630" s="9"/>
      <c r="E630" s="9"/>
      <c r="F630" s="9"/>
      <c r="G630" s="9"/>
      <c r="H630" s="9"/>
      <c r="I630" s="9"/>
      <c r="J630" s="22"/>
      <c r="K630" s="22"/>
      <c r="L630" s="17"/>
      <c r="M630" s="17"/>
      <c r="N630" s="18"/>
      <c r="O630" s="18"/>
      <c r="P630" s="17"/>
      <c r="Q630" s="17"/>
      <c r="R630" s="18"/>
      <c r="S630" s="18"/>
      <c r="T630" s="18"/>
      <c r="U630" s="18"/>
      <c r="V630" s="18"/>
      <c r="W630" s="18"/>
    </row>
    <row r="631" spans="1:23" ht="12.75" hidden="1">
      <c r="A631" s="2"/>
      <c r="B631" s="9"/>
      <c r="C631" s="9"/>
      <c r="D631" s="9"/>
      <c r="E631" s="9"/>
      <c r="F631" s="9"/>
      <c r="G631" s="9"/>
      <c r="H631" s="9"/>
      <c r="I631" s="9"/>
      <c r="J631" s="22"/>
      <c r="K631" s="22"/>
      <c r="L631" s="17"/>
      <c r="M631" s="17"/>
      <c r="N631" s="18"/>
      <c r="O631" s="18"/>
      <c r="P631" s="17"/>
      <c r="Q631" s="17"/>
      <c r="R631" s="18"/>
      <c r="S631" s="18"/>
      <c r="T631" s="18"/>
      <c r="U631" s="18"/>
      <c r="V631" s="18"/>
      <c r="W631" s="18"/>
    </row>
    <row r="632" spans="1:23" ht="12.75" hidden="1">
      <c r="A632" s="2"/>
      <c r="B632" s="9"/>
      <c r="C632" s="9"/>
      <c r="D632" s="9"/>
      <c r="E632" s="9"/>
      <c r="F632" s="9"/>
      <c r="G632" s="9"/>
      <c r="H632" s="9"/>
      <c r="I632" s="9"/>
      <c r="J632" s="22"/>
      <c r="K632" s="22"/>
      <c r="L632" s="17"/>
      <c r="M632" s="17"/>
      <c r="N632" s="18"/>
      <c r="O632" s="18"/>
      <c r="P632" s="17"/>
      <c r="Q632" s="17"/>
      <c r="R632" s="18"/>
      <c r="S632" s="18"/>
      <c r="T632" s="18"/>
      <c r="U632" s="18"/>
      <c r="V632" s="18"/>
      <c r="W632" s="18"/>
    </row>
    <row r="633" spans="1:23" ht="12.75" hidden="1">
      <c r="A633" s="2"/>
      <c r="B633" s="9"/>
      <c r="C633" s="9"/>
      <c r="D633" s="9"/>
      <c r="E633" s="9"/>
      <c r="F633" s="9"/>
      <c r="G633" s="9"/>
      <c r="H633" s="9"/>
      <c r="I633" s="9"/>
      <c r="J633" s="22"/>
      <c r="K633" s="22"/>
      <c r="L633" s="17"/>
      <c r="M633" s="17"/>
      <c r="N633" s="18"/>
      <c r="O633" s="18"/>
      <c r="P633" s="17"/>
      <c r="Q633" s="17"/>
      <c r="R633" s="18"/>
      <c r="S633" s="18"/>
      <c r="T633" s="18"/>
      <c r="U633" s="18"/>
      <c r="V633" s="18"/>
      <c r="W633" s="18"/>
    </row>
    <row r="634" spans="1:23" ht="12.75" hidden="1">
      <c r="A634" s="2"/>
      <c r="B634" s="9"/>
      <c r="C634" s="9"/>
      <c r="D634" s="9"/>
      <c r="E634" s="9"/>
      <c r="F634" s="9"/>
      <c r="G634" s="9"/>
      <c r="H634" s="9"/>
      <c r="I634" s="9"/>
      <c r="J634" s="22"/>
      <c r="K634" s="22"/>
      <c r="L634" s="17"/>
      <c r="M634" s="17"/>
      <c r="N634" s="18"/>
      <c r="O634" s="18"/>
      <c r="P634" s="17"/>
      <c r="Q634" s="17"/>
      <c r="R634" s="18"/>
      <c r="S634" s="18"/>
      <c r="T634" s="18"/>
      <c r="U634" s="18"/>
      <c r="V634" s="18"/>
      <c r="W634" s="18"/>
    </row>
    <row r="635" spans="1:23" ht="12.75" hidden="1">
      <c r="A635" s="2"/>
      <c r="B635" s="9"/>
      <c r="C635" s="9"/>
      <c r="D635" s="9"/>
      <c r="E635" s="9"/>
      <c r="F635" s="9"/>
      <c r="G635" s="9"/>
      <c r="H635" s="9"/>
      <c r="I635" s="9"/>
      <c r="J635" s="22"/>
      <c r="K635" s="22"/>
      <c r="L635" s="17"/>
      <c r="M635" s="17"/>
      <c r="N635" s="18"/>
      <c r="O635" s="18"/>
      <c r="P635" s="17"/>
      <c r="Q635" s="17"/>
      <c r="R635" s="18"/>
      <c r="S635" s="18"/>
      <c r="T635" s="18"/>
      <c r="U635" s="18"/>
      <c r="V635" s="18"/>
      <c r="W635" s="18"/>
    </row>
    <row r="636" spans="1:23" ht="12.75" hidden="1">
      <c r="A636" s="6"/>
      <c r="B636" s="19"/>
      <c r="C636" s="19"/>
      <c r="D636" s="19"/>
      <c r="E636" s="19"/>
      <c r="F636" s="19"/>
      <c r="G636" s="19"/>
      <c r="H636" s="19"/>
      <c r="I636" s="19"/>
      <c r="J636" s="16"/>
      <c r="K636" s="16"/>
      <c r="L636" s="16"/>
      <c r="M636" s="16"/>
      <c r="N636" s="16"/>
      <c r="O636" s="16"/>
      <c r="P636" s="16"/>
      <c r="Q636" s="16"/>
      <c r="R636" s="8"/>
      <c r="S636" s="8"/>
      <c r="T636" s="8"/>
      <c r="U636" s="8"/>
      <c r="V636" s="8"/>
      <c r="W636" s="8"/>
    </row>
    <row r="637" ht="12.75" hidden="1"/>
    <row r="638" ht="2.25" customHeight="1"/>
    <row r="639" spans="1:23" ht="12.75">
      <c r="A639" s="21" t="s">
        <v>21</v>
      </c>
      <c r="B639" s="21"/>
      <c r="C639" s="21"/>
      <c r="D639" s="21"/>
      <c r="E639" s="21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1"/>
    </row>
    <row r="640" spans="1:23" ht="12.75">
      <c r="A640" s="21" t="s">
        <v>103</v>
      </c>
      <c r="B640" s="21"/>
      <c r="C640" s="21"/>
      <c r="D640" s="21"/>
      <c r="E640" s="21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21"/>
    </row>
    <row r="641" spans="1:23" ht="25.5" customHeight="1">
      <c r="A641" s="21" t="s">
        <v>183</v>
      </c>
      <c r="B641" s="21"/>
      <c r="C641" s="21"/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  <c r="U641" s="21"/>
      <c r="V641" s="21"/>
      <c r="W641" s="21"/>
    </row>
    <row r="642" spans="1:23" ht="12.75">
      <c r="A642" s="21" t="s">
        <v>184</v>
      </c>
      <c r="B642" s="21"/>
      <c r="C642" s="21"/>
      <c r="D642" s="21"/>
      <c r="E642" s="21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1"/>
    </row>
    <row r="643" spans="1:23" ht="12.75">
      <c r="A643" s="17" t="s">
        <v>23</v>
      </c>
      <c r="B643" s="17" t="s">
        <v>104</v>
      </c>
      <c r="C643" s="17"/>
      <c r="D643" s="17"/>
      <c r="E643" s="17"/>
      <c r="F643" s="17"/>
      <c r="G643" s="17"/>
      <c r="H643" s="17"/>
      <c r="I643" s="17" t="s">
        <v>105</v>
      </c>
      <c r="J643" s="17"/>
      <c r="K643" s="17" t="s">
        <v>42</v>
      </c>
      <c r="L643" s="17"/>
      <c r="M643" s="17" t="s">
        <v>40</v>
      </c>
      <c r="N643" s="17"/>
      <c r="O643" s="17"/>
      <c r="P643" s="17" t="s">
        <v>56</v>
      </c>
      <c r="Q643" s="17"/>
      <c r="R643" s="17" t="s">
        <v>26</v>
      </c>
      <c r="S643" s="17"/>
      <c r="T643" s="17"/>
      <c r="U643" s="17"/>
      <c r="V643" s="17"/>
      <c r="W643" s="17"/>
    </row>
    <row r="644" spans="1:23" ht="59.25" customHeight="1">
      <c r="A644" s="17"/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7"/>
      <c r="M644" s="17"/>
      <c r="N644" s="17"/>
      <c r="O644" s="17"/>
      <c r="P644" s="17"/>
      <c r="Q644" s="17"/>
      <c r="R644" s="17" t="s">
        <v>106</v>
      </c>
      <c r="S644" s="17"/>
      <c r="T644" s="17"/>
      <c r="U644" s="17" t="s">
        <v>39</v>
      </c>
      <c r="V644" s="17"/>
      <c r="W644" s="17"/>
    </row>
    <row r="645" spans="1:23" ht="12.75">
      <c r="A645" s="5">
        <v>1</v>
      </c>
      <c r="B645" s="20">
        <v>2</v>
      </c>
      <c r="C645" s="20"/>
      <c r="D645" s="20"/>
      <c r="E645" s="20"/>
      <c r="F645" s="20"/>
      <c r="G645" s="20"/>
      <c r="H645" s="20"/>
      <c r="I645" s="20">
        <v>3</v>
      </c>
      <c r="J645" s="20"/>
      <c r="K645" s="20">
        <v>4</v>
      </c>
      <c r="L645" s="20"/>
      <c r="M645" s="20">
        <v>5</v>
      </c>
      <c r="N645" s="20"/>
      <c r="O645" s="20"/>
      <c r="P645" s="20">
        <v>6</v>
      </c>
      <c r="Q645" s="20"/>
      <c r="R645" s="20">
        <v>7</v>
      </c>
      <c r="S645" s="20"/>
      <c r="T645" s="20"/>
      <c r="U645" s="20">
        <v>8</v>
      </c>
      <c r="V645" s="20"/>
      <c r="W645" s="20"/>
    </row>
    <row r="646" spans="1:23" ht="25.5" customHeight="1">
      <c r="A646" s="2">
        <v>1</v>
      </c>
      <c r="B646" s="9" t="s">
        <v>86</v>
      </c>
      <c r="C646" s="9"/>
      <c r="D646" s="9"/>
      <c r="E646" s="9"/>
      <c r="F646" s="9"/>
      <c r="G646" s="9"/>
      <c r="H646" s="9"/>
      <c r="I646" s="10">
        <v>0.143</v>
      </c>
      <c r="J646" s="10"/>
      <c r="K646" s="17" t="s">
        <v>45</v>
      </c>
      <c r="L646" s="17"/>
      <c r="M646" s="18">
        <v>144605.55</v>
      </c>
      <c r="N646" s="18"/>
      <c r="O646" s="18"/>
      <c r="P646" s="17">
        <v>1</v>
      </c>
      <c r="Q646" s="17"/>
      <c r="R646" s="18">
        <f>I646*M646*1.67/305</f>
        <v>113.22377506721308</v>
      </c>
      <c r="S646" s="18"/>
      <c r="T646" s="18"/>
      <c r="U646" s="18">
        <f>R646*$S$12</f>
        <v>124.5461525739344</v>
      </c>
      <c r="V646" s="18"/>
      <c r="W646" s="18"/>
    </row>
    <row r="647" spans="1:23" ht="12.75">
      <c r="A647" s="2">
        <v>2</v>
      </c>
      <c r="B647" s="9" t="s">
        <v>87</v>
      </c>
      <c r="C647" s="9"/>
      <c r="D647" s="9"/>
      <c r="E647" s="9"/>
      <c r="F647" s="9"/>
      <c r="G647" s="9"/>
      <c r="H647" s="9"/>
      <c r="I647" s="10">
        <v>0.2</v>
      </c>
      <c r="J647" s="10"/>
      <c r="K647" s="17" t="s">
        <v>45</v>
      </c>
      <c r="L647" s="17"/>
      <c r="M647" s="18">
        <v>1597148.3</v>
      </c>
      <c r="N647" s="18"/>
      <c r="O647" s="18"/>
      <c r="P647" s="17">
        <v>1</v>
      </c>
      <c r="Q647" s="17"/>
      <c r="R647" s="18">
        <f>I647*M647*1.26/305</f>
        <v>1319.6110544262297</v>
      </c>
      <c r="S647" s="18"/>
      <c r="T647" s="18"/>
      <c r="U647" s="18">
        <f>R647*$S$12</f>
        <v>1451.5721598688529</v>
      </c>
      <c r="V647" s="18"/>
      <c r="W647" s="18"/>
    </row>
    <row r="648" spans="1:23" ht="12.75">
      <c r="A648" s="6"/>
      <c r="B648" s="19" t="s">
        <v>33</v>
      </c>
      <c r="C648" s="19"/>
      <c r="D648" s="19"/>
      <c r="E648" s="19"/>
      <c r="F648" s="19"/>
      <c r="G648" s="19"/>
      <c r="H648" s="19"/>
      <c r="I648" s="16"/>
      <c r="J648" s="16"/>
      <c r="K648" s="16"/>
      <c r="L648" s="16"/>
      <c r="M648" s="16"/>
      <c r="N648" s="16"/>
      <c r="O648" s="16"/>
      <c r="P648" s="16"/>
      <c r="Q648" s="16"/>
      <c r="R648" s="8">
        <f>R646+R647</f>
        <v>1432.8348294934428</v>
      </c>
      <c r="S648" s="8"/>
      <c r="T648" s="8"/>
      <c r="U648" s="8">
        <f>U646+U647</f>
        <v>1576.1183124427873</v>
      </c>
      <c r="V648" s="8"/>
      <c r="W648" s="8"/>
    </row>
    <row r="650" spans="1:33" ht="12.75">
      <c r="A650" s="70" t="s">
        <v>116</v>
      </c>
      <c r="B650" s="70"/>
      <c r="C650" s="70"/>
      <c r="D650" s="70"/>
      <c r="E650" s="70"/>
      <c r="F650" s="70"/>
      <c r="G650" s="70"/>
      <c r="H650" s="70"/>
      <c r="I650" s="70"/>
      <c r="J650" s="70"/>
      <c r="K650" s="70"/>
      <c r="L650" s="70"/>
      <c r="M650" s="70"/>
      <c r="N650" s="70"/>
      <c r="O650" s="70"/>
      <c r="P650" s="70"/>
      <c r="Q650" s="70"/>
      <c r="R650" s="70"/>
      <c r="S650" s="70"/>
      <c r="T650" s="70"/>
      <c r="U650" s="70"/>
      <c r="V650" s="70"/>
      <c r="W650" s="70"/>
      <c r="X650" s="70"/>
      <c r="Y650" s="7"/>
      <c r="Z650" s="7"/>
      <c r="AA650" s="7"/>
      <c r="AB650" s="7"/>
      <c r="AC650" s="7"/>
      <c r="AD650" s="7"/>
      <c r="AE650" s="7"/>
      <c r="AF650" s="7"/>
      <c r="AG650" s="7"/>
    </row>
    <row r="651" spans="1:33" ht="40.5" customHeight="1">
      <c r="A651" s="21" t="s">
        <v>91</v>
      </c>
      <c r="B651" s="21"/>
      <c r="C651" s="21"/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1"/>
      <c r="X651" s="21"/>
      <c r="Y651" s="7"/>
      <c r="Z651" s="7"/>
      <c r="AA651" s="7"/>
      <c r="AB651" s="7"/>
      <c r="AC651" s="7"/>
      <c r="AD651" s="7"/>
      <c r="AE651" s="7"/>
      <c r="AF651" s="7"/>
      <c r="AG651" s="7"/>
    </row>
    <row r="652" spans="1:33" ht="12.75">
      <c r="A652" s="70" t="s">
        <v>2</v>
      </c>
      <c r="B652" s="70"/>
      <c r="C652" s="70"/>
      <c r="D652" s="70"/>
      <c r="E652" s="70"/>
      <c r="F652" s="70"/>
      <c r="G652" s="70"/>
      <c r="H652" s="70"/>
      <c r="I652" s="70"/>
      <c r="J652" s="70"/>
      <c r="K652" s="70"/>
      <c r="L652" s="70"/>
      <c r="M652" s="70"/>
      <c r="N652" s="70"/>
      <c r="O652" s="70"/>
      <c r="P652" s="70"/>
      <c r="Q652" s="70"/>
      <c r="R652" s="70"/>
      <c r="S652" s="70"/>
      <c r="T652" s="70"/>
      <c r="U652" s="70"/>
      <c r="V652" s="70"/>
      <c r="W652" s="70"/>
      <c r="X652" s="70"/>
      <c r="Y652" s="7"/>
      <c r="Z652" s="7"/>
      <c r="AA652" s="7"/>
      <c r="AB652" s="7"/>
      <c r="AC652" s="7"/>
      <c r="AD652" s="7"/>
      <c r="AE652" s="7"/>
      <c r="AF652" s="7"/>
      <c r="AG652" s="7"/>
    </row>
    <row r="653" spans="1:33" ht="12.75">
      <c r="A653" s="14" t="s">
        <v>119</v>
      </c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5">
        <v>1.31</v>
      </c>
      <c r="R653" s="15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</row>
    <row r="655" spans="1:24" ht="12.75">
      <c r="A655" s="17" t="s">
        <v>23</v>
      </c>
      <c r="B655" s="17" t="s">
        <v>108</v>
      </c>
      <c r="C655" s="17"/>
      <c r="D655" s="17"/>
      <c r="E655" s="17"/>
      <c r="F655" s="23" t="s">
        <v>115</v>
      </c>
      <c r="G655" s="43"/>
      <c r="H655" s="43"/>
      <c r="I655" s="43"/>
      <c r="J655" s="43"/>
      <c r="K655" s="43"/>
      <c r="L655" s="43"/>
      <c r="M655" s="43"/>
      <c r="N655" s="43"/>
      <c r="O655" s="43"/>
      <c r="P655" s="43"/>
      <c r="Q655" s="43"/>
      <c r="R655" s="43"/>
      <c r="S655" s="43"/>
      <c r="T655" s="43"/>
      <c r="U655" s="43"/>
      <c r="V655" s="44" t="s">
        <v>33</v>
      </c>
      <c r="W655" s="45"/>
      <c r="X655" s="46"/>
    </row>
    <row r="656" spans="1:24" ht="78.75" customHeight="1">
      <c r="A656" s="17"/>
      <c r="B656" s="17"/>
      <c r="C656" s="17"/>
      <c r="D656" s="17"/>
      <c r="E656" s="17"/>
      <c r="F656" s="61" t="s">
        <v>109</v>
      </c>
      <c r="G656" s="61"/>
      <c r="H656" s="61" t="s">
        <v>110</v>
      </c>
      <c r="I656" s="61"/>
      <c r="J656" s="62" t="s">
        <v>111</v>
      </c>
      <c r="K656" s="63"/>
      <c r="L656" s="62" t="s">
        <v>227</v>
      </c>
      <c r="M656" s="63"/>
      <c r="N656" s="61" t="s">
        <v>228</v>
      </c>
      <c r="O656" s="61"/>
      <c r="P656" s="61" t="s">
        <v>112</v>
      </c>
      <c r="Q656" s="61"/>
      <c r="R656" s="61" t="s">
        <v>113</v>
      </c>
      <c r="S656" s="61"/>
      <c r="T656" s="61" t="s">
        <v>114</v>
      </c>
      <c r="U656" s="61"/>
      <c r="V656" s="47"/>
      <c r="W656" s="48"/>
      <c r="X656" s="49"/>
    </row>
    <row r="657" spans="1:24" ht="12.75">
      <c r="A657" s="4">
        <v>1</v>
      </c>
      <c r="B657" s="64">
        <v>2</v>
      </c>
      <c r="C657" s="66"/>
      <c r="D657" s="66"/>
      <c r="E657" s="66"/>
      <c r="F657" s="64">
        <v>3</v>
      </c>
      <c r="G657" s="65"/>
      <c r="H657" s="64">
        <v>4</v>
      </c>
      <c r="I657" s="65"/>
      <c r="J657" s="64">
        <v>5</v>
      </c>
      <c r="K657" s="65"/>
      <c r="L657" s="64">
        <v>6</v>
      </c>
      <c r="M657" s="65"/>
      <c r="N657" s="64">
        <v>7</v>
      </c>
      <c r="O657" s="65"/>
      <c r="P657" s="64">
        <v>8</v>
      </c>
      <c r="Q657" s="65"/>
      <c r="R657" s="64">
        <v>9</v>
      </c>
      <c r="S657" s="65"/>
      <c r="T657" s="64">
        <v>10</v>
      </c>
      <c r="U657" s="66"/>
      <c r="V657" s="64">
        <v>11</v>
      </c>
      <c r="W657" s="66"/>
      <c r="X657" s="65"/>
    </row>
    <row r="658" spans="1:24" ht="108" customHeight="1">
      <c r="A658" s="2">
        <v>1</v>
      </c>
      <c r="B658" s="27" t="s">
        <v>229</v>
      </c>
      <c r="C658" s="28"/>
      <c r="D658" s="28"/>
      <c r="E658" s="29"/>
      <c r="F658" s="25">
        <f>U37</f>
        <v>1041.91035000598</v>
      </c>
      <c r="G658" s="26"/>
      <c r="H658" s="25">
        <f>U210/100*Q653</f>
        <v>1145.7932816000002</v>
      </c>
      <c r="I658" s="26"/>
      <c r="J658" s="67">
        <f>U494/100*Q653</f>
        <v>108.79349439000002</v>
      </c>
      <c r="K658" s="68"/>
      <c r="L658" s="67">
        <f>U648*Q653</f>
        <v>2064.7149893000515</v>
      </c>
      <c r="M658" s="68"/>
      <c r="N658" s="67">
        <f>L658*0.3</f>
        <v>619.4144967900154</v>
      </c>
      <c r="O658" s="68"/>
      <c r="P658" s="25">
        <f>F658+H658+J658+L658+N658</f>
        <v>4980.626612086047</v>
      </c>
      <c r="Q658" s="26"/>
      <c r="R658" s="25">
        <f>P658*S13</f>
        <v>1165.4666272281352</v>
      </c>
      <c r="S658" s="26"/>
      <c r="T658" s="25">
        <f>(P658+R658)*S14</f>
        <v>860.4530535039856</v>
      </c>
      <c r="U658" s="69"/>
      <c r="V658" s="25">
        <f>P658+R658+T658</f>
        <v>7006.546292818169</v>
      </c>
      <c r="W658" s="43"/>
      <c r="X658" s="24"/>
    </row>
  </sheetData>
  <mergeCells count="3053">
    <mergeCell ref="T658:U658"/>
    <mergeCell ref="V658:X658"/>
    <mergeCell ref="A650:X650"/>
    <mergeCell ref="A651:X651"/>
    <mergeCell ref="A652:X652"/>
    <mergeCell ref="T657:U657"/>
    <mergeCell ref="V657:X657"/>
    <mergeCell ref="B658:E658"/>
    <mergeCell ref="F658:G658"/>
    <mergeCell ref="H658:I658"/>
    <mergeCell ref="J658:K658"/>
    <mergeCell ref="L658:M658"/>
    <mergeCell ref="N658:O658"/>
    <mergeCell ref="P658:Q658"/>
    <mergeCell ref="R658:S658"/>
    <mergeCell ref="R656:S656"/>
    <mergeCell ref="T656:U656"/>
    <mergeCell ref="B657:E657"/>
    <mergeCell ref="F657:G657"/>
    <mergeCell ref="H657:I657"/>
    <mergeCell ref="J657:K657"/>
    <mergeCell ref="L657:M657"/>
    <mergeCell ref="N657:O657"/>
    <mergeCell ref="P657:Q657"/>
    <mergeCell ref="R657:S657"/>
    <mergeCell ref="A655:A656"/>
    <mergeCell ref="B655:E656"/>
    <mergeCell ref="F655:U655"/>
    <mergeCell ref="V655:X656"/>
    <mergeCell ref="F656:G656"/>
    <mergeCell ref="H656:I656"/>
    <mergeCell ref="J656:K656"/>
    <mergeCell ref="L656:M656"/>
    <mergeCell ref="N656:O656"/>
    <mergeCell ref="P656:Q656"/>
    <mergeCell ref="R446:T446"/>
    <mergeCell ref="U446:W446"/>
    <mergeCell ref="B446:J446"/>
    <mergeCell ref="K446:L446"/>
    <mergeCell ref="M446:N446"/>
    <mergeCell ref="O446:Q446"/>
    <mergeCell ref="R445:T445"/>
    <mergeCell ref="U445:W445"/>
    <mergeCell ref="B444:J444"/>
    <mergeCell ref="K444:L444"/>
    <mergeCell ref="B445:J445"/>
    <mergeCell ref="K445:L445"/>
    <mergeCell ref="M445:N445"/>
    <mergeCell ref="O445:Q445"/>
    <mergeCell ref="M444:N444"/>
    <mergeCell ref="O444:Q444"/>
    <mergeCell ref="R442:T442"/>
    <mergeCell ref="U442:W442"/>
    <mergeCell ref="R443:T443"/>
    <mergeCell ref="U443:W443"/>
    <mergeCell ref="R444:T444"/>
    <mergeCell ref="U444:W444"/>
    <mergeCell ref="B443:J443"/>
    <mergeCell ref="K443:L443"/>
    <mergeCell ref="M443:N443"/>
    <mergeCell ref="O443:Q443"/>
    <mergeCell ref="B442:J442"/>
    <mergeCell ref="K442:L442"/>
    <mergeCell ref="M442:N442"/>
    <mergeCell ref="O442:Q442"/>
    <mergeCell ref="R441:T441"/>
    <mergeCell ref="U441:W441"/>
    <mergeCell ref="B440:J440"/>
    <mergeCell ref="K440:L440"/>
    <mergeCell ref="B441:J441"/>
    <mergeCell ref="K441:L441"/>
    <mergeCell ref="M441:N441"/>
    <mergeCell ref="O441:Q441"/>
    <mergeCell ref="M440:N440"/>
    <mergeCell ref="O440:Q440"/>
    <mergeCell ref="R438:T438"/>
    <mergeCell ref="U438:W438"/>
    <mergeCell ref="R439:T439"/>
    <mergeCell ref="U439:W439"/>
    <mergeCell ref="R440:T440"/>
    <mergeCell ref="U440:W440"/>
    <mergeCell ref="B439:J439"/>
    <mergeCell ref="K439:L439"/>
    <mergeCell ref="M439:N439"/>
    <mergeCell ref="O439:Q439"/>
    <mergeCell ref="B438:J438"/>
    <mergeCell ref="K438:L438"/>
    <mergeCell ref="M438:N438"/>
    <mergeCell ref="O438:Q438"/>
    <mergeCell ref="R437:T437"/>
    <mergeCell ref="U437:W437"/>
    <mergeCell ref="B436:J436"/>
    <mergeCell ref="K436:L436"/>
    <mergeCell ref="B437:J437"/>
    <mergeCell ref="K437:L437"/>
    <mergeCell ref="M437:N437"/>
    <mergeCell ref="O437:Q437"/>
    <mergeCell ref="M436:N436"/>
    <mergeCell ref="O436:Q436"/>
    <mergeCell ref="R434:T434"/>
    <mergeCell ref="U434:W434"/>
    <mergeCell ref="R435:T435"/>
    <mergeCell ref="U435:W435"/>
    <mergeCell ref="R436:T436"/>
    <mergeCell ref="U436:W436"/>
    <mergeCell ref="B435:J435"/>
    <mergeCell ref="K435:L435"/>
    <mergeCell ref="M435:N435"/>
    <mergeCell ref="O435:Q435"/>
    <mergeCell ref="B434:J434"/>
    <mergeCell ref="K434:L434"/>
    <mergeCell ref="M434:N434"/>
    <mergeCell ref="O434:Q434"/>
    <mergeCell ref="R433:T433"/>
    <mergeCell ref="U433:W433"/>
    <mergeCell ref="B432:J432"/>
    <mergeCell ref="K432:L432"/>
    <mergeCell ref="B433:J433"/>
    <mergeCell ref="K433:L433"/>
    <mergeCell ref="M433:N433"/>
    <mergeCell ref="O433:Q433"/>
    <mergeCell ref="M432:N432"/>
    <mergeCell ref="O432:Q432"/>
    <mergeCell ref="R430:T430"/>
    <mergeCell ref="U430:W430"/>
    <mergeCell ref="R431:T431"/>
    <mergeCell ref="U431:W431"/>
    <mergeCell ref="R432:T432"/>
    <mergeCell ref="U432:W432"/>
    <mergeCell ref="B431:J431"/>
    <mergeCell ref="K431:L431"/>
    <mergeCell ref="M431:N431"/>
    <mergeCell ref="O431:Q431"/>
    <mergeCell ref="B430:J430"/>
    <mergeCell ref="K430:L430"/>
    <mergeCell ref="M430:N430"/>
    <mergeCell ref="O430:Q430"/>
    <mergeCell ref="R429:T429"/>
    <mergeCell ref="U429:W429"/>
    <mergeCell ref="B428:J428"/>
    <mergeCell ref="K428:L428"/>
    <mergeCell ref="B429:J429"/>
    <mergeCell ref="K429:L429"/>
    <mergeCell ref="M429:N429"/>
    <mergeCell ref="O429:Q429"/>
    <mergeCell ref="M428:N428"/>
    <mergeCell ref="O428:Q428"/>
    <mergeCell ref="R426:T426"/>
    <mergeCell ref="U426:W426"/>
    <mergeCell ref="R427:T427"/>
    <mergeCell ref="U427:W427"/>
    <mergeCell ref="R428:T428"/>
    <mergeCell ref="U428:W428"/>
    <mergeCell ref="B427:J427"/>
    <mergeCell ref="K427:L427"/>
    <mergeCell ref="M427:N427"/>
    <mergeCell ref="O427:Q427"/>
    <mergeCell ref="B426:J426"/>
    <mergeCell ref="K426:L426"/>
    <mergeCell ref="M426:N426"/>
    <mergeCell ref="O426:Q426"/>
    <mergeCell ref="R425:T425"/>
    <mergeCell ref="U425:W425"/>
    <mergeCell ref="B424:J424"/>
    <mergeCell ref="K424:L424"/>
    <mergeCell ref="B425:J425"/>
    <mergeCell ref="K425:L425"/>
    <mergeCell ref="M425:N425"/>
    <mergeCell ref="O425:Q425"/>
    <mergeCell ref="M424:N424"/>
    <mergeCell ref="O424:Q424"/>
    <mergeCell ref="R422:T422"/>
    <mergeCell ref="U422:W422"/>
    <mergeCell ref="R423:T423"/>
    <mergeCell ref="U423:W423"/>
    <mergeCell ref="R424:T424"/>
    <mergeCell ref="U424:W424"/>
    <mergeCell ref="B423:J423"/>
    <mergeCell ref="K423:L423"/>
    <mergeCell ref="M423:N423"/>
    <mergeCell ref="O423:Q423"/>
    <mergeCell ref="B422:J422"/>
    <mergeCell ref="K422:L422"/>
    <mergeCell ref="M422:N422"/>
    <mergeCell ref="O422:Q422"/>
    <mergeCell ref="R421:T421"/>
    <mergeCell ref="U421:W421"/>
    <mergeCell ref="B420:J420"/>
    <mergeCell ref="K420:L420"/>
    <mergeCell ref="B421:J421"/>
    <mergeCell ref="K421:L421"/>
    <mergeCell ref="M421:N421"/>
    <mergeCell ref="O421:Q421"/>
    <mergeCell ref="M420:N420"/>
    <mergeCell ref="O420:Q420"/>
    <mergeCell ref="R418:T418"/>
    <mergeCell ref="U418:W418"/>
    <mergeCell ref="R419:T419"/>
    <mergeCell ref="U419:W419"/>
    <mergeCell ref="R420:T420"/>
    <mergeCell ref="U420:W420"/>
    <mergeCell ref="B419:J419"/>
    <mergeCell ref="K419:L419"/>
    <mergeCell ref="M419:N419"/>
    <mergeCell ref="O419:Q419"/>
    <mergeCell ref="B418:J418"/>
    <mergeCell ref="K418:L418"/>
    <mergeCell ref="M418:N418"/>
    <mergeCell ref="O418:Q418"/>
    <mergeCell ref="R417:T417"/>
    <mergeCell ref="U417:W417"/>
    <mergeCell ref="B416:J416"/>
    <mergeCell ref="K416:L416"/>
    <mergeCell ref="B417:J417"/>
    <mergeCell ref="K417:L417"/>
    <mergeCell ref="M417:N417"/>
    <mergeCell ref="O417:Q417"/>
    <mergeCell ref="M416:N416"/>
    <mergeCell ref="O416:Q416"/>
    <mergeCell ref="R414:T414"/>
    <mergeCell ref="U414:W414"/>
    <mergeCell ref="R415:T415"/>
    <mergeCell ref="U415:W415"/>
    <mergeCell ref="R416:T416"/>
    <mergeCell ref="U416:W416"/>
    <mergeCell ref="B415:J415"/>
    <mergeCell ref="K415:L415"/>
    <mergeCell ref="M415:N415"/>
    <mergeCell ref="O415:Q415"/>
    <mergeCell ref="B414:J414"/>
    <mergeCell ref="K414:L414"/>
    <mergeCell ref="M414:N414"/>
    <mergeCell ref="O414:Q414"/>
    <mergeCell ref="R413:T413"/>
    <mergeCell ref="U413:W413"/>
    <mergeCell ref="B412:J412"/>
    <mergeCell ref="K412:L412"/>
    <mergeCell ref="B413:J413"/>
    <mergeCell ref="K413:L413"/>
    <mergeCell ref="M413:N413"/>
    <mergeCell ref="O413:Q413"/>
    <mergeCell ref="M412:N412"/>
    <mergeCell ref="O412:Q412"/>
    <mergeCell ref="R410:T410"/>
    <mergeCell ref="U410:W410"/>
    <mergeCell ref="R411:T411"/>
    <mergeCell ref="U411:W411"/>
    <mergeCell ref="R412:T412"/>
    <mergeCell ref="U412:W412"/>
    <mergeCell ref="B411:J411"/>
    <mergeCell ref="K411:L411"/>
    <mergeCell ref="M411:N411"/>
    <mergeCell ref="O411:Q411"/>
    <mergeCell ref="B410:J410"/>
    <mergeCell ref="K410:L410"/>
    <mergeCell ref="M410:N410"/>
    <mergeCell ref="O410:Q410"/>
    <mergeCell ref="R409:T409"/>
    <mergeCell ref="U409:W409"/>
    <mergeCell ref="B408:J408"/>
    <mergeCell ref="K408:L408"/>
    <mergeCell ref="B409:J409"/>
    <mergeCell ref="K409:L409"/>
    <mergeCell ref="M409:N409"/>
    <mergeCell ref="O409:Q409"/>
    <mergeCell ref="M408:N408"/>
    <mergeCell ref="O408:Q408"/>
    <mergeCell ref="R406:T406"/>
    <mergeCell ref="U406:W406"/>
    <mergeCell ref="R407:T407"/>
    <mergeCell ref="U407:W407"/>
    <mergeCell ref="R408:T408"/>
    <mergeCell ref="U408:W408"/>
    <mergeCell ref="B407:J407"/>
    <mergeCell ref="K407:L407"/>
    <mergeCell ref="M407:N407"/>
    <mergeCell ref="O407:Q407"/>
    <mergeCell ref="B406:J406"/>
    <mergeCell ref="K406:L406"/>
    <mergeCell ref="M406:N406"/>
    <mergeCell ref="O406:Q406"/>
    <mergeCell ref="R405:T405"/>
    <mergeCell ref="U405:W405"/>
    <mergeCell ref="B404:J404"/>
    <mergeCell ref="K404:L404"/>
    <mergeCell ref="B405:J405"/>
    <mergeCell ref="K405:L405"/>
    <mergeCell ref="M405:N405"/>
    <mergeCell ref="O405:Q405"/>
    <mergeCell ref="M404:N404"/>
    <mergeCell ref="O404:Q404"/>
    <mergeCell ref="R402:T402"/>
    <mergeCell ref="U402:W402"/>
    <mergeCell ref="R403:T403"/>
    <mergeCell ref="U403:W403"/>
    <mergeCell ref="R404:T404"/>
    <mergeCell ref="U404:W404"/>
    <mergeCell ref="B403:J403"/>
    <mergeCell ref="K403:L403"/>
    <mergeCell ref="M403:N403"/>
    <mergeCell ref="O403:Q403"/>
    <mergeCell ref="B402:J402"/>
    <mergeCell ref="K402:L402"/>
    <mergeCell ref="M402:N402"/>
    <mergeCell ref="O402:Q402"/>
    <mergeCell ref="O400:Q401"/>
    <mergeCell ref="R400:W400"/>
    <mergeCell ref="R401:T401"/>
    <mergeCell ref="U401:W401"/>
    <mergeCell ref="A400:A401"/>
    <mergeCell ref="B400:J401"/>
    <mergeCell ref="K400:L401"/>
    <mergeCell ref="M400:N401"/>
    <mergeCell ref="A395:W395"/>
    <mergeCell ref="A396:W396"/>
    <mergeCell ref="A397:W397"/>
    <mergeCell ref="A398:W398"/>
    <mergeCell ref="R388:T388"/>
    <mergeCell ref="U388:W388"/>
    <mergeCell ref="B387:J387"/>
    <mergeCell ref="K387:L387"/>
    <mergeCell ref="B388:J388"/>
    <mergeCell ref="K388:L388"/>
    <mergeCell ref="M388:N388"/>
    <mergeCell ref="O388:Q388"/>
    <mergeCell ref="M387:N387"/>
    <mergeCell ref="O387:Q387"/>
    <mergeCell ref="R387:T387"/>
    <mergeCell ref="U387:W387"/>
    <mergeCell ref="R392:T392"/>
    <mergeCell ref="U392:W392"/>
    <mergeCell ref="R391:T391"/>
    <mergeCell ref="U391:W391"/>
    <mergeCell ref="R389:T389"/>
    <mergeCell ref="U389:W389"/>
    <mergeCell ref="R390:T390"/>
    <mergeCell ref="U390:W390"/>
    <mergeCell ref="B391:J391"/>
    <mergeCell ref="K391:L391"/>
    <mergeCell ref="M391:N391"/>
    <mergeCell ref="O391:Q391"/>
    <mergeCell ref="B392:J392"/>
    <mergeCell ref="K392:L392"/>
    <mergeCell ref="M392:N392"/>
    <mergeCell ref="O392:Q392"/>
    <mergeCell ref="B390:J390"/>
    <mergeCell ref="K390:L390"/>
    <mergeCell ref="M390:N390"/>
    <mergeCell ref="O390:Q390"/>
    <mergeCell ref="B389:J389"/>
    <mergeCell ref="K389:L389"/>
    <mergeCell ref="M389:N389"/>
    <mergeCell ref="O389:Q389"/>
    <mergeCell ref="R386:T386"/>
    <mergeCell ref="U386:W386"/>
    <mergeCell ref="B385:J385"/>
    <mergeCell ref="K385:L385"/>
    <mergeCell ref="B386:J386"/>
    <mergeCell ref="K386:L386"/>
    <mergeCell ref="M386:N386"/>
    <mergeCell ref="O386:Q386"/>
    <mergeCell ref="M385:N385"/>
    <mergeCell ref="O385:Q385"/>
    <mergeCell ref="R385:T385"/>
    <mergeCell ref="U385:W385"/>
    <mergeCell ref="A383:A384"/>
    <mergeCell ref="B383:J384"/>
    <mergeCell ref="K383:L384"/>
    <mergeCell ref="M383:N384"/>
    <mergeCell ref="O383:Q384"/>
    <mergeCell ref="R383:W383"/>
    <mergeCell ref="R384:T384"/>
    <mergeCell ref="U384:W384"/>
    <mergeCell ref="A378:W378"/>
    <mergeCell ref="A379:W379"/>
    <mergeCell ref="A380:W380"/>
    <mergeCell ref="A381:W381"/>
    <mergeCell ref="R375:T375"/>
    <mergeCell ref="U375:W375"/>
    <mergeCell ref="B374:J374"/>
    <mergeCell ref="K374:L374"/>
    <mergeCell ref="B375:J375"/>
    <mergeCell ref="K375:L375"/>
    <mergeCell ref="M375:N375"/>
    <mergeCell ref="O375:Q375"/>
    <mergeCell ref="M374:N374"/>
    <mergeCell ref="O374:Q374"/>
    <mergeCell ref="R372:T372"/>
    <mergeCell ref="U372:W372"/>
    <mergeCell ref="R373:T373"/>
    <mergeCell ref="U373:W373"/>
    <mergeCell ref="R374:T374"/>
    <mergeCell ref="U374:W374"/>
    <mergeCell ref="B373:J373"/>
    <mergeCell ref="K373:L373"/>
    <mergeCell ref="M373:N373"/>
    <mergeCell ref="O373:Q373"/>
    <mergeCell ref="B372:J372"/>
    <mergeCell ref="K372:L372"/>
    <mergeCell ref="M372:N372"/>
    <mergeCell ref="O372:Q372"/>
    <mergeCell ref="R371:T371"/>
    <mergeCell ref="U371:W371"/>
    <mergeCell ref="B370:J370"/>
    <mergeCell ref="K370:L370"/>
    <mergeCell ref="B371:J371"/>
    <mergeCell ref="K371:L371"/>
    <mergeCell ref="M371:N371"/>
    <mergeCell ref="O371:Q371"/>
    <mergeCell ref="M370:N370"/>
    <mergeCell ref="O370:Q370"/>
    <mergeCell ref="R370:T370"/>
    <mergeCell ref="U370:W370"/>
    <mergeCell ref="A368:A369"/>
    <mergeCell ref="B368:J369"/>
    <mergeCell ref="K368:L369"/>
    <mergeCell ref="M368:N369"/>
    <mergeCell ref="O368:Q369"/>
    <mergeCell ref="R368:W368"/>
    <mergeCell ref="R369:T369"/>
    <mergeCell ref="U369:W369"/>
    <mergeCell ref="A363:W363"/>
    <mergeCell ref="A364:W364"/>
    <mergeCell ref="A365:W365"/>
    <mergeCell ref="A366:W366"/>
    <mergeCell ref="R360:T360"/>
    <mergeCell ref="U360:W360"/>
    <mergeCell ref="B359:J359"/>
    <mergeCell ref="K359:L359"/>
    <mergeCell ref="B360:J360"/>
    <mergeCell ref="K360:L360"/>
    <mergeCell ref="M360:N360"/>
    <mergeCell ref="O360:Q360"/>
    <mergeCell ref="M359:N359"/>
    <mergeCell ref="O359:Q359"/>
    <mergeCell ref="R357:T357"/>
    <mergeCell ref="U357:W357"/>
    <mergeCell ref="R358:T358"/>
    <mergeCell ref="U358:W358"/>
    <mergeCell ref="R359:T359"/>
    <mergeCell ref="U359:W359"/>
    <mergeCell ref="B358:J358"/>
    <mergeCell ref="K358:L358"/>
    <mergeCell ref="M358:N358"/>
    <mergeCell ref="O358:Q358"/>
    <mergeCell ref="B357:J357"/>
    <mergeCell ref="K357:L357"/>
    <mergeCell ref="M357:N357"/>
    <mergeCell ref="O357:Q357"/>
    <mergeCell ref="R356:T356"/>
    <mergeCell ref="U356:W356"/>
    <mergeCell ref="B355:J355"/>
    <mergeCell ref="K355:L355"/>
    <mergeCell ref="B356:J356"/>
    <mergeCell ref="K356:L356"/>
    <mergeCell ref="M356:N356"/>
    <mergeCell ref="O356:Q356"/>
    <mergeCell ref="M355:N355"/>
    <mergeCell ref="O355:Q355"/>
    <mergeCell ref="R353:T353"/>
    <mergeCell ref="U353:W353"/>
    <mergeCell ref="R354:T354"/>
    <mergeCell ref="U354:W354"/>
    <mergeCell ref="R355:T355"/>
    <mergeCell ref="U355:W355"/>
    <mergeCell ref="B354:J354"/>
    <mergeCell ref="K354:L354"/>
    <mergeCell ref="M354:N354"/>
    <mergeCell ref="O354:Q354"/>
    <mergeCell ref="B353:J353"/>
    <mergeCell ref="K353:L353"/>
    <mergeCell ref="M353:N353"/>
    <mergeCell ref="O353:Q353"/>
    <mergeCell ref="R352:T352"/>
    <mergeCell ref="U352:W352"/>
    <mergeCell ref="B351:J351"/>
    <mergeCell ref="K351:L351"/>
    <mergeCell ref="B352:J352"/>
    <mergeCell ref="K352:L352"/>
    <mergeCell ref="M352:N352"/>
    <mergeCell ref="O352:Q352"/>
    <mergeCell ref="M351:N351"/>
    <mergeCell ref="O351:Q351"/>
    <mergeCell ref="R349:T349"/>
    <mergeCell ref="U349:W349"/>
    <mergeCell ref="R350:T350"/>
    <mergeCell ref="U350:W350"/>
    <mergeCell ref="R351:T351"/>
    <mergeCell ref="U351:W351"/>
    <mergeCell ref="B350:J350"/>
    <mergeCell ref="K350:L350"/>
    <mergeCell ref="M350:N350"/>
    <mergeCell ref="O350:Q350"/>
    <mergeCell ref="B349:J349"/>
    <mergeCell ref="K349:L349"/>
    <mergeCell ref="M349:N349"/>
    <mergeCell ref="O349:Q349"/>
    <mergeCell ref="R348:T348"/>
    <mergeCell ref="U348:W348"/>
    <mergeCell ref="B347:J347"/>
    <mergeCell ref="K347:L347"/>
    <mergeCell ref="B348:J348"/>
    <mergeCell ref="K348:L348"/>
    <mergeCell ref="M348:N348"/>
    <mergeCell ref="O348:Q348"/>
    <mergeCell ref="M347:N347"/>
    <mergeCell ref="O347:Q347"/>
    <mergeCell ref="R345:T345"/>
    <mergeCell ref="U345:W345"/>
    <mergeCell ref="R346:T346"/>
    <mergeCell ref="U346:W346"/>
    <mergeCell ref="R347:T347"/>
    <mergeCell ref="U347:W347"/>
    <mergeCell ref="B346:J346"/>
    <mergeCell ref="K346:L346"/>
    <mergeCell ref="M346:N346"/>
    <mergeCell ref="O346:Q346"/>
    <mergeCell ref="B345:J345"/>
    <mergeCell ref="K345:L345"/>
    <mergeCell ref="M345:N345"/>
    <mergeCell ref="O345:Q345"/>
    <mergeCell ref="R344:T344"/>
    <mergeCell ref="U344:W344"/>
    <mergeCell ref="B343:J343"/>
    <mergeCell ref="K343:L343"/>
    <mergeCell ref="B344:J344"/>
    <mergeCell ref="K344:L344"/>
    <mergeCell ref="M344:N344"/>
    <mergeCell ref="O344:Q344"/>
    <mergeCell ref="M343:N343"/>
    <mergeCell ref="O343:Q343"/>
    <mergeCell ref="R341:T341"/>
    <mergeCell ref="U341:W341"/>
    <mergeCell ref="R342:T342"/>
    <mergeCell ref="U342:W342"/>
    <mergeCell ref="R343:T343"/>
    <mergeCell ref="U343:W343"/>
    <mergeCell ref="B342:J342"/>
    <mergeCell ref="K342:L342"/>
    <mergeCell ref="M342:N342"/>
    <mergeCell ref="O342:Q342"/>
    <mergeCell ref="B341:J341"/>
    <mergeCell ref="K341:L341"/>
    <mergeCell ref="M341:N341"/>
    <mergeCell ref="O341:Q341"/>
    <mergeCell ref="R340:T340"/>
    <mergeCell ref="U340:W340"/>
    <mergeCell ref="B339:J339"/>
    <mergeCell ref="K339:L339"/>
    <mergeCell ref="B340:J340"/>
    <mergeCell ref="K340:L340"/>
    <mergeCell ref="M340:N340"/>
    <mergeCell ref="O340:Q340"/>
    <mergeCell ref="M339:N339"/>
    <mergeCell ref="O339:Q339"/>
    <mergeCell ref="R337:T337"/>
    <mergeCell ref="U337:W337"/>
    <mergeCell ref="R338:T338"/>
    <mergeCell ref="U338:W338"/>
    <mergeCell ref="R339:T339"/>
    <mergeCell ref="U339:W339"/>
    <mergeCell ref="B338:J338"/>
    <mergeCell ref="K338:L338"/>
    <mergeCell ref="M338:N338"/>
    <mergeCell ref="O338:Q338"/>
    <mergeCell ref="B337:J337"/>
    <mergeCell ref="K337:L337"/>
    <mergeCell ref="M337:N337"/>
    <mergeCell ref="O337:Q337"/>
    <mergeCell ref="R336:T336"/>
    <mergeCell ref="U336:W336"/>
    <mergeCell ref="B335:J335"/>
    <mergeCell ref="K335:L335"/>
    <mergeCell ref="B336:J336"/>
    <mergeCell ref="K336:L336"/>
    <mergeCell ref="M336:N336"/>
    <mergeCell ref="O336:Q336"/>
    <mergeCell ref="M335:N335"/>
    <mergeCell ref="O335:Q335"/>
    <mergeCell ref="R333:T333"/>
    <mergeCell ref="U333:W333"/>
    <mergeCell ref="R334:T334"/>
    <mergeCell ref="U334:W334"/>
    <mergeCell ref="R335:T335"/>
    <mergeCell ref="U335:W335"/>
    <mergeCell ref="B334:J334"/>
    <mergeCell ref="K334:L334"/>
    <mergeCell ref="M334:N334"/>
    <mergeCell ref="O334:Q334"/>
    <mergeCell ref="B333:J333"/>
    <mergeCell ref="K333:L333"/>
    <mergeCell ref="M333:N333"/>
    <mergeCell ref="O333:Q333"/>
    <mergeCell ref="R332:T332"/>
    <mergeCell ref="U332:W332"/>
    <mergeCell ref="B331:J331"/>
    <mergeCell ref="K331:L331"/>
    <mergeCell ref="B332:J332"/>
    <mergeCell ref="K332:L332"/>
    <mergeCell ref="M332:N332"/>
    <mergeCell ref="O332:Q332"/>
    <mergeCell ref="M331:N331"/>
    <mergeCell ref="O331:Q331"/>
    <mergeCell ref="R329:T329"/>
    <mergeCell ref="U329:W329"/>
    <mergeCell ref="R330:T330"/>
    <mergeCell ref="U330:W330"/>
    <mergeCell ref="R331:T331"/>
    <mergeCell ref="U331:W331"/>
    <mergeCell ref="B330:J330"/>
    <mergeCell ref="K330:L330"/>
    <mergeCell ref="M330:N330"/>
    <mergeCell ref="O330:Q330"/>
    <mergeCell ref="B329:J329"/>
    <mergeCell ref="K329:L329"/>
    <mergeCell ref="M329:N329"/>
    <mergeCell ref="O329:Q329"/>
    <mergeCell ref="R328:T328"/>
    <mergeCell ref="U328:W328"/>
    <mergeCell ref="B327:J327"/>
    <mergeCell ref="K327:L327"/>
    <mergeCell ref="B328:J328"/>
    <mergeCell ref="K328:L328"/>
    <mergeCell ref="M328:N328"/>
    <mergeCell ref="O328:Q328"/>
    <mergeCell ref="M327:N327"/>
    <mergeCell ref="O327:Q327"/>
    <mergeCell ref="R325:T325"/>
    <mergeCell ref="U325:W325"/>
    <mergeCell ref="R326:T326"/>
    <mergeCell ref="U326:W326"/>
    <mergeCell ref="R327:T327"/>
    <mergeCell ref="U327:W327"/>
    <mergeCell ref="B326:J326"/>
    <mergeCell ref="K326:L326"/>
    <mergeCell ref="M326:N326"/>
    <mergeCell ref="O326:Q326"/>
    <mergeCell ref="B325:J325"/>
    <mergeCell ref="K325:L325"/>
    <mergeCell ref="M325:N325"/>
    <mergeCell ref="O325:Q325"/>
    <mergeCell ref="R324:T324"/>
    <mergeCell ref="U324:W324"/>
    <mergeCell ref="B323:J323"/>
    <mergeCell ref="K323:L323"/>
    <mergeCell ref="B324:J324"/>
    <mergeCell ref="K324:L324"/>
    <mergeCell ref="M324:N324"/>
    <mergeCell ref="O324:Q324"/>
    <mergeCell ref="M323:N323"/>
    <mergeCell ref="O323:Q323"/>
    <mergeCell ref="R321:T321"/>
    <mergeCell ref="U321:W321"/>
    <mergeCell ref="R322:T322"/>
    <mergeCell ref="U322:W322"/>
    <mergeCell ref="R323:T323"/>
    <mergeCell ref="U323:W323"/>
    <mergeCell ref="B322:J322"/>
    <mergeCell ref="K322:L322"/>
    <mergeCell ref="M322:N322"/>
    <mergeCell ref="O322:Q322"/>
    <mergeCell ref="B321:J321"/>
    <mergeCell ref="K321:L321"/>
    <mergeCell ref="M321:N321"/>
    <mergeCell ref="O321:Q321"/>
    <mergeCell ref="O319:Q320"/>
    <mergeCell ref="R319:W319"/>
    <mergeCell ref="R320:T320"/>
    <mergeCell ref="U320:W320"/>
    <mergeCell ref="A319:A320"/>
    <mergeCell ref="B319:J320"/>
    <mergeCell ref="K319:L320"/>
    <mergeCell ref="M319:N320"/>
    <mergeCell ref="R274:T274"/>
    <mergeCell ref="U274:W274"/>
    <mergeCell ref="B273:J273"/>
    <mergeCell ref="K273:L273"/>
    <mergeCell ref="B274:J274"/>
    <mergeCell ref="K274:L274"/>
    <mergeCell ref="M274:N274"/>
    <mergeCell ref="O274:Q274"/>
    <mergeCell ref="M273:N273"/>
    <mergeCell ref="O273:Q273"/>
    <mergeCell ref="R271:T271"/>
    <mergeCell ref="U271:W271"/>
    <mergeCell ref="R272:T272"/>
    <mergeCell ref="U272:W272"/>
    <mergeCell ref="R273:T273"/>
    <mergeCell ref="U273:W273"/>
    <mergeCell ref="B272:J272"/>
    <mergeCell ref="K272:L272"/>
    <mergeCell ref="M272:N272"/>
    <mergeCell ref="O272:Q272"/>
    <mergeCell ref="B271:J271"/>
    <mergeCell ref="K271:L271"/>
    <mergeCell ref="M271:N271"/>
    <mergeCell ref="O271:Q271"/>
    <mergeCell ref="M270:N270"/>
    <mergeCell ref="O270:Q270"/>
    <mergeCell ref="R270:T270"/>
    <mergeCell ref="U270:W270"/>
    <mergeCell ref="A314:W314"/>
    <mergeCell ref="A315:W315"/>
    <mergeCell ref="A316:W316"/>
    <mergeCell ref="A317:W317"/>
    <mergeCell ref="R311:T311"/>
    <mergeCell ref="U311:W311"/>
    <mergeCell ref="B310:J310"/>
    <mergeCell ref="K310:L310"/>
    <mergeCell ref="B311:J311"/>
    <mergeCell ref="K311:L311"/>
    <mergeCell ref="M311:N311"/>
    <mergeCell ref="O311:Q311"/>
    <mergeCell ref="M310:N310"/>
    <mergeCell ref="O310:Q310"/>
    <mergeCell ref="R308:T308"/>
    <mergeCell ref="U308:W308"/>
    <mergeCell ref="R309:T309"/>
    <mergeCell ref="U309:W309"/>
    <mergeCell ref="R310:T310"/>
    <mergeCell ref="U310:W310"/>
    <mergeCell ref="B309:J309"/>
    <mergeCell ref="K309:L309"/>
    <mergeCell ref="M309:N309"/>
    <mergeCell ref="O309:Q309"/>
    <mergeCell ref="B308:J308"/>
    <mergeCell ref="K308:L308"/>
    <mergeCell ref="M308:N308"/>
    <mergeCell ref="O308:Q308"/>
    <mergeCell ref="R307:T307"/>
    <mergeCell ref="U307:W307"/>
    <mergeCell ref="B306:J306"/>
    <mergeCell ref="K306:L306"/>
    <mergeCell ref="B307:J307"/>
    <mergeCell ref="K307:L307"/>
    <mergeCell ref="M307:N307"/>
    <mergeCell ref="O307:Q307"/>
    <mergeCell ref="M306:N306"/>
    <mergeCell ref="O306:Q306"/>
    <mergeCell ref="R304:T304"/>
    <mergeCell ref="U304:W304"/>
    <mergeCell ref="R305:T305"/>
    <mergeCell ref="U305:W305"/>
    <mergeCell ref="R306:T306"/>
    <mergeCell ref="U306:W306"/>
    <mergeCell ref="B305:J305"/>
    <mergeCell ref="K305:L305"/>
    <mergeCell ref="M305:N305"/>
    <mergeCell ref="O305:Q305"/>
    <mergeCell ref="B304:J304"/>
    <mergeCell ref="K304:L304"/>
    <mergeCell ref="M304:N304"/>
    <mergeCell ref="O304:Q304"/>
    <mergeCell ref="R303:T303"/>
    <mergeCell ref="U303:W303"/>
    <mergeCell ref="B302:J302"/>
    <mergeCell ref="K302:L302"/>
    <mergeCell ref="B303:J303"/>
    <mergeCell ref="K303:L303"/>
    <mergeCell ref="M303:N303"/>
    <mergeCell ref="O303:Q303"/>
    <mergeCell ref="M302:N302"/>
    <mergeCell ref="O302:Q302"/>
    <mergeCell ref="R300:T300"/>
    <mergeCell ref="U300:W300"/>
    <mergeCell ref="R301:T301"/>
    <mergeCell ref="U301:W301"/>
    <mergeCell ref="R302:T302"/>
    <mergeCell ref="U302:W302"/>
    <mergeCell ref="B301:J301"/>
    <mergeCell ref="K301:L301"/>
    <mergeCell ref="M301:N301"/>
    <mergeCell ref="O301:Q301"/>
    <mergeCell ref="B300:J300"/>
    <mergeCell ref="K300:L300"/>
    <mergeCell ref="M300:N300"/>
    <mergeCell ref="O300:Q300"/>
    <mergeCell ref="R299:T299"/>
    <mergeCell ref="U299:W299"/>
    <mergeCell ref="B298:J298"/>
    <mergeCell ref="K298:L298"/>
    <mergeCell ref="B299:J299"/>
    <mergeCell ref="K299:L299"/>
    <mergeCell ref="M299:N299"/>
    <mergeCell ref="O299:Q299"/>
    <mergeCell ref="M298:N298"/>
    <mergeCell ref="O298:Q298"/>
    <mergeCell ref="R296:T296"/>
    <mergeCell ref="U296:W296"/>
    <mergeCell ref="R297:T297"/>
    <mergeCell ref="U297:W297"/>
    <mergeCell ref="R298:T298"/>
    <mergeCell ref="U298:W298"/>
    <mergeCell ref="B297:J297"/>
    <mergeCell ref="K297:L297"/>
    <mergeCell ref="M297:N297"/>
    <mergeCell ref="O297:Q297"/>
    <mergeCell ref="B296:J296"/>
    <mergeCell ref="K296:L296"/>
    <mergeCell ref="M296:N296"/>
    <mergeCell ref="O296:Q296"/>
    <mergeCell ref="R295:T295"/>
    <mergeCell ref="U295:W295"/>
    <mergeCell ref="B294:J294"/>
    <mergeCell ref="K294:L294"/>
    <mergeCell ref="B295:J295"/>
    <mergeCell ref="K295:L295"/>
    <mergeCell ref="M295:N295"/>
    <mergeCell ref="O295:Q295"/>
    <mergeCell ref="M294:N294"/>
    <mergeCell ref="O294:Q294"/>
    <mergeCell ref="R292:T292"/>
    <mergeCell ref="U292:W292"/>
    <mergeCell ref="R293:T293"/>
    <mergeCell ref="U293:W293"/>
    <mergeCell ref="R294:T294"/>
    <mergeCell ref="U294:W294"/>
    <mergeCell ref="B293:J293"/>
    <mergeCell ref="K293:L293"/>
    <mergeCell ref="M293:N293"/>
    <mergeCell ref="O293:Q293"/>
    <mergeCell ref="B292:J292"/>
    <mergeCell ref="K292:L292"/>
    <mergeCell ref="M292:N292"/>
    <mergeCell ref="O292:Q292"/>
    <mergeCell ref="R291:T291"/>
    <mergeCell ref="U291:W291"/>
    <mergeCell ref="B290:J290"/>
    <mergeCell ref="K290:L290"/>
    <mergeCell ref="B291:J291"/>
    <mergeCell ref="K291:L291"/>
    <mergeCell ref="M291:N291"/>
    <mergeCell ref="O291:Q291"/>
    <mergeCell ref="M290:N290"/>
    <mergeCell ref="O290:Q290"/>
    <mergeCell ref="R288:T288"/>
    <mergeCell ref="U288:W288"/>
    <mergeCell ref="R289:T289"/>
    <mergeCell ref="U289:W289"/>
    <mergeCell ref="R290:T290"/>
    <mergeCell ref="U290:W290"/>
    <mergeCell ref="B289:J289"/>
    <mergeCell ref="K289:L289"/>
    <mergeCell ref="M289:N289"/>
    <mergeCell ref="O289:Q289"/>
    <mergeCell ref="B288:J288"/>
    <mergeCell ref="K288:L288"/>
    <mergeCell ref="M288:N288"/>
    <mergeCell ref="O288:Q288"/>
    <mergeCell ref="R287:T287"/>
    <mergeCell ref="U287:W287"/>
    <mergeCell ref="B286:J286"/>
    <mergeCell ref="K286:L286"/>
    <mergeCell ref="B287:J287"/>
    <mergeCell ref="K287:L287"/>
    <mergeCell ref="M287:N287"/>
    <mergeCell ref="O287:Q287"/>
    <mergeCell ref="M286:N286"/>
    <mergeCell ref="O286:Q286"/>
    <mergeCell ref="R284:T284"/>
    <mergeCell ref="U284:W284"/>
    <mergeCell ref="R285:T285"/>
    <mergeCell ref="U285:W285"/>
    <mergeCell ref="R286:T286"/>
    <mergeCell ref="U286:W286"/>
    <mergeCell ref="B285:J285"/>
    <mergeCell ref="K285:L285"/>
    <mergeCell ref="M285:N285"/>
    <mergeCell ref="O285:Q285"/>
    <mergeCell ref="B284:J284"/>
    <mergeCell ref="K284:L284"/>
    <mergeCell ref="M284:N284"/>
    <mergeCell ref="O284:Q284"/>
    <mergeCell ref="R283:T283"/>
    <mergeCell ref="U283:W283"/>
    <mergeCell ref="B282:J282"/>
    <mergeCell ref="K282:L282"/>
    <mergeCell ref="B283:J283"/>
    <mergeCell ref="K283:L283"/>
    <mergeCell ref="M283:N283"/>
    <mergeCell ref="O283:Q283"/>
    <mergeCell ref="M282:N282"/>
    <mergeCell ref="O282:Q282"/>
    <mergeCell ref="R280:T280"/>
    <mergeCell ref="U280:W280"/>
    <mergeCell ref="R281:T281"/>
    <mergeCell ref="U281:W281"/>
    <mergeCell ref="R282:T282"/>
    <mergeCell ref="U282:W282"/>
    <mergeCell ref="B281:J281"/>
    <mergeCell ref="K281:L281"/>
    <mergeCell ref="M281:N281"/>
    <mergeCell ref="O281:Q281"/>
    <mergeCell ref="B280:J280"/>
    <mergeCell ref="K280:L280"/>
    <mergeCell ref="M280:N280"/>
    <mergeCell ref="O280:Q280"/>
    <mergeCell ref="R279:T279"/>
    <mergeCell ref="U279:W279"/>
    <mergeCell ref="B278:J278"/>
    <mergeCell ref="K278:L278"/>
    <mergeCell ref="B279:J279"/>
    <mergeCell ref="K279:L279"/>
    <mergeCell ref="M279:N279"/>
    <mergeCell ref="O279:Q279"/>
    <mergeCell ref="M278:N278"/>
    <mergeCell ref="O278:Q278"/>
    <mergeCell ref="R276:T276"/>
    <mergeCell ref="U276:W276"/>
    <mergeCell ref="R277:T277"/>
    <mergeCell ref="U277:W277"/>
    <mergeCell ref="R278:T278"/>
    <mergeCell ref="U278:W278"/>
    <mergeCell ref="B277:J277"/>
    <mergeCell ref="K277:L277"/>
    <mergeCell ref="M277:N277"/>
    <mergeCell ref="O277:Q277"/>
    <mergeCell ref="B276:J276"/>
    <mergeCell ref="K276:L276"/>
    <mergeCell ref="M276:N276"/>
    <mergeCell ref="O276:Q276"/>
    <mergeCell ref="R269:T269"/>
    <mergeCell ref="U269:W269"/>
    <mergeCell ref="B275:J275"/>
    <mergeCell ref="K275:L275"/>
    <mergeCell ref="M275:N275"/>
    <mergeCell ref="O275:Q275"/>
    <mergeCell ref="R275:T275"/>
    <mergeCell ref="U275:W275"/>
    <mergeCell ref="B270:J270"/>
    <mergeCell ref="K270:L270"/>
    <mergeCell ref="B269:J269"/>
    <mergeCell ref="K269:L269"/>
    <mergeCell ref="M269:N269"/>
    <mergeCell ref="O269:Q269"/>
    <mergeCell ref="R268:T268"/>
    <mergeCell ref="U268:W268"/>
    <mergeCell ref="B267:J267"/>
    <mergeCell ref="K267:L267"/>
    <mergeCell ref="B268:J268"/>
    <mergeCell ref="K268:L268"/>
    <mergeCell ref="M268:N268"/>
    <mergeCell ref="O268:Q268"/>
    <mergeCell ref="M267:N267"/>
    <mergeCell ref="O267:Q267"/>
    <mergeCell ref="R267:T267"/>
    <mergeCell ref="U267:W267"/>
    <mergeCell ref="A265:A266"/>
    <mergeCell ref="B265:J266"/>
    <mergeCell ref="K265:L266"/>
    <mergeCell ref="M265:N266"/>
    <mergeCell ref="O265:Q266"/>
    <mergeCell ref="R265:W265"/>
    <mergeCell ref="R266:T266"/>
    <mergeCell ref="U266:W266"/>
    <mergeCell ref="A260:W260"/>
    <mergeCell ref="A261:W261"/>
    <mergeCell ref="A262:W262"/>
    <mergeCell ref="A263:W263"/>
    <mergeCell ref="R258:T258"/>
    <mergeCell ref="U258:W258"/>
    <mergeCell ref="B257:J257"/>
    <mergeCell ref="K257:L257"/>
    <mergeCell ref="B258:J258"/>
    <mergeCell ref="K258:L258"/>
    <mergeCell ref="M258:N258"/>
    <mergeCell ref="O258:Q258"/>
    <mergeCell ref="M257:N257"/>
    <mergeCell ref="O257:Q257"/>
    <mergeCell ref="R255:T255"/>
    <mergeCell ref="U255:W255"/>
    <mergeCell ref="R256:T256"/>
    <mergeCell ref="U256:W256"/>
    <mergeCell ref="R257:T257"/>
    <mergeCell ref="U257:W257"/>
    <mergeCell ref="B256:J256"/>
    <mergeCell ref="K256:L256"/>
    <mergeCell ref="M256:N256"/>
    <mergeCell ref="O256:Q256"/>
    <mergeCell ref="B255:J255"/>
    <mergeCell ref="K255:L255"/>
    <mergeCell ref="M255:N255"/>
    <mergeCell ref="O255:Q255"/>
    <mergeCell ref="R254:T254"/>
    <mergeCell ref="U254:W254"/>
    <mergeCell ref="B253:J253"/>
    <mergeCell ref="K253:L253"/>
    <mergeCell ref="B254:J254"/>
    <mergeCell ref="K254:L254"/>
    <mergeCell ref="M254:N254"/>
    <mergeCell ref="O254:Q254"/>
    <mergeCell ref="M253:N253"/>
    <mergeCell ref="O253:Q253"/>
    <mergeCell ref="R251:T251"/>
    <mergeCell ref="U251:W251"/>
    <mergeCell ref="R252:T252"/>
    <mergeCell ref="U252:W252"/>
    <mergeCell ref="R253:T253"/>
    <mergeCell ref="U253:W253"/>
    <mergeCell ref="B252:J252"/>
    <mergeCell ref="K252:L252"/>
    <mergeCell ref="M252:N252"/>
    <mergeCell ref="O252:Q252"/>
    <mergeCell ref="B251:J251"/>
    <mergeCell ref="K251:L251"/>
    <mergeCell ref="M251:N251"/>
    <mergeCell ref="O251:Q251"/>
    <mergeCell ref="R250:T250"/>
    <mergeCell ref="U250:W250"/>
    <mergeCell ref="B249:J249"/>
    <mergeCell ref="K249:L249"/>
    <mergeCell ref="B250:J250"/>
    <mergeCell ref="K250:L250"/>
    <mergeCell ref="M250:N250"/>
    <mergeCell ref="O250:Q250"/>
    <mergeCell ref="M249:N249"/>
    <mergeCell ref="O249:Q249"/>
    <mergeCell ref="R247:T247"/>
    <mergeCell ref="U247:W247"/>
    <mergeCell ref="R248:T248"/>
    <mergeCell ref="U248:W248"/>
    <mergeCell ref="R249:T249"/>
    <mergeCell ref="U249:W249"/>
    <mergeCell ref="B248:J248"/>
    <mergeCell ref="K248:L248"/>
    <mergeCell ref="M248:N248"/>
    <mergeCell ref="O248:Q248"/>
    <mergeCell ref="B247:J247"/>
    <mergeCell ref="K247:L247"/>
    <mergeCell ref="M247:N247"/>
    <mergeCell ref="O247:Q247"/>
    <mergeCell ref="R246:T246"/>
    <mergeCell ref="U246:W246"/>
    <mergeCell ref="B245:J245"/>
    <mergeCell ref="K245:L245"/>
    <mergeCell ref="B246:J246"/>
    <mergeCell ref="K246:L246"/>
    <mergeCell ref="M246:N246"/>
    <mergeCell ref="O246:Q246"/>
    <mergeCell ref="M245:N245"/>
    <mergeCell ref="O245:Q245"/>
    <mergeCell ref="R243:T243"/>
    <mergeCell ref="U243:W243"/>
    <mergeCell ref="R244:T244"/>
    <mergeCell ref="U244:W244"/>
    <mergeCell ref="R245:T245"/>
    <mergeCell ref="U245:W245"/>
    <mergeCell ref="B244:J244"/>
    <mergeCell ref="K244:L244"/>
    <mergeCell ref="M244:N244"/>
    <mergeCell ref="O244:Q244"/>
    <mergeCell ref="B243:J243"/>
    <mergeCell ref="K243:L243"/>
    <mergeCell ref="M243:N243"/>
    <mergeCell ref="O243:Q243"/>
    <mergeCell ref="R242:T242"/>
    <mergeCell ref="U242:W242"/>
    <mergeCell ref="B241:J241"/>
    <mergeCell ref="K241:L241"/>
    <mergeCell ref="B242:J242"/>
    <mergeCell ref="K242:L242"/>
    <mergeCell ref="M242:N242"/>
    <mergeCell ref="O242:Q242"/>
    <mergeCell ref="M241:N241"/>
    <mergeCell ref="O241:Q241"/>
    <mergeCell ref="R239:T239"/>
    <mergeCell ref="U239:W239"/>
    <mergeCell ref="R240:T240"/>
    <mergeCell ref="U240:W240"/>
    <mergeCell ref="R241:T241"/>
    <mergeCell ref="U241:W241"/>
    <mergeCell ref="B240:J240"/>
    <mergeCell ref="K240:L240"/>
    <mergeCell ref="M240:N240"/>
    <mergeCell ref="O240:Q240"/>
    <mergeCell ref="B239:J239"/>
    <mergeCell ref="K239:L239"/>
    <mergeCell ref="M239:N239"/>
    <mergeCell ref="O239:Q239"/>
    <mergeCell ref="R238:T238"/>
    <mergeCell ref="U238:W238"/>
    <mergeCell ref="B237:J237"/>
    <mergeCell ref="K237:L237"/>
    <mergeCell ref="B238:J238"/>
    <mergeCell ref="K238:L238"/>
    <mergeCell ref="M238:N238"/>
    <mergeCell ref="O238:Q238"/>
    <mergeCell ref="M237:N237"/>
    <mergeCell ref="O237:Q237"/>
    <mergeCell ref="R235:T235"/>
    <mergeCell ref="U235:W235"/>
    <mergeCell ref="R236:T236"/>
    <mergeCell ref="U236:W236"/>
    <mergeCell ref="R237:T237"/>
    <mergeCell ref="U237:W237"/>
    <mergeCell ref="B236:J236"/>
    <mergeCell ref="K236:L236"/>
    <mergeCell ref="M236:N236"/>
    <mergeCell ref="O236:Q236"/>
    <mergeCell ref="B235:J235"/>
    <mergeCell ref="K235:L235"/>
    <mergeCell ref="M235:N235"/>
    <mergeCell ref="O235:Q235"/>
    <mergeCell ref="R234:T234"/>
    <mergeCell ref="U234:W234"/>
    <mergeCell ref="B233:J233"/>
    <mergeCell ref="K233:L233"/>
    <mergeCell ref="B234:J234"/>
    <mergeCell ref="K234:L234"/>
    <mergeCell ref="M234:N234"/>
    <mergeCell ref="O234:Q234"/>
    <mergeCell ref="M233:N233"/>
    <mergeCell ref="O233:Q233"/>
    <mergeCell ref="R231:T231"/>
    <mergeCell ref="U231:W231"/>
    <mergeCell ref="R232:T232"/>
    <mergeCell ref="U232:W232"/>
    <mergeCell ref="R233:T233"/>
    <mergeCell ref="U233:W233"/>
    <mergeCell ref="B232:J232"/>
    <mergeCell ref="K232:L232"/>
    <mergeCell ref="M232:N232"/>
    <mergeCell ref="O232:Q232"/>
    <mergeCell ref="B231:J231"/>
    <mergeCell ref="K231:L231"/>
    <mergeCell ref="M231:N231"/>
    <mergeCell ref="O231:Q231"/>
    <mergeCell ref="R230:T230"/>
    <mergeCell ref="U230:W230"/>
    <mergeCell ref="B229:J229"/>
    <mergeCell ref="K229:L229"/>
    <mergeCell ref="B230:J230"/>
    <mergeCell ref="K230:L230"/>
    <mergeCell ref="M230:N230"/>
    <mergeCell ref="O230:Q230"/>
    <mergeCell ref="M229:N229"/>
    <mergeCell ref="O229:Q229"/>
    <mergeCell ref="R227:T227"/>
    <mergeCell ref="U227:W227"/>
    <mergeCell ref="R228:T228"/>
    <mergeCell ref="U228:W228"/>
    <mergeCell ref="R229:T229"/>
    <mergeCell ref="U229:W229"/>
    <mergeCell ref="B228:J228"/>
    <mergeCell ref="K228:L228"/>
    <mergeCell ref="M228:N228"/>
    <mergeCell ref="O228:Q228"/>
    <mergeCell ref="B227:J227"/>
    <mergeCell ref="K227:L227"/>
    <mergeCell ref="M227:N227"/>
    <mergeCell ref="O227:Q227"/>
    <mergeCell ref="R226:T226"/>
    <mergeCell ref="U226:W226"/>
    <mergeCell ref="B225:J225"/>
    <mergeCell ref="K225:L225"/>
    <mergeCell ref="B226:J226"/>
    <mergeCell ref="K226:L226"/>
    <mergeCell ref="M226:N226"/>
    <mergeCell ref="O226:Q226"/>
    <mergeCell ref="M225:N225"/>
    <mergeCell ref="O225:Q225"/>
    <mergeCell ref="R223:T223"/>
    <mergeCell ref="U223:W223"/>
    <mergeCell ref="R224:T224"/>
    <mergeCell ref="U224:W224"/>
    <mergeCell ref="R225:T225"/>
    <mergeCell ref="U225:W225"/>
    <mergeCell ref="B224:J224"/>
    <mergeCell ref="K224:L224"/>
    <mergeCell ref="M224:N224"/>
    <mergeCell ref="O224:Q224"/>
    <mergeCell ref="B223:J223"/>
    <mergeCell ref="K223:L223"/>
    <mergeCell ref="M223:N223"/>
    <mergeCell ref="O223:Q223"/>
    <mergeCell ref="R222:T222"/>
    <mergeCell ref="U222:W222"/>
    <mergeCell ref="B221:J221"/>
    <mergeCell ref="K221:L221"/>
    <mergeCell ref="B222:J222"/>
    <mergeCell ref="K222:L222"/>
    <mergeCell ref="M222:N222"/>
    <mergeCell ref="O222:Q222"/>
    <mergeCell ref="M221:N221"/>
    <mergeCell ref="O221:Q221"/>
    <mergeCell ref="R219:T219"/>
    <mergeCell ref="U219:W219"/>
    <mergeCell ref="R220:T220"/>
    <mergeCell ref="U220:W220"/>
    <mergeCell ref="R221:T221"/>
    <mergeCell ref="U221:W221"/>
    <mergeCell ref="B220:J220"/>
    <mergeCell ref="K220:L220"/>
    <mergeCell ref="M220:N220"/>
    <mergeCell ref="O220:Q220"/>
    <mergeCell ref="B219:J219"/>
    <mergeCell ref="K219:L219"/>
    <mergeCell ref="M219:N219"/>
    <mergeCell ref="O219:Q219"/>
    <mergeCell ref="O217:Q218"/>
    <mergeCell ref="R217:W217"/>
    <mergeCell ref="R218:T218"/>
    <mergeCell ref="U218:W218"/>
    <mergeCell ref="A217:A218"/>
    <mergeCell ref="B217:J218"/>
    <mergeCell ref="K217:L218"/>
    <mergeCell ref="M217:N218"/>
    <mergeCell ref="A212:W212"/>
    <mergeCell ref="A213:W213"/>
    <mergeCell ref="A214:W214"/>
    <mergeCell ref="A215:W215"/>
    <mergeCell ref="R210:T210"/>
    <mergeCell ref="U210:W210"/>
    <mergeCell ref="B209:J209"/>
    <mergeCell ref="K209:L209"/>
    <mergeCell ref="B210:J210"/>
    <mergeCell ref="K210:L210"/>
    <mergeCell ref="M210:N210"/>
    <mergeCell ref="O210:Q210"/>
    <mergeCell ref="M209:N209"/>
    <mergeCell ref="O209:Q209"/>
    <mergeCell ref="R207:T207"/>
    <mergeCell ref="U207:W207"/>
    <mergeCell ref="R208:T208"/>
    <mergeCell ref="U208:W208"/>
    <mergeCell ref="R209:T209"/>
    <mergeCell ref="U209:W209"/>
    <mergeCell ref="B208:J208"/>
    <mergeCell ref="K208:L208"/>
    <mergeCell ref="M208:N208"/>
    <mergeCell ref="O208:Q208"/>
    <mergeCell ref="B207:J207"/>
    <mergeCell ref="K207:L207"/>
    <mergeCell ref="M207:N207"/>
    <mergeCell ref="O207:Q207"/>
    <mergeCell ref="R206:T206"/>
    <mergeCell ref="U206:W206"/>
    <mergeCell ref="B205:J205"/>
    <mergeCell ref="K205:L205"/>
    <mergeCell ref="B206:J206"/>
    <mergeCell ref="K206:L206"/>
    <mergeCell ref="M206:N206"/>
    <mergeCell ref="O206:Q206"/>
    <mergeCell ref="M205:N205"/>
    <mergeCell ref="O205:Q205"/>
    <mergeCell ref="R203:T203"/>
    <mergeCell ref="U203:W203"/>
    <mergeCell ref="R204:T204"/>
    <mergeCell ref="U204:W204"/>
    <mergeCell ref="R205:T205"/>
    <mergeCell ref="U205:W205"/>
    <mergeCell ref="B204:J204"/>
    <mergeCell ref="K204:L204"/>
    <mergeCell ref="M204:N204"/>
    <mergeCell ref="O204:Q204"/>
    <mergeCell ref="B203:J203"/>
    <mergeCell ref="K203:L203"/>
    <mergeCell ref="M203:N203"/>
    <mergeCell ref="O203:Q203"/>
    <mergeCell ref="R202:T202"/>
    <mergeCell ref="U202:W202"/>
    <mergeCell ref="B201:J201"/>
    <mergeCell ref="K201:L201"/>
    <mergeCell ref="B202:J202"/>
    <mergeCell ref="K202:L202"/>
    <mergeCell ref="M202:N202"/>
    <mergeCell ref="O202:Q202"/>
    <mergeCell ref="M201:N201"/>
    <mergeCell ref="O201:Q201"/>
    <mergeCell ref="R199:T199"/>
    <mergeCell ref="U199:W199"/>
    <mergeCell ref="R200:T200"/>
    <mergeCell ref="U200:W200"/>
    <mergeCell ref="R201:T201"/>
    <mergeCell ref="U201:W201"/>
    <mergeCell ref="B200:J200"/>
    <mergeCell ref="K200:L200"/>
    <mergeCell ref="M200:N200"/>
    <mergeCell ref="O200:Q200"/>
    <mergeCell ref="B199:J199"/>
    <mergeCell ref="K199:L199"/>
    <mergeCell ref="M199:N199"/>
    <mergeCell ref="O199:Q199"/>
    <mergeCell ref="R198:T198"/>
    <mergeCell ref="U198:W198"/>
    <mergeCell ref="B197:J197"/>
    <mergeCell ref="K197:L197"/>
    <mergeCell ref="B198:J198"/>
    <mergeCell ref="K198:L198"/>
    <mergeCell ref="M198:N198"/>
    <mergeCell ref="O198:Q198"/>
    <mergeCell ref="M197:N197"/>
    <mergeCell ref="O197:Q197"/>
    <mergeCell ref="R195:T195"/>
    <mergeCell ref="U195:W195"/>
    <mergeCell ref="R196:T196"/>
    <mergeCell ref="U196:W196"/>
    <mergeCell ref="R197:T197"/>
    <mergeCell ref="U197:W197"/>
    <mergeCell ref="B196:J196"/>
    <mergeCell ref="K196:L196"/>
    <mergeCell ref="M196:N196"/>
    <mergeCell ref="O196:Q196"/>
    <mergeCell ref="B195:J195"/>
    <mergeCell ref="K195:L195"/>
    <mergeCell ref="M195:N195"/>
    <mergeCell ref="O195:Q195"/>
    <mergeCell ref="R194:T194"/>
    <mergeCell ref="U194:W194"/>
    <mergeCell ref="B193:J193"/>
    <mergeCell ref="K193:L193"/>
    <mergeCell ref="B194:J194"/>
    <mergeCell ref="K194:L194"/>
    <mergeCell ref="M194:N194"/>
    <mergeCell ref="O194:Q194"/>
    <mergeCell ref="M193:N193"/>
    <mergeCell ref="O193:Q193"/>
    <mergeCell ref="R191:T191"/>
    <mergeCell ref="U191:W191"/>
    <mergeCell ref="R192:T192"/>
    <mergeCell ref="U192:W192"/>
    <mergeCell ref="R193:T193"/>
    <mergeCell ref="U193:W193"/>
    <mergeCell ref="B192:J192"/>
    <mergeCell ref="K192:L192"/>
    <mergeCell ref="M192:N192"/>
    <mergeCell ref="O192:Q192"/>
    <mergeCell ref="B191:J191"/>
    <mergeCell ref="K191:L191"/>
    <mergeCell ref="M191:N191"/>
    <mergeCell ref="O191:Q191"/>
    <mergeCell ref="R190:T190"/>
    <mergeCell ref="U190:W190"/>
    <mergeCell ref="B189:J189"/>
    <mergeCell ref="K189:L189"/>
    <mergeCell ref="B190:J190"/>
    <mergeCell ref="K190:L190"/>
    <mergeCell ref="M190:N190"/>
    <mergeCell ref="O190:Q190"/>
    <mergeCell ref="M189:N189"/>
    <mergeCell ref="O189:Q189"/>
    <mergeCell ref="R187:T187"/>
    <mergeCell ref="U187:W187"/>
    <mergeCell ref="R188:T188"/>
    <mergeCell ref="U188:W188"/>
    <mergeCell ref="R189:T189"/>
    <mergeCell ref="U189:W189"/>
    <mergeCell ref="B188:J188"/>
    <mergeCell ref="K188:L188"/>
    <mergeCell ref="M188:N188"/>
    <mergeCell ref="O188:Q188"/>
    <mergeCell ref="B187:J187"/>
    <mergeCell ref="K187:L187"/>
    <mergeCell ref="M187:N187"/>
    <mergeCell ref="O187:Q187"/>
    <mergeCell ref="R186:T186"/>
    <mergeCell ref="U186:W186"/>
    <mergeCell ref="B185:J185"/>
    <mergeCell ref="K185:L185"/>
    <mergeCell ref="B186:J186"/>
    <mergeCell ref="K186:L186"/>
    <mergeCell ref="M186:N186"/>
    <mergeCell ref="O186:Q186"/>
    <mergeCell ref="M185:N185"/>
    <mergeCell ref="O185:Q185"/>
    <mergeCell ref="R183:T183"/>
    <mergeCell ref="U183:W183"/>
    <mergeCell ref="R184:T184"/>
    <mergeCell ref="U184:W184"/>
    <mergeCell ref="R185:T185"/>
    <mergeCell ref="U185:W185"/>
    <mergeCell ref="B184:J184"/>
    <mergeCell ref="K184:L184"/>
    <mergeCell ref="M184:N184"/>
    <mergeCell ref="O184:Q184"/>
    <mergeCell ref="B183:J183"/>
    <mergeCell ref="K183:L183"/>
    <mergeCell ref="M183:N183"/>
    <mergeCell ref="O183:Q183"/>
    <mergeCell ref="R182:T182"/>
    <mergeCell ref="U182:W182"/>
    <mergeCell ref="B181:J181"/>
    <mergeCell ref="K181:L181"/>
    <mergeCell ref="B182:J182"/>
    <mergeCell ref="K182:L182"/>
    <mergeCell ref="M182:N182"/>
    <mergeCell ref="O182:Q182"/>
    <mergeCell ref="M181:N181"/>
    <mergeCell ref="O181:Q181"/>
    <mergeCell ref="R179:T179"/>
    <mergeCell ref="U179:W179"/>
    <mergeCell ref="R180:T180"/>
    <mergeCell ref="U180:W180"/>
    <mergeCell ref="R181:T181"/>
    <mergeCell ref="U181:W181"/>
    <mergeCell ref="B180:J180"/>
    <mergeCell ref="K180:L180"/>
    <mergeCell ref="M180:N180"/>
    <mergeCell ref="O180:Q180"/>
    <mergeCell ref="B179:J179"/>
    <mergeCell ref="K179:L179"/>
    <mergeCell ref="M179:N179"/>
    <mergeCell ref="O179:Q179"/>
    <mergeCell ref="R178:T178"/>
    <mergeCell ref="U178:W178"/>
    <mergeCell ref="B177:J177"/>
    <mergeCell ref="K177:L177"/>
    <mergeCell ref="B178:J178"/>
    <mergeCell ref="K178:L178"/>
    <mergeCell ref="M178:N178"/>
    <mergeCell ref="O178:Q178"/>
    <mergeCell ref="M177:N177"/>
    <mergeCell ref="O177:Q177"/>
    <mergeCell ref="R175:T175"/>
    <mergeCell ref="U175:W175"/>
    <mergeCell ref="R176:T176"/>
    <mergeCell ref="U176:W176"/>
    <mergeCell ref="R177:T177"/>
    <mergeCell ref="U177:W177"/>
    <mergeCell ref="B176:J176"/>
    <mergeCell ref="K176:L176"/>
    <mergeCell ref="M176:N176"/>
    <mergeCell ref="O176:Q176"/>
    <mergeCell ref="B175:J175"/>
    <mergeCell ref="K175:L175"/>
    <mergeCell ref="M175:N175"/>
    <mergeCell ref="O175:Q175"/>
    <mergeCell ref="R174:T174"/>
    <mergeCell ref="U174:W174"/>
    <mergeCell ref="B173:J173"/>
    <mergeCell ref="K173:L173"/>
    <mergeCell ref="B174:J174"/>
    <mergeCell ref="K174:L174"/>
    <mergeCell ref="M174:N174"/>
    <mergeCell ref="O174:Q174"/>
    <mergeCell ref="M173:N173"/>
    <mergeCell ref="O173:Q173"/>
    <mergeCell ref="R171:T171"/>
    <mergeCell ref="U171:W171"/>
    <mergeCell ref="R172:T172"/>
    <mergeCell ref="U172:W172"/>
    <mergeCell ref="R173:T173"/>
    <mergeCell ref="U173:W173"/>
    <mergeCell ref="B172:J172"/>
    <mergeCell ref="K172:L172"/>
    <mergeCell ref="M172:N172"/>
    <mergeCell ref="O172:Q172"/>
    <mergeCell ref="B171:J171"/>
    <mergeCell ref="K171:L171"/>
    <mergeCell ref="M171:N171"/>
    <mergeCell ref="O171:Q171"/>
    <mergeCell ref="O169:Q170"/>
    <mergeCell ref="R169:W169"/>
    <mergeCell ref="R170:T170"/>
    <mergeCell ref="U170:W170"/>
    <mergeCell ref="A169:A170"/>
    <mergeCell ref="B169:J170"/>
    <mergeCell ref="K169:L170"/>
    <mergeCell ref="M169:N170"/>
    <mergeCell ref="A164:W164"/>
    <mergeCell ref="A165:W165"/>
    <mergeCell ref="A166:W166"/>
    <mergeCell ref="A167:W167"/>
    <mergeCell ref="U160:W160"/>
    <mergeCell ref="B161:J161"/>
    <mergeCell ref="K161:N161"/>
    <mergeCell ref="O161:Q161"/>
    <mergeCell ref="R161:T161"/>
    <mergeCell ref="U161:W161"/>
    <mergeCell ref="B160:J160"/>
    <mergeCell ref="K160:N160"/>
    <mergeCell ref="O160:Q160"/>
    <mergeCell ref="R160:T160"/>
    <mergeCell ref="U158:W158"/>
    <mergeCell ref="B159:J159"/>
    <mergeCell ref="K159:N159"/>
    <mergeCell ref="O159:Q159"/>
    <mergeCell ref="R159:T159"/>
    <mergeCell ref="U159:W159"/>
    <mergeCell ref="B158:J158"/>
    <mergeCell ref="K158:N158"/>
    <mergeCell ref="O158:Q158"/>
    <mergeCell ref="R158:T158"/>
    <mergeCell ref="R156:T156"/>
    <mergeCell ref="U156:W156"/>
    <mergeCell ref="B157:J157"/>
    <mergeCell ref="K157:N157"/>
    <mergeCell ref="O157:Q157"/>
    <mergeCell ref="R157:T157"/>
    <mergeCell ref="U157:W157"/>
    <mergeCell ref="R154:T154"/>
    <mergeCell ref="U154:W154"/>
    <mergeCell ref="B155:J155"/>
    <mergeCell ref="K155:N155"/>
    <mergeCell ref="O155:Q155"/>
    <mergeCell ref="R155:T155"/>
    <mergeCell ref="U155:W155"/>
    <mergeCell ref="A154:A156"/>
    <mergeCell ref="B154:J154"/>
    <mergeCell ref="K154:N154"/>
    <mergeCell ref="O154:Q154"/>
    <mergeCell ref="B156:J156"/>
    <mergeCell ref="K156:N156"/>
    <mergeCell ref="O156:Q156"/>
    <mergeCell ref="R150:W150"/>
    <mergeCell ref="R151:T152"/>
    <mergeCell ref="U151:W152"/>
    <mergeCell ref="B153:J153"/>
    <mergeCell ref="K153:N153"/>
    <mergeCell ref="O153:Q153"/>
    <mergeCell ref="R153:T153"/>
    <mergeCell ref="U153:W153"/>
    <mergeCell ref="A150:A152"/>
    <mergeCell ref="B150:J152"/>
    <mergeCell ref="K150:N152"/>
    <mergeCell ref="O150:Q152"/>
    <mergeCell ref="A145:W145"/>
    <mergeCell ref="A146:W146"/>
    <mergeCell ref="A147:W147"/>
    <mergeCell ref="A148:W148"/>
    <mergeCell ref="U141:W141"/>
    <mergeCell ref="B142:J142"/>
    <mergeCell ref="K142:N142"/>
    <mergeCell ref="O142:Q142"/>
    <mergeCell ref="R142:T142"/>
    <mergeCell ref="U142:W142"/>
    <mergeCell ref="B141:J141"/>
    <mergeCell ref="K141:N141"/>
    <mergeCell ref="O141:Q141"/>
    <mergeCell ref="R141:T141"/>
    <mergeCell ref="U139:W139"/>
    <mergeCell ref="B140:J140"/>
    <mergeCell ref="K140:N140"/>
    <mergeCell ref="O140:Q140"/>
    <mergeCell ref="R140:T140"/>
    <mergeCell ref="U140:W140"/>
    <mergeCell ref="B139:J139"/>
    <mergeCell ref="K139:N139"/>
    <mergeCell ref="O139:Q139"/>
    <mergeCell ref="R139:T139"/>
    <mergeCell ref="R137:T137"/>
    <mergeCell ref="U137:W137"/>
    <mergeCell ref="B138:J138"/>
    <mergeCell ref="K138:N138"/>
    <mergeCell ref="O138:Q138"/>
    <mergeCell ref="R138:T138"/>
    <mergeCell ref="U138:W138"/>
    <mergeCell ref="R135:T135"/>
    <mergeCell ref="U135:W135"/>
    <mergeCell ref="B136:J136"/>
    <mergeCell ref="K136:N136"/>
    <mergeCell ref="O136:Q136"/>
    <mergeCell ref="R136:T136"/>
    <mergeCell ref="U136:W136"/>
    <mergeCell ref="A135:A137"/>
    <mergeCell ref="B135:J135"/>
    <mergeCell ref="K135:N135"/>
    <mergeCell ref="O135:Q135"/>
    <mergeCell ref="B137:J137"/>
    <mergeCell ref="K137:N137"/>
    <mergeCell ref="O137:Q137"/>
    <mergeCell ref="R131:W131"/>
    <mergeCell ref="R132:T133"/>
    <mergeCell ref="U132:W133"/>
    <mergeCell ref="B134:J134"/>
    <mergeCell ref="K134:N134"/>
    <mergeCell ref="O134:Q134"/>
    <mergeCell ref="R134:T134"/>
    <mergeCell ref="U134:W134"/>
    <mergeCell ref="A131:A133"/>
    <mergeCell ref="B131:J133"/>
    <mergeCell ref="K131:N133"/>
    <mergeCell ref="O131:Q133"/>
    <mergeCell ref="A126:W126"/>
    <mergeCell ref="A127:W127"/>
    <mergeCell ref="A128:W128"/>
    <mergeCell ref="A129:W129"/>
    <mergeCell ref="U122:W122"/>
    <mergeCell ref="B123:J123"/>
    <mergeCell ref="K123:N123"/>
    <mergeCell ref="O123:Q123"/>
    <mergeCell ref="R123:T123"/>
    <mergeCell ref="U123:W123"/>
    <mergeCell ref="B122:J122"/>
    <mergeCell ref="K122:N122"/>
    <mergeCell ref="O122:Q122"/>
    <mergeCell ref="R122:T122"/>
    <mergeCell ref="U120:W120"/>
    <mergeCell ref="B121:J121"/>
    <mergeCell ref="K121:N121"/>
    <mergeCell ref="O121:Q121"/>
    <mergeCell ref="R121:T121"/>
    <mergeCell ref="U121:W121"/>
    <mergeCell ref="B120:J120"/>
    <mergeCell ref="K120:N120"/>
    <mergeCell ref="O120:Q120"/>
    <mergeCell ref="R120:T120"/>
    <mergeCell ref="R118:T118"/>
    <mergeCell ref="U118:W118"/>
    <mergeCell ref="B119:J119"/>
    <mergeCell ref="K119:N119"/>
    <mergeCell ref="O119:Q119"/>
    <mergeCell ref="R119:T119"/>
    <mergeCell ref="U119:W119"/>
    <mergeCell ref="R116:T116"/>
    <mergeCell ref="U116:W116"/>
    <mergeCell ref="B117:J117"/>
    <mergeCell ref="K117:N117"/>
    <mergeCell ref="O117:Q117"/>
    <mergeCell ref="R117:T117"/>
    <mergeCell ref="U117:W117"/>
    <mergeCell ref="A116:A118"/>
    <mergeCell ref="B116:J116"/>
    <mergeCell ref="K116:N116"/>
    <mergeCell ref="O116:Q116"/>
    <mergeCell ref="B118:J118"/>
    <mergeCell ref="K118:N118"/>
    <mergeCell ref="O118:Q118"/>
    <mergeCell ref="R112:W112"/>
    <mergeCell ref="R113:T114"/>
    <mergeCell ref="U113:W114"/>
    <mergeCell ref="B115:J115"/>
    <mergeCell ref="K115:N115"/>
    <mergeCell ref="O115:Q115"/>
    <mergeCell ref="R115:T115"/>
    <mergeCell ref="U115:W115"/>
    <mergeCell ref="A112:A114"/>
    <mergeCell ref="B112:J114"/>
    <mergeCell ref="K112:N114"/>
    <mergeCell ref="O112:Q114"/>
    <mergeCell ref="A107:W107"/>
    <mergeCell ref="A108:W108"/>
    <mergeCell ref="A109:W109"/>
    <mergeCell ref="A110:W110"/>
    <mergeCell ref="U103:W103"/>
    <mergeCell ref="B104:J104"/>
    <mergeCell ref="K104:N104"/>
    <mergeCell ref="O104:Q104"/>
    <mergeCell ref="R104:T104"/>
    <mergeCell ref="U104:W104"/>
    <mergeCell ref="B103:J103"/>
    <mergeCell ref="K103:N103"/>
    <mergeCell ref="O103:Q103"/>
    <mergeCell ref="R103:T103"/>
    <mergeCell ref="U101:W101"/>
    <mergeCell ref="B102:J102"/>
    <mergeCell ref="K102:N102"/>
    <mergeCell ref="O102:Q102"/>
    <mergeCell ref="R102:T102"/>
    <mergeCell ref="U102:W102"/>
    <mergeCell ref="B101:J101"/>
    <mergeCell ref="K101:N101"/>
    <mergeCell ref="O101:Q101"/>
    <mergeCell ref="R101:T101"/>
    <mergeCell ref="U99:W99"/>
    <mergeCell ref="B100:J100"/>
    <mergeCell ref="K100:N100"/>
    <mergeCell ref="O100:Q100"/>
    <mergeCell ref="R100:T100"/>
    <mergeCell ref="U100:W100"/>
    <mergeCell ref="B99:J99"/>
    <mergeCell ref="K99:N99"/>
    <mergeCell ref="O99:Q99"/>
    <mergeCell ref="R99:T99"/>
    <mergeCell ref="R97:T97"/>
    <mergeCell ref="U97:W97"/>
    <mergeCell ref="B98:J98"/>
    <mergeCell ref="K98:N98"/>
    <mergeCell ref="O98:Q98"/>
    <mergeCell ref="R98:T98"/>
    <mergeCell ref="U98:W98"/>
    <mergeCell ref="R95:T95"/>
    <mergeCell ref="U95:W95"/>
    <mergeCell ref="B96:J96"/>
    <mergeCell ref="K96:N96"/>
    <mergeCell ref="O96:Q96"/>
    <mergeCell ref="R96:T96"/>
    <mergeCell ref="U96:W96"/>
    <mergeCell ref="R93:T93"/>
    <mergeCell ref="U93:W93"/>
    <mergeCell ref="B94:J94"/>
    <mergeCell ref="K94:N94"/>
    <mergeCell ref="O94:Q94"/>
    <mergeCell ref="R94:T94"/>
    <mergeCell ref="U94:W94"/>
    <mergeCell ref="A93:A99"/>
    <mergeCell ref="B93:J93"/>
    <mergeCell ref="K93:N93"/>
    <mergeCell ref="O93:Q93"/>
    <mergeCell ref="B95:J95"/>
    <mergeCell ref="K95:N95"/>
    <mergeCell ref="O95:Q95"/>
    <mergeCell ref="B97:J97"/>
    <mergeCell ref="K97:N97"/>
    <mergeCell ref="O97:Q97"/>
    <mergeCell ref="R89:W89"/>
    <mergeCell ref="R90:T91"/>
    <mergeCell ref="U90:W91"/>
    <mergeCell ref="B92:J92"/>
    <mergeCell ref="K92:N92"/>
    <mergeCell ref="O92:Q92"/>
    <mergeCell ref="R92:T92"/>
    <mergeCell ref="U92:W92"/>
    <mergeCell ref="A89:A91"/>
    <mergeCell ref="B89:J91"/>
    <mergeCell ref="K89:N91"/>
    <mergeCell ref="O89:Q91"/>
    <mergeCell ref="A84:W84"/>
    <mergeCell ref="A85:W85"/>
    <mergeCell ref="A86:W86"/>
    <mergeCell ref="A87:W87"/>
    <mergeCell ref="A1:W1"/>
    <mergeCell ref="A3:W3"/>
    <mergeCell ref="A5:R5"/>
    <mergeCell ref="S5:W5"/>
    <mergeCell ref="A6:R6"/>
    <mergeCell ref="S6:W6"/>
    <mergeCell ref="A7:R7"/>
    <mergeCell ref="S7:W7"/>
    <mergeCell ref="A8:R8"/>
    <mergeCell ref="S8:W8"/>
    <mergeCell ref="A9:R9"/>
    <mergeCell ref="S9:W9"/>
    <mergeCell ref="A10:R10"/>
    <mergeCell ref="S10:W10"/>
    <mergeCell ref="A11:R11"/>
    <mergeCell ref="S11:W11"/>
    <mergeCell ref="A12:R12"/>
    <mergeCell ref="S12:W12"/>
    <mergeCell ref="A13:R13"/>
    <mergeCell ref="S13:W13"/>
    <mergeCell ref="A14:R14"/>
    <mergeCell ref="S14:W14"/>
    <mergeCell ref="A15:R15"/>
    <mergeCell ref="S15:W15"/>
    <mergeCell ref="A18:W18"/>
    <mergeCell ref="A19:W19"/>
    <mergeCell ref="A20:W20"/>
    <mergeCell ref="A21:W21"/>
    <mergeCell ref="A22:A24"/>
    <mergeCell ref="B22:J24"/>
    <mergeCell ref="K22:N24"/>
    <mergeCell ref="O22:Q24"/>
    <mergeCell ref="R22:W22"/>
    <mergeCell ref="R23:T24"/>
    <mergeCell ref="U23:W24"/>
    <mergeCell ref="B25:J25"/>
    <mergeCell ref="K25:N25"/>
    <mergeCell ref="O25:Q25"/>
    <mergeCell ref="R25:T25"/>
    <mergeCell ref="U25:W25"/>
    <mergeCell ref="A26:A32"/>
    <mergeCell ref="B26:J26"/>
    <mergeCell ref="K26:N26"/>
    <mergeCell ref="O26:Q26"/>
    <mergeCell ref="B28:J28"/>
    <mergeCell ref="K28:N28"/>
    <mergeCell ref="O28:Q28"/>
    <mergeCell ref="B31:J31"/>
    <mergeCell ref="K31:N31"/>
    <mergeCell ref="O31:Q31"/>
    <mergeCell ref="R26:T26"/>
    <mergeCell ref="U26:W26"/>
    <mergeCell ref="B27:J27"/>
    <mergeCell ref="K27:N27"/>
    <mergeCell ref="O27:Q27"/>
    <mergeCell ref="R27:T27"/>
    <mergeCell ref="U27:W27"/>
    <mergeCell ref="R28:T28"/>
    <mergeCell ref="U28:W28"/>
    <mergeCell ref="B29:J29"/>
    <mergeCell ref="K29:N29"/>
    <mergeCell ref="O29:Q29"/>
    <mergeCell ref="R29:T29"/>
    <mergeCell ref="U29:W29"/>
    <mergeCell ref="R31:T31"/>
    <mergeCell ref="U31:W31"/>
    <mergeCell ref="B32:J32"/>
    <mergeCell ref="K32:N32"/>
    <mergeCell ref="O32:Q32"/>
    <mergeCell ref="R32:T32"/>
    <mergeCell ref="U32:W32"/>
    <mergeCell ref="U33:W33"/>
    <mergeCell ref="B34:J34"/>
    <mergeCell ref="K34:N34"/>
    <mergeCell ref="O34:Q34"/>
    <mergeCell ref="R34:T34"/>
    <mergeCell ref="U34:W34"/>
    <mergeCell ref="B33:J33"/>
    <mergeCell ref="K33:N33"/>
    <mergeCell ref="O33:Q33"/>
    <mergeCell ref="R33:T33"/>
    <mergeCell ref="U35:W35"/>
    <mergeCell ref="B36:J36"/>
    <mergeCell ref="K36:N36"/>
    <mergeCell ref="O36:Q36"/>
    <mergeCell ref="R36:T36"/>
    <mergeCell ref="U36:W36"/>
    <mergeCell ref="B35:J35"/>
    <mergeCell ref="K35:N35"/>
    <mergeCell ref="O35:Q35"/>
    <mergeCell ref="R35:T35"/>
    <mergeCell ref="U37:W37"/>
    <mergeCell ref="B30:J30"/>
    <mergeCell ref="K30:N30"/>
    <mergeCell ref="O30:Q30"/>
    <mergeCell ref="R30:T30"/>
    <mergeCell ref="U30:W30"/>
    <mergeCell ref="B37:J37"/>
    <mergeCell ref="K37:N37"/>
    <mergeCell ref="O37:Q37"/>
    <mergeCell ref="R37:T37"/>
    <mergeCell ref="A38:W38"/>
    <mergeCell ref="A39:W39"/>
    <mergeCell ref="A40:W40"/>
    <mergeCell ref="A41:W41"/>
    <mergeCell ref="A43:A45"/>
    <mergeCell ref="B43:J45"/>
    <mergeCell ref="K43:N45"/>
    <mergeCell ref="O43:Q45"/>
    <mergeCell ref="R43:W43"/>
    <mergeCell ref="R44:T45"/>
    <mergeCell ref="U44:W45"/>
    <mergeCell ref="B46:J46"/>
    <mergeCell ref="K46:N46"/>
    <mergeCell ref="O46:Q46"/>
    <mergeCell ref="R46:T46"/>
    <mergeCell ref="U46:W46"/>
    <mergeCell ref="A47:A53"/>
    <mergeCell ref="B47:J47"/>
    <mergeCell ref="K47:N47"/>
    <mergeCell ref="O47:Q47"/>
    <mergeCell ref="B49:J49"/>
    <mergeCell ref="K49:N49"/>
    <mergeCell ref="O49:Q49"/>
    <mergeCell ref="B51:J51"/>
    <mergeCell ref="K51:N51"/>
    <mergeCell ref="O51:Q51"/>
    <mergeCell ref="R47:T47"/>
    <mergeCell ref="U47:W47"/>
    <mergeCell ref="B48:J48"/>
    <mergeCell ref="K48:N48"/>
    <mergeCell ref="O48:Q48"/>
    <mergeCell ref="R48:T48"/>
    <mergeCell ref="U48:W48"/>
    <mergeCell ref="R49:T49"/>
    <mergeCell ref="U49:W49"/>
    <mergeCell ref="B50:J50"/>
    <mergeCell ref="K50:N50"/>
    <mergeCell ref="O50:Q50"/>
    <mergeCell ref="R50:T50"/>
    <mergeCell ref="U50:W50"/>
    <mergeCell ref="R51:T51"/>
    <mergeCell ref="U51:W51"/>
    <mergeCell ref="B52:J52"/>
    <mergeCell ref="K52:N52"/>
    <mergeCell ref="O52:Q52"/>
    <mergeCell ref="R52:T52"/>
    <mergeCell ref="U52:W52"/>
    <mergeCell ref="U53:W53"/>
    <mergeCell ref="B54:J54"/>
    <mergeCell ref="K54:N54"/>
    <mergeCell ref="O54:Q54"/>
    <mergeCell ref="R54:T54"/>
    <mergeCell ref="U54:W54"/>
    <mergeCell ref="B53:J53"/>
    <mergeCell ref="K53:N53"/>
    <mergeCell ref="O53:Q53"/>
    <mergeCell ref="R53:T53"/>
    <mergeCell ref="U55:W55"/>
    <mergeCell ref="B56:J56"/>
    <mergeCell ref="K56:N56"/>
    <mergeCell ref="O56:Q56"/>
    <mergeCell ref="R56:T56"/>
    <mergeCell ref="U56:W56"/>
    <mergeCell ref="B55:J55"/>
    <mergeCell ref="K55:N55"/>
    <mergeCell ref="O55:Q55"/>
    <mergeCell ref="R55:T55"/>
    <mergeCell ref="U57:W57"/>
    <mergeCell ref="B58:J58"/>
    <mergeCell ref="K58:N58"/>
    <mergeCell ref="O58:Q58"/>
    <mergeCell ref="R58:T58"/>
    <mergeCell ref="U58:W58"/>
    <mergeCell ref="B57:J57"/>
    <mergeCell ref="K57:N57"/>
    <mergeCell ref="O57:Q57"/>
    <mergeCell ref="R57:T57"/>
    <mergeCell ref="A61:W61"/>
    <mergeCell ref="A62:W62"/>
    <mergeCell ref="A63:W63"/>
    <mergeCell ref="A64:W64"/>
    <mergeCell ref="A66:A68"/>
    <mergeCell ref="B66:J68"/>
    <mergeCell ref="K66:N68"/>
    <mergeCell ref="O66:Q68"/>
    <mergeCell ref="R66:W66"/>
    <mergeCell ref="R67:T68"/>
    <mergeCell ref="U67:W68"/>
    <mergeCell ref="B69:J69"/>
    <mergeCell ref="K69:N69"/>
    <mergeCell ref="O69:Q69"/>
    <mergeCell ref="R69:T69"/>
    <mergeCell ref="U69:W69"/>
    <mergeCell ref="A70:A76"/>
    <mergeCell ref="B70:J70"/>
    <mergeCell ref="K70:N70"/>
    <mergeCell ref="O70:Q70"/>
    <mergeCell ref="B72:J72"/>
    <mergeCell ref="K72:N72"/>
    <mergeCell ref="O72:Q72"/>
    <mergeCell ref="B74:J74"/>
    <mergeCell ref="K74:N74"/>
    <mergeCell ref="O74:Q74"/>
    <mergeCell ref="R70:T70"/>
    <mergeCell ref="U70:W70"/>
    <mergeCell ref="B71:J71"/>
    <mergeCell ref="K71:N71"/>
    <mergeCell ref="O71:Q71"/>
    <mergeCell ref="R71:T71"/>
    <mergeCell ref="U71:W71"/>
    <mergeCell ref="R72:T72"/>
    <mergeCell ref="U72:W72"/>
    <mergeCell ref="B73:J73"/>
    <mergeCell ref="K73:N73"/>
    <mergeCell ref="O73:Q73"/>
    <mergeCell ref="R73:T73"/>
    <mergeCell ref="U73:W73"/>
    <mergeCell ref="R74:T74"/>
    <mergeCell ref="U74:W74"/>
    <mergeCell ref="B75:J75"/>
    <mergeCell ref="K75:N75"/>
    <mergeCell ref="O75:Q75"/>
    <mergeCell ref="R75:T75"/>
    <mergeCell ref="U75:W75"/>
    <mergeCell ref="U76:W76"/>
    <mergeCell ref="B77:J77"/>
    <mergeCell ref="K77:N77"/>
    <mergeCell ref="O77:Q77"/>
    <mergeCell ref="R77:T77"/>
    <mergeCell ref="U77:W77"/>
    <mergeCell ref="B76:J76"/>
    <mergeCell ref="K76:N76"/>
    <mergeCell ref="O76:Q76"/>
    <mergeCell ref="R76:T76"/>
    <mergeCell ref="U78:W78"/>
    <mergeCell ref="B79:J79"/>
    <mergeCell ref="K79:N79"/>
    <mergeCell ref="O79:Q79"/>
    <mergeCell ref="R79:T79"/>
    <mergeCell ref="U79:W79"/>
    <mergeCell ref="B78:J78"/>
    <mergeCell ref="K78:N78"/>
    <mergeCell ref="O78:Q78"/>
    <mergeCell ref="R78:T78"/>
    <mergeCell ref="U80:W80"/>
    <mergeCell ref="B81:J81"/>
    <mergeCell ref="K81:N81"/>
    <mergeCell ref="O81:Q81"/>
    <mergeCell ref="R81:T81"/>
    <mergeCell ref="U81:W81"/>
    <mergeCell ref="B80:J80"/>
    <mergeCell ref="K80:N80"/>
    <mergeCell ref="O80:Q80"/>
    <mergeCell ref="R80:T80"/>
    <mergeCell ref="A448:W448"/>
    <mergeCell ref="A449:W449"/>
    <mergeCell ref="A450:W450"/>
    <mergeCell ref="A451:W451"/>
    <mergeCell ref="A452:A453"/>
    <mergeCell ref="B452:I453"/>
    <mergeCell ref="J452:K453"/>
    <mergeCell ref="L452:M453"/>
    <mergeCell ref="N452:O453"/>
    <mergeCell ref="P452:Q453"/>
    <mergeCell ref="R452:W452"/>
    <mergeCell ref="R453:T453"/>
    <mergeCell ref="U453:W453"/>
    <mergeCell ref="B454:I454"/>
    <mergeCell ref="J454:K454"/>
    <mergeCell ref="L454:M454"/>
    <mergeCell ref="N454:O454"/>
    <mergeCell ref="P454:Q454"/>
    <mergeCell ref="R454:T454"/>
    <mergeCell ref="U454:W454"/>
    <mergeCell ref="B455:I455"/>
    <mergeCell ref="J455:K455"/>
    <mergeCell ref="L455:M455"/>
    <mergeCell ref="N455:O455"/>
    <mergeCell ref="P455:Q455"/>
    <mergeCell ref="R455:T455"/>
    <mergeCell ref="U455:W455"/>
    <mergeCell ref="B456:I456"/>
    <mergeCell ref="J456:K456"/>
    <mergeCell ref="L456:M456"/>
    <mergeCell ref="N456:O456"/>
    <mergeCell ref="P456:Q456"/>
    <mergeCell ref="R456:T456"/>
    <mergeCell ref="U456:W456"/>
    <mergeCell ref="B457:I457"/>
    <mergeCell ref="J457:K457"/>
    <mergeCell ref="L457:M457"/>
    <mergeCell ref="N457:O457"/>
    <mergeCell ref="P457:Q457"/>
    <mergeCell ref="R457:T457"/>
    <mergeCell ref="U457:W457"/>
    <mergeCell ref="B458:I458"/>
    <mergeCell ref="J458:K458"/>
    <mergeCell ref="L458:M458"/>
    <mergeCell ref="N458:O458"/>
    <mergeCell ref="P458:Q458"/>
    <mergeCell ref="R458:T458"/>
    <mergeCell ref="U458:W458"/>
    <mergeCell ref="B459:I459"/>
    <mergeCell ref="J459:K459"/>
    <mergeCell ref="L459:M459"/>
    <mergeCell ref="N459:O459"/>
    <mergeCell ref="P459:Q459"/>
    <mergeCell ref="R459:T459"/>
    <mergeCell ref="U459:W459"/>
    <mergeCell ref="B460:I460"/>
    <mergeCell ref="J460:K460"/>
    <mergeCell ref="L460:M460"/>
    <mergeCell ref="N460:O460"/>
    <mergeCell ref="P460:Q460"/>
    <mergeCell ref="R460:T460"/>
    <mergeCell ref="U460:W460"/>
    <mergeCell ref="B461:I461"/>
    <mergeCell ref="J461:K461"/>
    <mergeCell ref="L461:M461"/>
    <mergeCell ref="N461:O461"/>
    <mergeCell ref="P461:Q461"/>
    <mergeCell ref="R461:T461"/>
    <mergeCell ref="U461:W461"/>
    <mergeCell ref="B462:I462"/>
    <mergeCell ref="J462:K462"/>
    <mergeCell ref="L462:M462"/>
    <mergeCell ref="N462:O462"/>
    <mergeCell ref="P462:Q462"/>
    <mergeCell ref="R462:T462"/>
    <mergeCell ref="U462:W462"/>
    <mergeCell ref="B463:I463"/>
    <mergeCell ref="J463:K463"/>
    <mergeCell ref="L463:M463"/>
    <mergeCell ref="N463:O463"/>
    <mergeCell ref="P463:Q463"/>
    <mergeCell ref="R463:T463"/>
    <mergeCell ref="U463:W463"/>
    <mergeCell ref="B464:I464"/>
    <mergeCell ref="J464:K464"/>
    <mergeCell ref="L464:M464"/>
    <mergeCell ref="N464:O464"/>
    <mergeCell ref="P464:Q464"/>
    <mergeCell ref="R464:T464"/>
    <mergeCell ref="U464:W464"/>
    <mergeCell ref="B465:I465"/>
    <mergeCell ref="J465:K465"/>
    <mergeCell ref="L465:M465"/>
    <mergeCell ref="N465:O465"/>
    <mergeCell ref="P465:Q465"/>
    <mergeCell ref="R465:T465"/>
    <mergeCell ref="U465:W465"/>
    <mergeCell ref="B466:I466"/>
    <mergeCell ref="J466:K466"/>
    <mergeCell ref="L466:M466"/>
    <mergeCell ref="N466:O466"/>
    <mergeCell ref="P466:Q466"/>
    <mergeCell ref="R466:T466"/>
    <mergeCell ref="U466:W466"/>
    <mergeCell ref="B467:I467"/>
    <mergeCell ref="J467:K467"/>
    <mergeCell ref="L467:M467"/>
    <mergeCell ref="N467:O467"/>
    <mergeCell ref="P467:Q467"/>
    <mergeCell ref="R467:T467"/>
    <mergeCell ref="U467:W467"/>
    <mergeCell ref="B468:I468"/>
    <mergeCell ref="J468:K468"/>
    <mergeCell ref="L468:M468"/>
    <mergeCell ref="N468:O468"/>
    <mergeCell ref="P468:Q468"/>
    <mergeCell ref="R468:T468"/>
    <mergeCell ref="U468:W468"/>
    <mergeCell ref="B469:I469"/>
    <mergeCell ref="J469:K469"/>
    <mergeCell ref="L469:M469"/>
    <mergeCell ref="N469:O469"/>
    <mergeCell ref="P469:Q469"/>
    <mergeCell ref="R469:T469"/>
    <mergeCell ref="U469:W469"/>
    <mergeCell ref="B470:I470"/>
    <mergeCell ref="J470:K470"/>
    <mergeCell ref="L470:M470"/>
    <mergeCell ref="N470:O470"/>
    <mergeCell ref="P470:Q470"/>
    <mergeCell ref="R470:T470"/>
    <mergeCell ref="U470:W470"/>
    <mergeCell ref="B471:I471"/>
    <mergeCell ref="J471:K471"/>
    <mergeCell ref="L471:M471"/>
    <mergeCell ref="N471:O471"/>
    <mergeCell ref="P471:Q471"/>
    <mergeCell ref="R471:T471"/>
    <mergeCell ref="U471:W471"/>
    <mergeCell ref="B472:I472"/>
    <mergeCell ref="J472:K472"/>
    <mergeCell ref="L472:M472"/>
    <mergeCell ref="N472:O472"/>
    <mergeCell ref="P472:Q472"/>
    <mergeCell ref="R472:T472"/>
    <mergeCell ref="U472:W472"/>
    <mergeCell ref="B473:I473"/>
    <mergeCell ref="J473:K473"/>
    <mergeCell ref="L473:M473"/>
    <mergeCell ref="N473:O473"/>
    <mergeCell ref="P473:Q473"/>
    <mergeCell ref="R473:T473"/>
    <mergeCell ref="U473:W473"/>
    <mergeCell ref="B474:I474"/>
    <mergeCell ref="J474:K474"/>
    <mergeCell ref="L474:M474"/>
    <mergeCell ref="N474:O474"/>
    <mergeCell ref="P474:Q474"/>
    <mergeCell ref="R474:T474"/>
    <mergeCell ref="U474:W474"/>
    <mergeCell ref="B475:I475"/>
    <mergeCell ref="J475:K475"/>
    <mergeCell ref="L475:M475"/>
    <mergeCell ref="N475:O475"/>
    <mergeCell ref="P475:Q475"/>
    <mergeCell ref="R475:T475"/>
    <mergeCell ref="U475:W475"/>
    <mergeCell ref="B476:I476"/>
    <mergeCell ref="J476:K476"/>
    <mergeCell ref="L476:M476"/>
    <mergeCell ref="N476:O476"/>
    <mergeCell ref="P476:Q476"/>
    <mergeCell ref="R476:T476"/>
    <mergeCell ref="U476:W476"/>
    <mergeCell ref="B477:I477"/>
    <mergeCell ref="J477:K477"/>
    <mergeCell ref="L477:M477"/>
    <mergeCell ref="N477:O477"/>
    <mergeCell ref="P477:Q477"/>
    <mergeCell ref="R477:T477"/>
    <mergeCell ref="U477:W477"/>
    <mergeCell ref="B478:I478"/>
    <mergeCell ref="J478:K478"/>
    <mergeCell ref="L478:M478"/>
    <mergeCell ref="N478:O478"/>
    <mergeCell ref="P478:Q478"/>
    <mergeCell ref="R478:T478"/>
    <mergeCell ref="U478:W478"/>
    <mergeCell ref="B479:I479"/>
    <mergeCell ref="J479:K479"/>
    <mergeCell ref="L479:M479"/>
    <mergeCell ref="N479:O479"/>
    <mergeCell ref="P479:Q479"/>
    <mergeCell ref="R479:T479"/>
    <mergeCell ref="U479:W479"/>
    <mergeCell ref="B480:I480"/>
    <mergeCell ref="J480:K480"/>
    <mergeCell ref="L480:M480"/>
    <mergeCell ref="N480:O480"/>
    <mergeCell ref="P480:Q480"/>
    <mergeCell ref="R480:T480"/>
    <mergeCell ref="U480:W480"/>
    <mergeCell ref="B481:I481"/>
    <mergeCell ref="J481:K481"/>
    <mergeCell ref="L481:M481"/>
    <mergeCell ref="N481:O481"/>
    <mergeCell ref="P481:Q481"/>
    <mergeCell ref="R481:T481"/>
    <mergeCell ref="U481:W481"/>
    <mergeCell ref="B482:I482"/>
    <mergeCell ref="J482:K482"/>
    <mergeCell ref="L482:M482"/>
    <mergeCell ref="N482:O482"/>
    <mergeCell ref="P482:Q482"/>
    <mergeCell ref="R482:T482"/>
    <mergeCell ref="U482:W482"/>
    <mergeCell ref="B483:I483"/>
    <mergeCell ref="J483:K483"/>
    <mergeCell ref="L483:M483"/>
    <mergeCell ref="N483:O483"/>
    <mergeCell ref="P483:Q483"/>
    <mergeCell ref="R483:T483"/>
    <mergeCell ref="U483:W483"/>
    <mergeCell ref="B484:I484"/>
    <mergeCell ref="J484:K484"/>
    <mergeCell ref="L484:M484"/>
    <mergeCell ref="N484:O484"/>
    <mergeCell ref="P484:Q484"/>
    <mergeCell ref="R484:T484"/>
    <mergeCell ref="U484:W484"/>
    <mergeCell ref="B485:I485"/>
    <mergeCell ref="J485:K485"/>
    <mergeCell ref="L485:M485"/>
    <mergeCell ref="N485:O485"/>
    <mergeCell ref="P485:Q485"/>
    <mergeCell ref="R485:T485"/>
    <mergeCell ref="U485:W485"/>
    <mergeCell ref="B486:I486"/>
    <mergeCell ref="J486:K486"/>
    <mergeCell ref="L486:M486"/>
    <mergeCell ref="N486:O486"/>
    <mergeCell ref="P486:Q486"/>
    <mergeCell ref="R486:T486"/>
    <mergeCell ref="U486:W486"/>
    <mergeCell ref="B487:I487"/>
    <mergeCell ref="J487:K487"/>
    <mergeCell ref="L487:M487"/>
    <mergeCell ref="N487:O487"/>
    <mergeCell ref="P487:Q487"/>
    <mergeCell ref="R487:T487"/>
    <mergeCell ref="U487:W487"/>
    <mergeCell ref="B488:I488"/>
    <mergeCell ref="J488:K488"/>
    <mergeCell ref="L488:M488"/>
    <mergeCell ref="N488:O488"/>
    <mergeCell ref="P488:Q488"/>
    <mergeCell ref="R488:T488"/>
    <mergeCell ref="U488:W488"/>
    <mergeCell ref="B489:I489"/>
    <mergeCell ref="J489:K489"/>
    <mergeCell ref="L489:M489"/>
    <mergeCell ref="N489:O489"/>
    <mergeCell ref="P489:Q489"/>
    <mergeCell ref="R489:T489"/>
    <mergeCell ref="U489:W489"/>
    <mergeCell ref="B490:I490"/>
    <mergeCell ref="J490:K490"/>
    <mergeCell ref="L490:M490"/>
    <mergeCell ref="N490:O490"/>
    <mergeCell ref="P490:Q490"/>
    <mergeCell ref="R490:T490"/>
    <mergeCell ref="U490:W490"/>
    <mergeCell ref="B491:I491"/>
    <mergeCell ref="J491:K491"/>
    <mergeCell ref="L491:M491"/>
    <mergeCell ref="N491:O491"/>
    <mergeCell ref="P491:Q491"/>
    <mergeCell ref="R491:T491"/>
    <mergeCell ref="U491:W491"/>
    <mergeCell ref="B492:I492"/>
    <mergeCell ref="J492:K492"/>
    <mergeCell ref="L492:M492"/>
    <mergeCell ref="N492:O492"/>
    <mergeCell ref="P492:Q492"/>
    <mergeCell ref="R492:T492"/>
    <mergeCell ref="U492:W492"/>
    <mergeCell ref="B493:I493"/>
    <mergeCell ref="J493:K493"/>
    <mergeCell ref="L493:M493"/>
    <mergeCell ref="N493:O493"/>
    <mergeCell ref="P493:Q493"/>
    <mergeCell ref="R493:T493"/>
    <mergeCell ref="U493:W493"/>
    <mergeCell ref="P494:Q494"/>
    <mergeCell ref="R494:T494"/>
    <mergeCell ref="U494:W494"/>
    <mergeCell ref="A497:W497"/>
    <mergeCell ref="B494:I494"/>
    <mergeCell ref="J494:K494"/>
    <mergeCell ref="L494:M494"/>
    <mergeCell ref="N494:O494"/>
    <mergeCell ref="A498:W498"/>
    <mergeCell ref="A499:W499"/>
    <mergeCell ref="A500:W500"/>
    <mergeCell ref="A502:A503"/>
    <mergeCell ref="B502:I503"/>
    <mergeCell ref="J502:K503"/>
    <mergeCell ref="L502:M503"/>
    <mergeCell ref="N502:O503"/>
    <mergeCell ref="P502:Q503"/>
    <mergeCell ref="R502:W502"/>
    <mergeCell ref="R503:T503"/>
    <mergeCell ref="U503:W503"/>
    <mergeCell ref="B504:I504"/>
    <mergeCell ref="J504:K504"/>
    <mergeCell ref="L504:M504"/>
    <mergeCell ref="N504:O504"/>
    <mergeCell ref="P504:Q504"/>
    <mergeCell ref="R504:T504"/>
    <mergeCell ref="U504:W504"/>
    <mergeCell ref="B505:I505"/>
    <mergeCell ref="J505:K505"/>
    <mergeCell ref="L505:M505"/>
    <mergeCell ref="N505:O505"/>
    <mergeCell ref="P505:Q505"/>
    <mergeCell ref="R505:T505"/>
    <mergeCell ref="U505:W505"/>
    <mergeCell ref="B506:I506"/>
    <mergeCell ref="J506:K506"/>
    <mergeCell ref="L506:M506"/>
    <mergeCell ref="N506:O506"/>
    <mergeCell ref="P506:Q506"/>
    <mergeCell ref="R506:T506"/>
    <mergeCell ref="U506:W506"/>
    <mergeCell ref="B507:I507"/>
    <mergeCell ref="J507:K507"/>
    <mergeCell ref="L507:M507"/>
    <mergeCell ref="N507:O507"/>
    <mergeCell ref="P507:Q507"/>
    <mergeCell ref="R507:T507"/>
    <mergeCell ref="U507:W507"/>
    <mergeCell ref="B508:I508"/>
    <mergeCell ref="J508:K508"/>
    <mergeCell ref="L508:M508"/>
    <mergeCell ref="N508:O508"/>
    <mergeCell ref="P508:Q508"/>
    <mergeCell ref="R508:T508"/>
    <mergeCell ref="U508:W508"/>
    <mergeCell ref="B509:I509"/>
    <mergeCell ref="J509:K509"/>
    <mergeCell ref="L509:M509"/>
    <mergeCell ref="N509:O509"/>
    <mergeCell ref="P509:Q509"/>
    <mergeCell ref="R509:T509"/>
    <mergeCell ref="U509:W509"/>
    <mergeCell ref="B510:I510"/>
    <mergeCell ref="J510:K510"/>
    <mergeCell ref="L510:M510"/>
    <mergeCell ref="N510:O510"/>
    <mergeCell ref="P510:Q510"/>
    <mergeCell ref="R510:T510"/>
    <mergeCell ref="U510:W510"/>
    <mergeCell ref="B511:I511"/>
    <mergeCell ref="J511:K511"/>
    <mergeCell ref="L511:M511"/>
    <mergeCell ref="N511:O511"/>
    <mergeCell ref="P511:Q511"/>
    <mergeCell ref="R511:T511"/>
    <mergeCell ref="U511:W511"/>
    <mergeCell ref="B512:I512"/>
    <mergeCell ref="J512:K512"/>
    <mergeCell ref="L512:M512"/>
    <mergeCell ref="N512:O512"/>
    <mergeCell ref="P512:Q512"/>
    <mergeCell ref="R512:T512"/>
    <mergeCell ref="U512:W512"/>
    <mergeCell ref="B513:I513"/>
    <mergeCell ref="J513:K513"/>
    <mergeCell ref="L513:M513"/>
    <mergeCell ref="N513:O513"/>
    <mergeCell ref="P513:Q513"/>
    <mergeCell ref="R513:T513"/>
    <mergeCell ref="U513:W513"/>
    <mergeCell ref="B514:I514"/>
    <mergeCell ref="J514:K514"/>
    <mergeCell ref="L514:M514"/>
    <mergeCell ref="N514:O514"/>
    <mergeCell ref="P514:Q514"/>
    <mergeCell ref="R514:T514"/>
    <mergeCell ref="U514:W514"/>
    <mergeCell ref="B515:I515"/>
    <mergeCell ref="J515:K515"/>
    <mergeCell ref="L515:M515"/>
    <mergeCell ref="N515:O515"/>
    <mergeCell ref="P515:Q515"/>
    <mergeCell ref="R515:T515"/>
    <mergeCell ref="U515:W515"/>
    <mergeCell ref="B516:I516"/>
    <mergeCell ref="J516:K516"/>
    <mergeCell ref="L516:M516"/>
    <mergeCell ref="N516:O516"/>
    <mergeCell ref="P516:Q516"/>
    <mergeCell ref="R516:T516"/>
    <mergeCell ref="U516:W516"/>
    <mergeCell ref="P517:Q517"/>
    <mergeCell ref="R517:T517"/>
    <mergeCell ref="U517:W517"/>
    <mergeCell ref="A520:W520"/>
    <mergeCell ref="B517:I517"/>
    <mergeCell ref="J517:K517"/>
    <mergeCell ref="L517:M517"/>
    <mergeCell ref="N517:O517"/>
    <mergeCell ref="A521:W521"/>
    <mergeCell ref="A522:W522"/>
    <mergeCell ref="A523:W523"/>
    <mergeCell ref="A525:A526"/>
    <mergeCell ref="B525:I526"/>
    <mergeCell ref="J525:K526"/>
    <mergeCell ref="L525:M526"/>
    <mergeCell ref="N525:O526"/>
    <mergeCell ref="P525:Q526"/>
    <mergeCell ref="R525:W525"/>
    <mergeCell ref="R526:T526"/>
    <mergeCell ref="U526:W526"/>
    <mergeCell ref="B527:I527"/>
    <mergeCell ref="J527:K527"/>
    <mergeCell ref="L527:M527"/>
    <mergeCell ref="N527:O527"/>
    <mergeCell ref="P527:Q527"/>
    <mergeCell ref="R527:T527"/>
    <mergeCell ref="U527:W527"/>
    <mergeCell ref="B528:I528"/>
    <mergeCell ref="J528:K528"/>
    <mergeCell ref="L528:M528"/>
    <mergeCell ref="N528:O528"/>
    <mergeCell ref="P528:Q528"/>
    <mergeCell ref="R528:T528"/>
    <mergeCell ref="U528:W528"/>
    <mergeCell ref="B529:I529"/>
    <mergeCell ref="J529:K529"/>
    <mergeCell ref="L529:M529"/>
    <mergeCell ref="N529:O529"/>
    <mergeCell ref="P529:Q529"/>
    <mergeCell ref="R529:T529"/>
    <mergeCell ref="U529:W529"/>
    <mergeCell ref="B530:I530"/>
    <mergeCell ref="J530:K530"/>
    <mergeCell ref="L530:M530"/>
    <mergeCell ref="N530:O530"/>
    <mergeCell ref="P530:Q530"/>
    <mergeCell ref="R530:T530"/>
    <mergeCell ref="U530:W530"/>
    <mergeCell ref="B531:I531"/>
    <mergeCell ref="J531:K531"/>
    <mergeCell ref="L531:M531"/>
    <mergeCell ref="N531:O531"/>
    <mergeCell ref="P531:Q531"/>
    <mergeCell ref="R531:T531"/>
    <mergeCell ref="U531:W531"/>
    <mergeCell ref="B532:I532"/>
    <mergeCell ref="J532:K532"/>
    <mergeCell ref="L532:M532"/>
    <mergeCell ref="N532:O532"/>
    <mergeCell ref="P532:Q532"/>
    <mergeCell ref="R532:T532"/>
    <mergeCell ref="U532:W532"/>
    <mergeCell ref="B533:I533"/>
    <mergeCell ref="J533:K533"/>
    <mergeCell ref="L533:M533"/>
    <mergeCell ref="N533:O533"/>
    <mergeCell ref="P533:Q533"/>
    <mergeCell ref="R533:T533"/>
    <mergeCell ref="U533:W533"/>
    <mergeCell ref="B534:I534"/>
    <mergeCell ref="J534:K534"/>
    <mergeCell ref="L534:M534"/>
    <mergeCell ref="N534:O534"/>
    <mergeCell ref="P534:Q534"/>
    <mergeCell ref="R534:T534"/>
    <mergeCell ref="U534:W534"/>
    <mergeCell ref="B535:I535"/>
    <mergeCell ref="J535:K535"/>
    <mergeCell ref="L535:M535"/>
    <mergeCell ref="N535:O535"/>
    <mergeCell ref="P535:Q535"/>
    <mergeCell ref="R535:T535"/>
    <mergeCell ref="U535:W535"/>
    <mergeCell ref="B536:I536"/>
    <mergeCell ref="J536:K536"/>
    <mergeCell ref="L536:M536"/>
    <mergeCell ref="N536:O536"/>
    <mergeCell ref="P536:Q536"/>
    <mergeCell ref="R536:T536"/>
    <mergeCell ref="U536:W536"/>
    <mergeCell ref="B537:I537"/>
    <mergeCell ref="J537:K537"/>
    <mergeCell ref="L537:M537"/>
    <mergeCell ref="N537:O537"/>
    <mergeCell ref="P537:Q537"/>
    <mergeCell ref="R537:T537"/>
    <mergeCell ref="U537:W537"/>
    <mergeCell ref="B538:I538"/>
    <mergeCell ref="J538:K538"/>
    <mergeCell ref="L538:M538"/>
    <mergeCell ref="N538:O538"/>
    <mergeCell ref="P538:Q538"/>
    <mergeCell ref="R538:T538"/>
    <mergeCell ref="U538:W538"/>
    <mergeCell ref="B539:I539"/>
    <mergeCell ref="J539:K539"/>
    <mergeCell ref="L539:M539"/>
    <mergeCell ref="N539:O539"/>
    <mergeCell ref="P539:Q539"/>
    <mergeCell ref="R539:T539"/>
    <mergeCell ref="U539:W539"/>
    <mergeCell ref="B540:I540"/>
    <mergeCell ref="J540:K540"/>
    <mergeCell ref="L540:M540"/>
    <mergeCell ref="N540:O540"/>
    <mergeCell ref="P540:Q540"/>
    <mergeCell ref="R540:T540"/>
    <mergeCell ref="U540:W540"/>
    <mergeCell ref="B541:I541"/>
    <mergeCell ref="J541:K541"/>
    <mergeCell ref="L541:M541"/>
    <mergeCell ref="N541:O541"/>
    <mergeCell ref="P541:Q541"/>
    <mergeCell ref="R541:T541"/>
    <mergeCell ref="U541:W541"/>
    <mergeCell ref="B542:I542"/>
    <mergeCell ref="J542:K542"/>
    <mergeCell ref="L542:M542"/>
    <mergeCell ref="N542:O542"/>
    <mergeCell ref="P542:Q542"/>
    <mergeCell ref="R542:T542"/>
    <mergeCell ref="U542:W542"/>
    <mergeCell ref="B543:I543"/>
    <mergeCell ref="J543:K543"/>
    <mergeCell ref="L543:M543"/>
    <mergeCell ref="N543:O543"/>
    <mergeCell ref="P543:Q543"/>
    <mergeCell ref="R543:T543"/>
    <mergeCell ref="U543:W543"/>
    <mergeCell ref="B544:I544"/>
    <mergeCell ref="J544:K544"/>
    <mergeCell ref="L544:M544"/>
    <mergeCell ref="N544:O544"/>
    <mergeCell ref="P544:Q544"/>
    <mergeCell ref="R544:T544"/>
    <mergeCell ref="U544:W544"/>
    <mergeCell ref="B545:I545"/>
    <mergeCell ref="J545:K545"/>
    <mergeCell ref="L545:M545"/>
    <mergeCell ref="N545:O545"/>
    <mergeCell ref="P545:Q545"/>
    <mergeCell ref="R545:T545"/>
    <mergeCell ref="U545:W545"/>
    <mergeCell ref="B546:I546"/>
    <mergeCell ref="J546:K546"/>
    <mergeCell ref="L546:M546"/>
    <mergeCell ref="N546:O546"/>
    <mergeCell ref="P546:Q546"/>
    <mergeCell ref="R546:T546"/>
    <mergeCell ref="U546:W546"/>
    <mergeCell ref="B547:I547"/>
    <mergeCell ref="J547:K547"/>
    <mergeCell ref="L547:M547"/>
    <mergeCell ref="N547:O547"/>
    <mergeCell ref="P547:Q547"/>
    <mergeCell ref="R547:T547"/>
    <mergeCell ref="U547:W547"/>
    <mergeCell ref="B548:I548"/>
    <mergeCell ref="J548:K548"/>
    <mergeCell ref="L548:M548"/>
    <mergeCell ref="N548:O548"/>
    <mergeCell ref="P548:Q548"/>
    <mergeCell ref="R548:T548"/>
    <mergeCell ref="U548:W548"/>
    <mergeCell ref="B549:I549"/>
    <mergeCell ref="J549:K549"/>
    <mergeCell ref="L549:M549"/>
    <mergeCell ref="N549:O549"/>
    <mergeCell ref="P549:Q549"/>
    <mergeCell ref="R549:T549"/>
    <mergeCell ref="U549:W549"/>
    <mergeCell ref="B550:I550"/>
    <mergeCell ref="J550:K550"/>
    <mergeCell ref="L550:M550"/>
    <mergeCell ref="N550:O550"/>
    <mergeCell ref="P550:Q550"/>
    <mergeCell ref="R550:T550"/>
    <mergeCell ref="U550:W550"/>
    <mergeCell ref="B551:I551"/>
    <mergeCell ref="J551:K551"/>
    <mergeCell ref="L551:M551"/>
    <mergeCell ref="N551:O551"/>
    <mergeCell ref="P551:Q551"/>
    <mergeCell ref="R551:T551"/>
    <mergeCell ref="U551:W551"/>
    <mergeCell ref="B552:I552"/>
    <mergeCell ref="J552:K552"/>
    <mergeCell ref="L552:M552"/>
    <mergeCell ref="N552:O552"/>
    <mergeCell ref="P552:Q552"/>
    <mergeCell ref="R552:T552"/>
    <mergeCell ref="U552:W552"/>
    <mergeCell ref="B553:I553"/>
    <mergeCell ref="J553:K553"/>
    <mergeCell ref="L553:M553"/>
    <mergeCell ref="N553:O553"/>
    <mergeCell ref="P553:Q553"/>
    <mergeCell ref="R553:T553"/>
    <mergeCell ref="U553:W553"/>
    <mergeCell ref="B554:I554"/>
    <mergeCell ref="J554:K554"/>
    <mergeCell ref="L554:M554"/>
    <mergeCell ref="N554:O554"/>
    <mergeCell ref="P554:Q554"/>
    <mergeCell ref="R554:T554"/>
    <mergeCell ref="U554:W554"/>
    <mergeCell ref="B555:I555"/>
    <mergeCell ref="J555:K555"/>
    <mergeCell ref="L555:M555"/>
    <mergeCell ref="N555:O555"/>
    <mergeCell ref="P555:Q555"/>
    <mergeCell ref="R555:T555"/>
    <mergeCell ref="U555:W555"/>
    <mergeCell ref="B556:I556"/>
    <mergeCell ref="J556:K556"/>
    <mergeCell ref="L556:M556"/>
    <mergeCell ref="N556:O556"/>
    <mergeCell ref="P556:Q556"/>
    <mergeCell ref="R556:T556"/>
    <mergeCell ref="U556:W556"/>
    <mergeCell ref="B557:I557"/>
    <mergeCell ref="J557:K557"/>
    <mergeCell ref="L557:M557"/>
    <mergeCell ref="N557:O557"/>
    <mergeCell ref="P557:Q557"/>
    <mergeCell ref="R557:T557"/>
    <mergeCell ref="U557:W557"/>
    <mergeCell ref="B558:I558"/>
    <mergeCell ref="J558:K558"/>
    <mergeCell ref="L558:M558"/>
    <mergeCell ref="N558:O558"/>
    <mergeCell ref="P558:Q558"/>
    <mergeCell ref="R558:T558"/>
    <mergeCell ref="U558:W558"/>
    <mergeCell ref="B559:I559"/>
    <mergeCell ref="J559:K559"/>
    <mergeCell ref="L559:M559"/>
    <mergeCell ref="N559:O559"/>
    <mergeCell ref="P559:Q559"/>
    <mergeCell ref="R559:T559"/>
    <mergeCell ref="U559:W559"/>
    <mergeCell ref="B560:I560"/>
    <mergeCell ref="J560:K560"/>
    <mergeCell ref="L560:M560"/>
    <mergeCell ref="N560:O560"/>
    <mergeCell ref="P560:Q560"/>
    <mergeCell ref="R560:T560"/>
    <mergeCell ref="U560:W560"/>
    <mergeCell ref="B564:I564"/>
    <mergeCell ref="J564:K564"/>
    <mergeCell ref="L564:M564"/>
    <mergeCell ref="N564:O564"/>
    <mergeCell ref="P564:Q564"/>
    <mergeCell ref="R564:T564"/>
    <mergeCell ref="U564:W564"/>
    <mergeCell ref="B565:I565"/>
    <mergeCell ref="J565:K565"/>
    <mergeCell ref="L565:M565"/>
    <mergeCell ref="N565:O565"/>
    <mergeCell ref="P565:Q565"/>
    <mergeCell ref="R565:T565"/>
    <mergeCell ref="U565:W565"/>
    <mergeCell ref="B566:I566"/>
    <mergeCell ref="J566:K566"/>
    <mergeCell ref="L566:M566"/>
    <mergeCell ref="N566:O566"/>
    <mergeCell ref="P566:Q566"/>
    <mergeCell ref="R566:T566"/>
    <mergeCell ref="U566:W566"/>
    <mergeCell ref="B567:I567"/>
    <mergeCell ref="J567:K567"/>
    <mergeCell ref="L567:M567"/>
    <mergeCell ref="N567:O567"/>
    <mergeCell ref="P567:Q567"/>
    <mergeCell ref="R567:T567"/>
    <mergeCell ref="U567:W567"/>
    <mergeCell ref="B568:I568"/>
    <mergeCell ref="J568:K568"/>
    <mergeCell ref="L568:M568"/>
    <mergeCell ref="N568:O568"/>
    <mergeCell ref="P568:Q568"/>
    <mergeCell ref="R568:T568"/>
    <mergeCell ref="U568:W568"/>
    <mergeCell ref="B569:I569"/>
    <mergeCell ref="J569:K569"/>
    <mergeCell ref="L569:M569"/>
    <mergeCell ref="N569:O569"/>
    <mergeCell ref="P569:Q569"/>
    <mergeCell ref="R569:T569"/>
    <mergeCell ref="U569:W569"/>
    <mergeCell ref="B570:I570"/>
    <mergeCell ref="J570:K570"/>
    <mergeCell ref="L570:M570"/>
    <mergeCell ref="N570:O570"/>
    <mergeCell ref="P570:Q570"/>
    <mergeCell ref="R570:T570"/>
    <mergeCell ref="U570:W570"/>
    <mergeCell ref="B561:I561"/>
    <mergeCell ref="B562:I562"/>
    <mergeCell ref="B563:I563"/>
    <mergeCell ref="J561:K561"/>
    <mergeCell ref="J562:K562"/>
    <mergeCell ref="J563:K563"/>
    <mergeCell ref="L561:M561"/>
    <mergeCell ref="L562:M562"/>
    <mergeCell ref="L563:M563"/>
    <mergeCell ref="N561:O561"/>
    <mergeCell ref="N562:O562"/>
    <mergeCell ref="N563:O563"/>
    <mergeCell ref="U561:W561"/>
    <mergeCell ref="U562:W562"/>
    <mergeCell ref="U563:W563"/>
    <mergeCell ref="A573:W573"/>
    <mergeCell ref="P561:Q561"/>
    <mergeCell ref="P562:Q562"/>
    <mergeCell ref="P563:Q563"/>
    <mergeCell ref="R561:T561"/>
    <mergeCell ref="R562:T562"/>
    <mergeCell ref="R563:T563"/>
    <mergeCell ref="A574:W574"/>
    <mergeCell ref="A575:W575"/>
    <mergeCell ref="A576:W576"/>
    <mergeCell ref="A578:A579"/>
    <mergeCell ref="B578:I579"/>
    <mergeCell ref="J578:K579"/>
    <mergeCell ref="L578:M579"/>
    <mergeCell ref="N578:O579"/>
    <mergeCell ref="P578:Q579"/>
    <mergeCell ref="R578:W578"/>
    <mergeCell ref="R579:T579"/>
    <mergeCell ref="U579:W579"/>
    <mergeCell ref="B580:I580"/>
    <mergeCell ref="J580:K580"/>
    <mergeCell ref="L580:M580"/>
    <mergeCell ref="N580:O580"/>
    <mergeCell ref="P580:Q580"/>
    <mergeCell ref="R580:T580"/>
    <mergeCell ref="U580:W580"/>
    <mergeCell ref="B581:I581"/>
    <mergeCell ref="J581:K581"/>
    <mergeCell ref="L581:M581"/>
    <mergeCell ref="N581:O581"/>
    <mergeCell ref="P581:Q581"/>
    <mergeCell ref="R581:T581"/>
    <mergeCell ref="U581:W581"/>
    <mergeCell ref="B582:I582"/>
    <mergeCell ref="J582:K582"/>
    <mergeCell ref="L582:M582"/>
    <mergeCell ref="N582:O582"/>
    <mergeCell ref="P582:Q582"/>
    <mergeCell ref="R582:T582"/>
    <mergeCell ref="U582:W582"/>
    <mergeCell ref="B583:I583"/>
    <mergeCell ref="J583:K583"/>
    <mergeCell ref="L583:M583"/>
    <mergeCell ref="N583:O583"/>
    <mergeCell ref="P583:Q583"/>
    <mergeCell ref="R583:T583"/>
    <mergeCell ref="U583:W583"/>
    <mergeCell ref="B584:I584"/>
    <mergeCell ref="J584:K584"/>
    <mergeCell ref="L584:M584"/>
    <mergeCell ref="N584:O584"/>
    <mergeCell ref="P584:Q584"/>
    <mergeCell ref="R584:T584"/>
    <mergeCell ref="U584:W584"/>
    <mergeCell ref="B585:I585"/>
    <mergeCell ref="J585:K585"/>
    <mergeCell ref="L585:M585"/>
    <mergeCell ref="N585:O585"/>
    <mergeCell ref="P585:Q585"/>
    <mergeCell ref="R585:T585"/>
    <mergeCell ref="U585:W585"/>
    <mergeCell ref="B586:I586"/>
    <mergeCell ref="J586:K586"/>
    <mergeCell ref="L586:M586"/>
    <mergeCell ref="N586:O586"/>
    <mergeCell ref="P586:Q586"/>
    <mergeCell ref="R586:T586"/>
    <mergeCell ref="U586:W586"/>
    <mergeCell ref="B587:I587"/>
    <mergeCell ref="J587:K587"/>
    <mergeCell ref="L587:M587"/>
    <mergeCell ref="N587:O587"/>
    <mergeCell ref="P587:Q587"/>
    <mergeCell ref="R587:T587"/>
    <mergeCell ref="U587:W587"/>
    <mergeCell ref="B588:I588"/>
    <mergeCell ref="J588:K588"/>
    <mergeCell ref="L588:M588"/>
    <mergeCell ref="N588:O588"/>
    <mergeCell ref="P588:Q588"/>
    <mergeCell ref="R588:T588"/>
    <mergeCell ref="U588:W588"/>
    <mergeCell ref="A591:W591"/>
    <mergeCell ref="A592:W592"/>
    <mergeCell ref="A593:W593"/>
    <mergeCell ref="A594:W594"/>
    <mergeCell ref="A596:A597"/>
    <mergeCell ref="B596:I597"/>
    <mergeCell ref="J596:K597"/>
    <mergeCell ref="L596:M597"/>
    <mergeCell ref="N596:O597"/>
    <mergeCell ref="P596:Q597"/>
    <mergeCell ref="R596:W596"/>
    <mergeCell ref="R597:T597"/>
    <mergeCell ref="U597:W597"/>
    <mergeCell ref="B598:I598"/>
    <mergeCell ref="J598:K598"/>
    <mergeCell ref="L598:M598"/>
    <mergeCell ref="N598:O598"/>
    <mergeCell ref="P598:Q598"/>
    <mergeCell ref="R598:T598"/>
    <mergeCell ref="U598:W598"/>
    <mergeCell ref="B599:I599"/>
    <mergeCell ref="J599:K599"/>
    <mergeCell ref="L599:M599"/>
    <mergeCell ref="N599:O599"/>
    <mergeCell ref="P599:Q599"/>
    <mergeCell ref="R599:T599"/>
    <mergeCell ref="U599:W599"/>
    <mergeCell ref="B600:I600"/>
    <mergeCell ref="J600:K600"/>
    <mergeCell ref="L600:M600"/>
    <mergeCell ref="N600:O600"/>
    <mergeCell ref="P600:Q600"/>
    <mergeCell ref="R600:T600"/>
    <mergeCell ref="U600:W600"/>
    <mergeCell ref="B601:I601"/>
    <mergeCell ref="J601:K601"/>
    <mergeCell ref="L601:M601"/>
    <mergeCell ref="N601:O601"/>
    <mergeCell ref="P601:Q601"/>
    <mergeCell ref="R601:T601"/>
    <mergeCell ref="U601:W601"/>
    <mergeCell ref="B602:I602"/>
    <mergeCell ref="J602:K602"/>
    <mergeCell ref="L602:M602"/>
    <mergeCell ref="N602:O602"/>
    <mergeCell ref="P602:Q602"/>
    <mergeCell ref="R602:T602"/>
    <mergeCell ref="U602:W602"/>
    <mergeCell ref="B603:I603"/>
    <mergeCell ref="J603:K603"/>
    <mergeCell ref="L603:M603"/>
    <mergeCell ref="N603:O603"/>
    <mergeCell ref="P603:Q603"/>
    <mergeCell ref="R603:T603"/>
    <mergeCell ref="U603:W603"/>
    <mergeCell ref="B604:I604"/>
    <mergeCell ref="J604:K604"/>
    <mergeCell ref="L604:M604"/>
    <mergeCell ref="N604:O604"/>
    <mergeCell ref="P604:Q604"/>
    <mergeCell ref="R604:T604"/>
    <mergeCell ref="U604:W604"/>
    <mergeCell ref="B605:I605"/>
    <mergeCell ref="J605:K605"/>
    <mergeCell ref="L605:M605"/>
    <mergeCell ref="N605:O605"/>
    <mergeCell ref="P605:Q605"/>
    <mergeCell ref="R605:T605"/>
    <mergeCell ref="U605:W605"/>
    <mergeCell ref="B606:I606"/>
    <mergeCell ref="J606:K606"/>
    <mergeCell ref="L606:M606"/>
    <mergeCell ref="N606:O606"/>
    <mergeCell ref="P606:Q606"/>
    <mergeCell ref="R606:T606"/>
    <mergeCell ref="U606:W606"/>
    <mergeCell ref="B607:I607"/>
    <mergeCell ref="J607:K607"/>
    <mergeCell ref="L607:M607"/>
    <mergeCell ref="N607:O607"/>
    <mergeCell ref="P607:Q607"/>
    <mergeCell ref="R607:T607"/>
    <mergeCell ref="U607:W607"/>
    <mergeCell ref="B608:I608"/>
    <mergeCell ref="J608:K608"/>
    <mergeCell ref="L608:M608"/>
    <mergeCell ref="N608:O608"/>
    <mergeCell ref="P608:Q608"/>
    <mergeCell ref="R608:T608"/>
    <mergeCell ref="U608:W608"/>
    <mergeCell ref="B609:I609"/>
    <mergeCell ref="J609:K609"/>
    <mergeCell ref="L609:M609"/>
    <mergeCell ref="N609:O609"/>
    <mergeCell ref="P609:Q609"/>
    <mergeCell ref="R609:T609"/>
    <mergeCell ref="U609:W609"/>
    <mergeCell ref="B610:I610"/>
    <mergeCell ref="J610:K610"/>
    <mergeCell ref="L610:M610"/>
    <mergeCell ref="N610:O610"/>
    <mergeCell ref="P610:Q610"/>
    <mergeCell ref="R610:T610"/>
    <mergeCell ref="U610:W610"/>
    <mergeCell ref="B611:I611"/>
    <mergeCell ref="J611:K611"/>
    <mergeCell ref="L611:M611"/>
    <mergeCell ref="N611:O611"/>
    <mergeCell ref="P611:Q611"/>
    <mergeCell ref="R611:T611"/>
    <mergeCell ref="U611:W611"/>
    <mergeCell ref="B612:I612"/>
    <mergeCell ref="J612:K612"/>
    <mergeCell ref="L612:M612"/>
    <mergeCell ref="N612:O612"/>
    <mergeCell ref="P612:Q612"/>
    <mergeCell ref="R612:T612"/>
    <mergeCell ref="U612:W612"/>
    <mergeCell ref="B613:I613"/>
    <mergeCell ref="J613:K613"/>
    <mergeCell ref="L613:M613"/>
    <mergeCell ref="N613:O613"/>
    <mergeCell ref="P613:Q613"/>
    <mergeCell ref="R613:T613"/>
    <mergeCell ref="U613:W613"/>
    <mergeCell ref="B614:I614"/>
    <mergeCell ref="J614:K614"/>
    <mergeCell ref="L614:M614"/>
    <mergeCell ref="N614:O614"/>
    <mergeCell ref="P614:Q614"/>
    <mergeCell ref="R614:T614"/>
    <mergeCell ref="U614:W614"/>
    <mergeCell ref="B615:I615"/>
    <mergeCell ref="J615:K615"/>
    <mergeCell ref="L615:M615"/>
    <mergeCell ref="N615:O615"/>
    <mergeCell ref="P615:Q615"/>
    <mergeCell ref="R615:T615"/>
    <mergeCell ref="U615:W615"/>
    <mergeCell ref="B616:I616"/>
    <mergeCell ref="J616:K616"/>
    <mergeCell ref="L616:M616"/>
    <mergeCell ref="N616:O616"/>
    <mergeCell ref="P616:Q616"/>
    <mergeCell ref="R616:T616"/>
    <mergeCell ref="U616:W616"/>
    <mergeCell ref="B617:I617"/>
    <mergeCell ref="J617:K617"/>
    <mergeCell ref="L617:M617"/>
    <mergeCell ref="N617:O617"/>
    <mergeCell ref="P617:Q617"/>
    <mergeCell ref="R617:T617"/>
    <mergeCell ref="U617:W617"/>
    <mergeCell ref="A620:W620"/>
    <mergeCell ref="A621:W621"/>
    <mergeCell ref="A622:W622"/>
    <mergeCell ref="A623:W623"/>
    <mergeCell ref="A625:A626"/>
    <mergeCell ref="B625:I626"/>
    <mergeCell ref="J625:K626"/>
    <mergeCell ref="L625:M626"/>
    <mergeCell ref="N625:O626"/>
    <mergeCell ref="P625:Q626"/>
    <mergeCell ref="R625:W625"/>
    <mergeCell ref="R626:T626"/>
    <mergeCell ref="U626:W626"/>
    <mergeCell ref="B627:I627"/>
    <mergeCell ref="J627:K627"/>
    <mergeCell ref="L627:M627"/>
    <mergeCell ref="N627:O627"/>
    <mergeCell ref="P627:Q627"/>
    <mergeCell ref="R627:T627"/>
    <mergeCell ref="U627:W627"/>
    <mergeCell ref="B628:I628"/>
    <mergeCell ref="J628:K628"/>
    <mergeCell ref="L628:M628"/>
    <mergeCell ref="N628:O628"/>
    <mergeCell ref="P628:Q628"/>
    <mergeCell ref="R628:T628"/>
    <mergeCell ref="U628:W628"/>
    <mergeCell ref="B629:I629"/>
    <mergeCell ref="J629:K629"/>
    <mergeCell ref="L629:M629"/>
    <mergeCell ref="N629:O629"/>
    <mergeCell ref="P629:Q629"/>
    <mergeCell ref="R629:T629"/>
    <mergeCell ref="U629:W629"/>
    <mergeCell ref="B630:I630"/>
    <mergeCell ref="J630:K630"/>
    <mergeCell ref="L630:M630"/>
    <mergeCell ref="N630:O630"/>
    <mergeCell ref="P630:Q630"/>
    <mergeCell ref="R630:T630"/>
    <mergeCell ref="U630:W630"/>
    <mergeCell ref="B631:I631"/>
    <mergeCell ref="J631:K631"/>
    <mergeCell ref="L631:M631"/>
    <mergeCell ref="N631:O631"/>
    <mergeCell ref="P631:Q631"/>
    <mergeCell ref="R631:T631"/>
    <mergeCell ref="U631:W631"/>
    <mergeCell ref="B632:I632"/>
    <mergeCell ref="J632:K632"/>
    <mergeCell ref="L632:M632"/>
    <mergeCell ref="N632:O632"/>
    <mergeCell ref="P632:Q632"/>
    <mergeCell ref="R632:T632"/>
    <mergeCell ref="U632:W632"/>
    <mergeCell ref="B633:I633"/>
    <mergeCell ref="J633:K633"/>
    <mergeCell ref="L633:M633"/>
    <mergeCell ref="N633:O633"/>
    <mergeCell ref="P633:Q633"/>
    <mergeCell ref="R633:T633"/>
    <mergeCell ref="U633:W633"/>
    <mergeCell ref="B634:I634"/>
    <mergeCell ref="J634:K634"/>
    <mergeCell ref="L634:M634"/>
    <mergeCell ref="N634:O634"/>
    <mergeCell ref="P634:Q634"/>
    <mergeCell ref="R634:T634"/>
    <mergeCell ref="U634:W634"/>
    <mergeCell ref="B635:I635"/>
    <mergeCell ref="J635:K635"/>
    <mergeCell ref="L635:M635"/>
    <mergeCell ref="N635:O635"/>
    <mergeCell ref="P635:Q635"/>
    <mergeCell ref="R635:T635"/>
    <mergeCell ref="U635:W635"/>
    <mergeCell ref="B636:I636"/>
    <mergeCell ref="J636:K636"/>
    <mergeCell ref="L636:M636"/>
    <mergeCell ref="N636:O636"/>
    <mergeCell ref="P636:Q636"/>
    <mergeCell ref="R636:T636"/>
    <mergeCell ref="U636:W636"/>
    <mergeCell ref="A639:W639"/>
    <mergeCell ref="A640:W640"/>
    <mergeCell ref="A641:W641"/>
    <mergeCell ref="A642:W642"/>
    <mergeCell ref="A643:A644"/>
    <mergeCell ref="B643:H644"/>
    <mergeCell ref="I643:J644"/>
    <mergeCell ref="K643:L644"/>
    <mergeCell ref="M643:O644"/>
    <mergeCell ref="P643:Q644"/>
    <mergeCell ref="R643:W643"/>
    <mergeCell ref="R644:T644"/>
    <mergeCell ref="U644:W644"/>
    <mergeCell ref="B645:H645"/>
    <mergeCell ref="I645:J645"/>
    <mergeCell ref="K645:L645"/>
    <mergeCell ref="M645:O645"/>
    <mergeCell ref="P645:Q645"/>
    <mergeCell ref="R645:T645"/>
    <mergeCell ref="U645:W645"/>
    <mergeCell ref="B646:H646"/>
    <mergeCell ref="I646:J646"/>
    <mergeCell ref="K646:L646"/>
    <mergeCell ref="M646:O646"/>
    <mergeCell ref="P646:Q646"/>
    <mergeCell ref="R646:T646"/>
    <mergeCell ref="U646:W646"/>
    <mergeCell ref="U648:W648"/>
    <mergeCell ref="B647:H647"/>
    <mergeCell ref="I647:J647"/>
    <mergeCell ref="K647:L647"/>
    <mergeCell ref="M647:O647"/>
    <mergeCell ref="P647:Q647"/>
    <mergeCell ref="R647:T647"/>
    <mergeCell ref="U647:W647"/>
    <mergeCell ref="B648:H648"/>
    <mergeCell ref="I648:J648"/>
    <mergeCell ref="A653:P653"/>
    <mergeCell ref="Q653:R653"/>
    <mergeCell ref="P648:Q648"/>
    <mergeCell ref="R648:T648"/>
    <mergeCell ref="K648:L648"/>
    <mergeCell ref="M648:O648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39"/>
  <sheetViews>
    <sheetView workbookViewId="0" topLeftCell="A531">
      <selection activeCell="B536" sqref="B536:E537"/>
    </sheetView>
  </sheetViews>
  <sheetFormatPr defaultColWidth="9.00390625" defaultRowHeight="12.75"/>
  <cols>
    <col min="1" max="34" width="3.75390625" style="0" customWidth="1"/>
    <col min="35" max="35" width="11.75390625" style="0" customWidth="1"/>
    <col min="36" max="73" width="3.75390625" style="0" customWidth="1"/>
  </cols>
  <sheetData>
    <row r="1" spans="1:23" ht="15.75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</row>
    <row r="2" spans="1:23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25.5" customHeight="1">
      <c r="A3" s="21" t="s">
        <v>9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</row>
    <row r="4" spans="1:23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12.75">
      <c r="A5" s="33" t="s">
        <v>10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 t="s">
        <v>11</v>
      </c>
      <c r="T5" s="33"/>
      <c r="U5" s="33"/>
      <c r="V5" s="33"/>
      <c r="W5" s="33"/>
    </row>
    <row r="6" spans="1:23" ht="12.75">
      <c r="A6" s="27" t="s">
        <v>12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9"/>
      <c r="S6" s="17">
        <v>1.15</v>
      </c>
      <c r="T6" s="17"/>
      <c r="U6" s="17"/>
      <c r="V6" s="17"/>
      <c r="W6" s="17"/>
    </row>
    <row r="7" spans="1:23" ht="12.75">
      <c r="A7" s="9" t="s">
        <v>14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22">
        <v>0.079</v>
      </c>
      <c r="T7" s="22"/>
      <c r="U7" s="22"/>
      <c r="V7" s="22"/>
      <c r="W7" s="22"/>
    </row>
    <row r="8" spans="1:23" ht="12.75">
      <c r="A8" s="9" t="s">
        <v>15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22">
        <v>0.37</v>
      </c>
      <c r="T8" s="22"/>
      <c r="U8" s="22"/>
      <c r="V8" s="22"/>
      <c r="W8" s="22"/>
    </row>
    <row r="9" spans="1:23" ht="12.75">
      <c r="A9" s="9" t="s">
        <v>120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22">
        <v>0</v>
      </c>
      <c r="T9" s="22"/>
      <c r="U9" s="22"/>
      <c r="V9" s="22"/>
      <c r="W9" s="22"/>
    </row>
    <row r="10" spans="1:23" ht="12.75">
      <c r="A10" s="9" t="s">
        <v>16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17"/>
      <c r="T10" s="17"/>
      <c r="U10" s="17"/>
      <c r="V10" s="17"/>
      <c r="W10" s="17"/>
    </row>
    <row r="11" spans="1:23" ht="12.75">
      <c r="A11" s="9" t="s">
        <v>17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17">
        <v>1.15</v>
      </c>
      <c r="T11" s="17"/>
      <c r="U11" s="17"/>
      <c r="V11" s="17"/>
      <c r="W11" s="17"/>
    </row>
    <row r="12" spans="1:23" ht="12.75">
      <c r="A12" s="9" t="s">
        <v>18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18">
        <v>1.1</v>
      </c>
      <c r="T12" s="18"/>
      <c r="U12" s="18"/>
      <c r="V12" s="18"/>
      <c r="W12" s="18"/>
    </row>
    <row r="13" spans="1:23" ht="12.75">
      <c r="A13" s="9" t="s">
        <v>19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22">
        <v>0.234</v>
      </c>
      <c r="T13" s="22"/>
      <c r="U13" s="22"/>
      <c r="V13" s="22"/>
      <c r="W13" s="22"/>
    </row>
    <row r="14" spans="1:23" ht="12.75">
      <c r="A14" s="9" t="s">
        <v>20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22">
        <v>0.14</v>
      </c>
      <c r="T14" s="22"/>
      <c r="U14" s="22"/>
      <c r="V14" s="22"/>
      <c r="W14" s="22"/>
    </row>
    <row r="15" spans="1:23" ht="12.75">
      <c r="A15" s="9" t="s">
        <v>117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17">
        <v>25.4</v>
      </c>
      <c r="T15" s="17"/>
      <c r="U15" s="17"/>
      <c r="V15" s="17"/>
      <c r="W15" s="17"/>
    </row>
    <row r="16" ht="8.25" customHeight="1"/>
    <row r="17" ht="12.75" hidden="1"/>
    <row r="18" spans="1:23" ht="12.75" hidden="1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</row>
    <row r="19" spans="1:23" ht="12.75" hidden="1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</row>
    <row r="20" spans="1:23" ht="26.25" customHeight="1" hidden="1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</row>
    <row r="21" spans="1:23" ht="12.75" hidden="1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</row>
    <row r="22" spans="1:23" ht="12.75" hidden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12.75" hidden="1">
      <c r="A23" s="51"/>
      <c r="B23" s="44"/>
      <c r="C23" s="45"/>
      <c r="D23" s="45"/>
      <c r="E23" s="45"/>
      <c r="F23" s="45"/>
      <c r="G23" s="45"/>
      <c r="H23" s="45"/>
      <c r="I23" s="45"/>
      <c r="J23" s="46"/>
      <c r="K23" s="44"/>
      <c r="L23" s="45"/>
      <c r="M23" s="45"/>
      <c r="N23" s="46"/>
      <c r="O23" s="44"/>
      <c r="P23" s="45"/>
      <c r="Q23" s="46"/>
      <c r="R23" s="23"/>
      <c r="S23" s="43"/>
      <c r="T23" s="43"/>
      <c r="U23" s="43"/>
      <c r="V23" s="43"/>
      <c r="W23" s="24"/>
    </row>
    <row r="24" spans="1:23" ht="12.75" hidden="1">
      <c r="A24" s="52"/>
      <c r="B24" s="54"/>
      <c r="C24" s="55"/>
      <c r="D24" s="55"/>
      <c r="E24" s="55"/>
      <c r="F24" s="55"/>
      <c r="G24" s="55"/>
      <c r="H24" s="55"/>
      <c r="I24" s="55"/>
      <c r="J24" s="56"/>
      <c r="K24" s="54"/>
      <c r="L24" s="55"/>
      <c r="M24" s="55"/>
      <c r="N24" s="56"/>
      <c r="O24" s="54"/>
      <c r="P24" s="55"/>
      <c r="Q24" s="56"/>
      <c r="R24" s="44"/>
      <c r="S24" s="45"/>
      <c r="T24" s="46"/>
      <c r="U24" s="44"/>
      <c r="V24" s="45"/>
      <c r="W24" s="46"/>
    </row>
    <row r="25" spans="1:23" ht="25.5" customHeight="1" hidden="1">
      <c r="A25" s="53"/>
      <c r="B25" s="47"/>
      <c r="C25" s="48"/>
      <c r="D25" s="48"/>
      <c r="E25" s="48"/>
      <c r="F25" s="48"/>
      <c r="G25" s="48"/>
      <c r="H25" s="48"/>
      <c r="I25" s="48"/>
      <c r="J25" s="49"/>
      <c r="K25" s="47"/>
      <c r="L25" s="48"/>
      <c r="M25" s="48"/>
      <c r="N25" s="49"/>
      <c r="O25" s="47"/>
      <c r="P25" s="48"/>
      <c r="Q25" s="49"/>
      <c r="R25" s="47"/>
      <c r="S25" s="48"/>
      <c r="T25" s="49"/>
      <c r="U25" s="47"/>
      <c r="V25" s="48"/>
      <c r="W25" s="49"/>
    </row>
    <row r="26" spans="1:23" ht="12.75" hidden="1">
      <c r="A26" s="4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</row>
    <row r="27" spans="1:23" ht="26.25" customHeight="1" hidden="1">
      <c r="A27" s="39"/>
      <c r="B27" s="42"/>
      <c r="C27" s="28"/>
      <c r="D27" s="28"/>
      <c r="E27" s="28"/>
      <c r="F27" s="28"/>
      <c r="G27" s="28"/>
      <c r="H27" s="28"/>
      <c r="I27" s="28"/>
      <c r="J27" s="29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</row>
    <row r="28" spans="1:23" ht="12.75" hidden="1">
      <c r="A28" s="40"/>
      <c r="B28" s="9"/>
      <c r="C28" s="9"/>
      <c r="D28" s="9"/>
      <c r="E28" s="9"/>
      <c r="F28" s="9"/>
      <c r="G28" s="9"/>
      <c r="H28" s="9"/>
      <c r="I28" s="9"/>
      <c r="J28" s="9"/>
      <c r="K28" s="18"/>
      <c r="L28" s="18"/>
      <c r="M28" s="18"/>
      <c r="N28" s="18"/>
      <c r="O28" s="18"/>
      <c r="P28" s="18"/>
      <c r="Q28" s="18"/>
      <c r="R28" s="38"/>
      <c r="S28" s="38"/>
      <c r="T28" s="38"/>
      <c r="U28" s="38"/>
      <c r="V28" s="38"/>
      <c r="W28" s="38"/>
    </row>
    <row r="29" spans="1:23" ht="12.75" hidden="1">
      <c r="A29" s="40"/>
      <c r="B29" s="36"/>
      <c r="C29" s="36"/>
      <c r="D29" s="36"/>
      <c r="E29" s="36"/>
      <c r="F29" s="36"/>
      <c r="G29" s="36"/>
      <c r="H29" s="36"/>
      <c r="I29" s="36"/>
      <c r="J29" s="36"/>
      <c r="K29" s="37"/>
      <c r="L29" s="37"/>
      <c r="M29" s="37"/>
      <c r="N29" s="37"/>
      <c r="O29" s="37"/>
      <c r="P29" s="37"/>
      <c r="Q29" s="37"/>
      <c r="R29" s="35"/>
      <c r="S29" s="35"/>
      <c r="T29" s="35"/>
      <c r="U29" s="35"/>
      <c r="V29" s="35"/>
      <c r="W29" s="35"/>
    </row>
    <row r="30" spans="1:23" ht="26.25" customHeight="1" hidden="1">
      <c r="A30" s="40"/>
      <c r="B30" s="9"/>
      <c r="C30" s="9"/>
      <c r="D30" s="9"/>
      <c r="E30" s="9"/>
      <c r="F30" s="9"/>
      <c r="G30" s="9"/>
      <c r="H30" s="9"/>
      <c r="I30" s="9"/>
      <c r="J30" s="9"/>
      <c r="K30" s="18"/>
      <c r="L30" s="18"/>
      <c r="M30" s="18"/>
      <c r="N30" s="18"/>
      <c r="O30" s="18"/>
      <c r="P30" s="18"/>
      <c r="Q30" s="18"/>
      <c r="R30" s="38"/>
      <c r="S30" s="38"/>
      <c r="T30" s="38"/>
      <c r="U30" s="38"/>
      <c r="V30" s="38"/>
      <c r="W30" s="38"/>
    </row>
    <row r="31" spans="1:23" ht="26.25" customHeight="1" hidden="1">
      <c r="A31" s="40"/>
      <c r="B31" s="9"/>
      <c r="C31" s="9"/>
      <c r="D31" s="9"/>
      <c r="E31" s="9"/>
      <c r="F31" s="9"/>
      <c r="G31" s="9"/>
      <c r="H31" s="9"/>
      <c r="I31" s="9"/>
      <c r="J31" s="9"/>
      <c r="K31" s="18"/>
      <c r="L31" s="18"/>
      <c r="M31" s="18"/>
      <c r="N31" s="18"/>
      <c r="O31" s="18"/>
      <c r="P31" s="18"/>
      <c r="Q31" s="18"/>
      <c r="R31" s="38"/>
      <c r="S31" s="38"/>
      <c r="T31" s="38"/>
      <c r="U31" s="38"/>
      <c r="V31" s="38"/>
      <c r="W31" s="38"/>
    </row>
    <row r="32" spans="1:23" ht="27" customHeight="1" hidden="1">
      <c r="A32" s="40"/>
      <c r="B32" s="9"/>
      <c r="C32" s="9"/>
      <c r="D32" s="9"/>
      <c r="E32" s="9"/>
      <c r="F32" s="9"/>
      <c r="G32" s="9"/>
      <c r="H32" s="9"/>
      <c r="I32" s="9"/>
      <c r="J32" s="9"/>
      <c r="K32" s="18"/>
      <c r="L32" s="18"/>
      <c r="M32" s="18"/>
      <c r="N32" s="18"/>
      <c r="O32" s="18"/>
      <c r="P32" s="18"/>
      <c r="Q32" s="18"/>
      <c r="R32" s="38"/>
      <c r="S32" s="38"/>
      <c r="T32" s="38"/>
      <c r="U32" s="38"/>
      <c r="V32" s="38"/>
      <c r="W32" s="38"/>
    </row>
    <row r="33" spans="1:23" ht="12.75" hidden="1">
      <c r="A33" s="41"/>
      <c r="B33" s="36"/>
      <c r="C33" s="36"/>
      <c r="D33" s="36"/>
      <c r="E33" s="36"/>
      <c r="F33" s="36"/>
      <c r="G33" s="36"/>
      <c r="H33" s="36"/>
      <c r="I33" s="36"/>
      <c r="J33" s="36"/>
      <c r="K33" s="37"/>
      <c r="L33" s="37"/>
      <c r="M33" s="37"/>
      <c r="N33" s="37"/>
      <c r="O33" s="37"/>
      <c r="P33" s="37"/>
      <c r="Q33" s="37"/>
      <c r="R33" s="35"/>
      <c r="S33" s="35"/>
      <c r="T33" s="35"/>
      <c r="U33" s="35"/>
      <c r="V33" s="35"/>
      <c r="W33" s="35"/>
    </row>
    <row r="34" spans="1:23" ht="12.75" hidden="1">
      <c r="A34" s="3"/>
      <c r="B34" s="32"/>
      <c r="C34" s="32"/>
      <c r="D34" s="32"/>
      <c r="E34" s="32"/>
      <c r="F34" s="32"/>
      <c r="G34" s="32"/>
      <c r="H34" s="32"/>
      <c r="I34" s="32"/>
      <c r="J34" s="32"/>
      <c r="K34" s="34"/>
      <c r="L34" s="33"/>
      <c r="M34" s="33"/>
      <c r="N34" s="33"/>
      <c r="O34" s="33"/>
      <c r="P34" s="33"/>
      <c r="Q34" s="33"/>
      <c r="R34" s="34"/>
      <c r="S34" s="33"/>
      <c r="T34" s="33"/>
      <c r="U34" s="34"/>
      <c r="V34" s="33"/>
      <c r="W34" s="33"/>
    </row>
    <row r="35" spans="1:23" ht="12.75" hidden="1">
      <c r="A35" s="2"/>
      <c r="B35" s="9"/>
      <c r="C35" s="9"/>
      <c r="D35" s="9"/>
      <c r="E35" s="9"/>
      <c r="F35" s="9"/>
      <c r="G35" s="9"/>
      <c r="H35" s="9"/>
      <c r="I35" s="9"/>
      <c r="J35" s="9"/>
      <c r="K35" s="17"/>
      <c r="L35" s="17"/>
      <c r="M35" s="17"/>
      <c r="N35" s="17"/>
      <c r="O35" s="17"/>
      <c r="P35" s="17"/>
      <c r="Q35" s="17"/>
      <c r="R35" s="18"/>
      <c r="S35" s="18"/>
      <c r="T35" s="18"/>
      <c r="U35" s="18"/>
      <c r="V35" s="18"/>
      <c r="W35" s="18"/>
    </row>
    <row r="36" spans="1:23" ht="12.75" hidden="1">
      <c r="A36" s="3"/>
      <c r="B36" s="32"/>
      <c r="C36" s="32"/>
      <c r="D36" s="32"/>
      <c r="E36" s="32"/>
      <c r="F36" s="32"/>
      <c r="G36" s="32"/>
      <c r="H36" s="32"/>
      <c r="I36" s="32"/>
      <c r="J36" s="32"/>
      <c r="K36" s="33"/>
      <c r="L36" s="33"/>
      <c r="M36" s="33"/>
      <c r="N36" s="33"/>
      <c r="O36" s="33"/>
      <c r="P36" s="33"/>
      <c r="Q36" s="33"/>
      <c r="R36" s="34"/>
      <c r="S36" s="33"/>
      <c r="T36" s="33"/>
      <c r="U36" s="34"/>
      <c r="V36" s="33"/>
      <c r="W36" s="33"/>
    </row>
    <row r="37" spans="1:23" ht="25.5" customHeight="1" hidden="1">
      <c r="A37" s="2"/>
      <c r="B37" s="9"/>
      <c r="C37" s="9"/>
      <c r="D37" s="9"/>
      <c r="E37" s="9"/>
      <c r="F37" s="9"/>
      <c r="G37" s="9"/>
      <c r="H37" s="9"/>
      <c r="I37" s="9"/>
      <c r="J37" s="9"/>
      <c r="K37" s="17"/>
      <c r="L37" s="17"/>
      <c r="M37" s="17"/>
      <c r="N37" s="17"/>
      <c r="O37" s="17"/>
      <c r="P37" s="17"/>
      <c r="Q37" s="17"/>
      <c r="R37" s="18"/>
      <c r="S37" s="18"/>
      <c r="T37" s="18"/>
      <c r="U37" s="18"/>
      <c r="V37" s="18"/>
      <c r="W37" s="18"/>
    </row>
    <row r="38" spans="1:23" ht="12.75" hidden="1">
      <c r="A38" s="3"/>
      <c r="B38" s="32"/>
      <c r="C38" s="32"/>
      <c r="D38" s="32"/>
      <c r="E38" s="32"/>
      <c r="F38" s="32"/>
      <c r="G38" s="32"/>
      <c r="H38" s="32"/>
      <c r="I38" s="32"/>
      <c r="J38" s="32"/>
      <c r="K38" s="33"/>
      <c r="L38" s="33"/>
      <c r="M38" s="33"/>
      <c r="N38" s="33"/>
      <c r="O38" s="33"/>
      <c r="P38" s="33"/>
      <c r="Q38" s="33"/>
      <c r="R38" s="34"/>
      <c r="S38" s="33"/>
      <c r="T38" s="33"/>
      <c r="U38" s="34"/>
      <c r="V38" s="33"/>
      <c r="W38" s="33"/>
    </row>
    <row r="39" ht="12.75" hidden="1"/>
    <row r="40" ht="12.75" hidden="1"/>
    <row r="41" spans="1:23" ht="12.75">
      <c r="A41" s="21" t="s">
        <v>21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</row>
    <row r="42" spans="1:23" ht="12.75">
      <c r="A42" s="21" t="s">
        <v>22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</row>
    <row r="43" spans="1:23" ht="14.25" customHeight="1">
      <c r="A43" s="21" t="s">
        <v>121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</row>
    <row r="44" spans="1:23" ht="12.75">
      <c r="A44" s="21" t="s">
        <v>122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</row>
    <row r="45" spans="1:23" ht="0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12.75">
      <c r="A46" s="51" t="s">
        <v>23</v>
      </c>
      <c r="B46" s="44" t="s">
        <v>29</v>
      </c>
      <c r="C46" s="45"/>
      <c r="D46" s="45"/>
      <c r="E46" s="45"/>
      <c r="F46" s="45"/>
      <c r="G46" s="45"/>
      <c r="H46" s="45"/>
      <c r="I46" s="45"/>
      <c r="J46" s="46"/>
      <c r="K46" s="44" t="s">
        <v>28</v>
      </c>
      <c r="L46" s="45"/>
      <c r="M46" s="45"/>
      <c r="N46" s="46"/>
      <c r="O46" s="44" t="s">
        <v>27</v>
      </c>
      <c r="P46" s="45"/>
      <c r="Q46" s="46"/>
      <c r="R46" s="23" t="s">
        <v>26</v>
      </c>
      <c r="S46" s="43"/>
      <c r="T46" s="43"/>
      <c r="U46" s="43"/>
      <c r="V46" s="43"/>
      <c r="W46" s="24"/>
    </row>
    <row r="47" spans="1:23" ht="12.75">
      <c r="A47" s="52"/>
      <c r="B47" s="54"/>
      <c r="C47" s="55"/>
      <c r="D47" s="55"/>
      <c r="E47" s="55"/>
      <c r="F47" s="55"/>
      <c r="G47" s="55"/>
      <c r="H47" s="55"/>
      <c r="I47" s="55"/>
      <c r="J47" s="56"/>
      <c r="K47" s="54"/>
      <c r="L47" s="55"/>
      <c r="M47" s="55"/>
      <c r="N47" s="56"/>
      <c r="O47" s="54"/>
      <c r="P47" s="55"/>
      <c r="Q47" s="56"/>
      <c r="R47" s="44" t="s">
        <v>24</v>
      </c>
      <c r="S47" s="45"/>
      <c r="T47" s="46"/>
      <c r="U47" s="44" t="s">
        <v>25</v>
      </c>
      <c r="V47" s="45"/>
      <c r="W47" s="46"/>
    </row>
    <row r="48" spans="1:23" ht="26.25" customHeight="1">
      <c r="A48" s="53"/>
      <c r="B48" s="47"/>
      <c r="C48" s="48"/>
      <c r="D48" s="48"/>
      <c r="E48" s="48"/>
      <c r="F48" s="48"/>
      <c r="G48" s="48"/>
      <c r="H48" s="48"/>
      <c r="I48" s="48"/>
      <c r="J48" s="49"/>
      <c r="K48" s="47"/>
      <c r="L48" s="48"/>
      <c r="M48" s="48"/>
      <c r="N48" s="49"/>
      <c r="O48" s="47"/>
      <c r="P48" s="48"/>
      <c r="Q48" s="49"/>
      <c r="R48" s="47"/>
      <c r="S48" s="48"/>
      <c r="T48" s="49"/>
      <c r="U48" s="47"/>
      <c r="V48" s="48"/>
      <c r="W48" s="49"/>
    </row>
    <row r="49" spans="1:23" ht="12.75">
      <c r="A49" s="4">
        <v>1</v>
      </c>
      <c r="B49" s="50">
        <v>2</v>
      </c>
      <c r="C49" s="50"/>
      <c r="D49" s="50"/>
      <c r="E49" s="50"/>
      <c r="F49" s="50"/>
      <c r="G49" s="50"/>
      <c r="H49" s="50"/>
      <c r="I49" s="50"/>
      <c r="J49" s="50"/>
      <c r="K49" s="50">
        <v>3</v>
      </c>
      <c r="L49" s="50"/>
      <c r="M49" s="50"/>
      <c r="N49" s="50"/>
      <c r="O49" s="50">
        <v>4</v>
      </c>
      <c r="P49" s="50"/>
      <c r="Q49" s="50"/>
      <c r="R49" s="50">
        <v>5</v>
      </c>
      <c r="S49" s="50"/>
      <c r="T49" s="50"/>
      <c r="U49" s="50">
        <v>6</v>
      </c>
      <c r="V49" s="50"/>
      <c r="W49" s="50"/>
    </row>
    <row r="50" spans="1:23" ht="25.5" customHeight="1">
      <c r="A50" s="39">
        <v>1</v>
      </c>
      <c r="B50" s="42" t="s">
        <v>118</v>
      </c>
      <c r="C50" s="28"/>
      <c r="D50" s="28"/>
      <c r="E50" s="28"/>
      <c r="F50" s="28"/>
      <c r="G50" s="28"/>
      <c r="H50" s="28"/>
      <c r="I50" s="28"/>
      <c r="J50" s="29"/>
      <c r="K50" s="38">
        <v>0.02</v>
      </c>
      <c r="L50" s="38"/>
      <c r="M50" s="38"/>
      <c r="N50" s="38"/>
      <c r="O50" s="38">
        <f>37.53*6.65</f>
        <v>249.57450000000003</v>
      </c>
      <c r="P50" s="38"/>
      <c r="Q50" s="38"/>
      <c r="R50" s="38">
        <f>K50*O50</f>
        <v>4.991490000000001</v>
      </c>
      <c r="S50" s="38"/>
      <c r="T50" s="38"/>
      <c r="U50" s="38">
        <f>R50*$S$6</f>
        <v>5.7402135</v>
      </c>
      <c r="V50" s="38"/>
      <c r="W50" s="38"/>
    </row>
    <row r="51" spans="1:23" ht="12.75">
      <c r="A51" s="40"/>
      <c r="B51" s="9" t="s">
        <v>3</v>
      </c>
      <c r="C51" s="9"/>
      <c r="D51" s="9"/>
      <c r="E51" s="9"/>
      <c r="F51" s="9"/>
      <c r="G51" s="9"/>
      <c r="H51" s="9"/>
      <c r="I51" s="9"/>
      <c r="J51" s="9"/>
      <c r="K51" s="18">
        <v>1</v>
      </c>
      <c r="L51" s="18"/>
      <c r="M51" s="18"/>
      <c r="N51" s="18"/>
      <c r="O51" s="18">
        <f>20.23*6.65</f>
        <v>134.5295</v>
      </c>
      <c r="P51" s="18"/>
      <c r="Q51" s="18"/>
      <c r="R51" s="38">
        <f>K51*O51</f>
        <v>134.5295</v>
      </c>
      <c r="S51" s="38"/>
      <c r="T51" s="38"/>
      <c r="U51" s="38">
        <f>R51*$S$6</f>
        <v>154.708925</v>
      </c>
      <c r="V51" s="38"/>
      <c r="W51" s="38"/>
    </row>
    <row r="52" spans="1:23" ht="12.75">
      <c r="A52" s="40"/>
      <c r="B52" s="36" t="s">
        <v>35</v>
      </c>
      <c r="C52" s="36"/>
      <c r="D52" s="36"/>
      <c r="E52" s="36"/>
      <c r="F52" s="36"/>
      <c r="G52" s="36"/>
      <c r="H52" s="36"/>
      <c r="I52" s="36"/>
      <c r="J52" s="36"/>
      <c r="K52" s="37">
        <f>SUM(K50:N51)</f>
        <v>1.02</v>
      </c>
      <c r="L52" s="37"/>
      <c r="M52" s="37"/>
      <c r="N52" s="37"/>
      <c r="O52" s="37" t="s">
        <v>34</v>
      </c>
      <c r="P52" s="37"/>
      <c r="Q52" s="37"/>
      <c r="R52" s="35">
        <f>SUM(R50:T51)</f>
        <v>139.52099</v>
      </c>
      <c r="S52" s="35"/>
      <c r="T52" s="35"/>
      <c r="U52" s="35">
        <f>SUM(U50:W51)</f>
        <v>160.4491385</v>
      </c>
      <c r="V52" s="35"/>
      <c r="W52" s="35"/>
    </row>
    <row r="53" spans="1:23" ht="12.75" hidden="1">
      <c r="A53" s="40"/>
      <c r="B53" s="9"/>
      <c r="C53" s="9"/>
      <c r="D53" s="9"/>
      <c r="E53" s="9"/>
      <c r="F53" s="9"/>
      <c r="G53" s="9"/>
      <c r="H53" s="9"/>
      <c r="I53" s="9"/>
      <c r="J53" s="9"/>
      <c r="K53" s="18"/>
      <c r="L53" s="18"/>
      <c r="M53" s="18"/>
      <c r="N53" s="18"/>
      <c r="O53" s="18"/>
      <c r="P53" s="18"/>
      <c r="Q53" s="18"/>
      <c r="R53" s="38"/>
      <c r="S53" s="38"/>
      <c r="T53" s="38"/>
      <c r="U53" s="38"/>
      <c r="V53" s="38"/>
      <c r="W53" s="38"/>
    </row>
    <row r="54" spans="1:23" ht="25.5" customHeight="1">
      <c r="A54" s="40"/>
      <c r="B54" s="9" t="s">
        <v>5</v>
      </c>
      <c r="C54" s="9"/>
      <c r="D54" s="9"/>
      <c r="E54" s="9"/>
      <c r="F54" s="9"/>
      <c r="G54" s="9"/>
      <c r="H54" s="9"/>
      <c r="I54" s="9"/>
      <c r="J54" s="9"/>
      <c r="K54" s="18">
        <v>1</v>
      </c>
      <c r="L54" s="18"/>
      <c r="M54" s="18"/>
      <c r="N54" s="18"/>
      <c r="O54" s="18">
        <f>17.42*6.65</f>
        <v>115.84300000000002</v>
      </c>
      <c r="P54" s="18"/>
      <c r="Q54" s="18"/>
      <c r="R54" s="38">
        <f>K54*O54</f>
        <v>115.84300000000002</v>
      </c>
      <c r="S54" s="38"/>
      <c r="T54" s="38"/>
      <c r="U54" s="38">
        <f>R54*$S$6</f>
        <v>133.21945000000002</v>
      </c>
      <c r="V54" s="38"/>
      <c r="W54" s="38"/>
    </row>
    <row r="55" spans="1:23" ht="12.75" hidden="1">
      <c r="A55" s="40"/>
      <c r="B55" s="9"/>
      <c r="C55" s="9"/>
      <c r="D55" s="9"/>
      <c r="E55" s="9"/>
      <c r="F55" s="9"/>
      <c r="G55" s="9"/>
      <c r="H55" s="9"/>
      <c r="I55" s="9"/>
      <c r="J55" s="9"/>
      <c r="K55" s="18"/>
      <c r="L55" s="18"/>
      <c r="M55" s="18"/>
      <c r="N55" s="18"/>
      <c r="O55" s="18"/>
      <c r="P55" s="18"/>
      <c r="Q55" s="18"/>
      <c r="R55" s="38"/>
      <c r="S55" s="38"/>
      <c r="T55" s="38"/>
      <c r="U55" s="38"/>
      <c r="V55" s="38"/>
      <c r="W55" s="38"/>
    </row>
    <row r="56" spans="1:23" ht="12.75">
      <c r="A56" s="41"/>
      <c r="B56" s="36" t="s">
        <v>36</v>
      </c>
      <c r="C56" s="36"/>
      <c r="D56" s="36"/>
      <c r="E56" s="36"/>
      <c r="F56" s="36"/>
      <c r="G56" s="36"/>
      <c r="H56" s="36"/>
      <c r="I56" s="36"/>
      <c r="J56" s="36"/>
      <c r="K56" s="37">
        <f>SUM(K53:N55)</f>
        <v>1</v>
      </c>
      <c r="L56" s="37"/>
      <c r="M56" s="37"/>
      <c r="N56" s="37"/>
      <c r="O56" s="37" t="s">
        <v>34</v>
      </c>
      <c r="P56" s="37"/>
      <c r="Q56" s="37"/>
      <c r="R56" s="35">
        <f>SUM(R53:T55)</f>
        <v>115.84300000000002</v>
      </c>
      <c r="S56" s="35"/>
      <c r="T56" s="35"/>
      <c r="U56" s="35">
        <f>R56*$S$6</f>
        <v>133.21945000000002</v>
      </c>
      <c r="V56" s="35"/>
      <c r="W56" s="35"/>
    </row>
    <row r="57" spans="1:23" ht="12.75">
      <c r="A57" s="3"/>
      <c r="B57" s="32" t="s">
        <v>30</v>
      </c>
      <c r="C57" s="32"/>
      <c r="D57" s="32"/>
      <c r="E57" s="32"/>
      <c r="F57" s="32"/>
      <c r="G57" s="32"/>
      <c r="H57" s="32"/>
      <c r="I57" s="32"/>
      <c r="J57" s="32"/>
      <c r="K57" s="34">
        <f>K52+K56</f>
        <v>2.02</v>
      </c>
      <c r="L57" s="33"/>
      <c r="M57" s="33"/>
      <c r="N57" s="33"/>
      <c r="O57" s="33" t="s">
        <v>34</v>
      </c>
      <c r="P57" s="33"/>
      <c r="Q57" s="33"/>
      <c r="R57" s="34">
        <f>R52+R56</f>
        <v>255.36399000000003</v>
      </c>
      <c r="S57" s="33"/>
      <c r="T57" s="33"/>
      <c r="U57" s="34">
        <f>U52+U56</f>
        <v>293.66858850000006</v>
      </c>
      <c r="V57" s="33"/>
      <c r="W57" s="33"/>
    </row>
    <row r="58" spans="1:23" ht="12.75">
      <c r="A58" s="2">
        <v>2</v>
      </c>
      <c r="B58" s="9" t="s">
        <v>13</v>
      </c>
      <c r="C58" s="9"/>
      <c r="D58" s="9"/>
      <c r="E58" s="9"/>
      <c r="F58" s="9"/>
      <c r="G58" s="9"/>
      <c r="H58" s="9"/>
      <c r="I58" s="9"/>
      <c r="J58" s="9"/>
      <c r="K58" s="17" t="s">
        <v>34</v>
      </c>
      <c r="L58" s="17"/>
      <c r="M58" s="17"/>
      <c r="N58" s="17"/>
      <c r="O58" s="17" t="s">
        <v>34</v>
      </c>
      <c r="P58" s="17"/>
      <c r="Q58" s="17"/>
      <c r="R58" s="18">
        <f>R57*$S$7</f>
        <v>20.173755210000003</v>
      </c>
      <c r="S58" s="18"/>
      <c r="T58" s="18"/>
      <c r="U58" s="18">
        <f>U57*$S$7</f>
        <v>23.199818491500004</v>
      </c>
      <c r="V58" s="18"/>
      <c r="W58" s="18"/>
    </row>
    <row r="59" spans="1:23" ht="12.75">
      <c r="A59" s="3"/>
      <c r="B59" s="32" t="s">
        <v>31</v>
      </c>
      <c r="C59" s="32"/>
      <c r="D59" s="32"/>
      <c r="E59" s="32"/>
      <c r="F59" s="32"/>
      <c r="G59" s="32"/>
      <c r="H59" s="32"/>
      <c r="I59" s="32"/>
      <c r="J59" s="32"/>
      <c r="K59" s="33" t="s">
        <v>34</v>
      </c>
      <c r="L59" s="33"/>
      <c r="M59" s="33"/>
      <c r="N59" s="33"/>
      <c r="O59" s="33" t="s">
        <v>34</v>
      </c>
      <c r="P59" s="33"/>
      <c r="Q59" s="33"/>
      <c r="R59" s="34">
        <f>R57+R58</f>
        <v>275.53774521</v>
      </c>
      <c r="S59" s="33"/>
      <c r="T59" s="33"/>
      <c r="U59" s="34">
        <f>U57+U58</f>
        <v>316.8684069915001</v>
      </c>
      <c r="V59" s="33"/>
      <c r="W59" s="33"/>
    </row>
    <row r="60" spans="1:23" ht="12.75">
      <c r="A60" s="2">
        <v>3</v>
      </c>
      <c r="B60" s="9" t="s">
        <v>32</v>
      </c>
      <c r="C60" s="9"/>
      <c r="D60" s="9"/>
      <c r="E60" s="9"/>
      <c r="F60" s="9"/>
      <c r="G60" s="9"/>
      <c r="H60" s="9"/>
      <c r="I60" s="9"/>
      <c r="J60" s="9"/>
      <c r="K60" s="17" t="s">
        <v>34</v>
      </c>
      <c r="L60" s="17"/>
      <c r="M60" s="17"/>
      <c r="N60" s="17"/>
      <c r="O60" s="17" t="s">
        <v>34</v>
      </c>
      <c r="P60" s="17"/>
      <c r="Q60" s="17"/>
      <c r="R60" s="18">
        <f>R59*$S$8</f>
        <v>101.94896572770001</v>
      </c>
      <c r="S60" s="18"/>
      <c r="T60" s="18"/>
      <c r="U60" s="18">
        <f>U59*$S$8</f>
        <v>117.24131058685502</v>
      </c>
      <c r="V60" s="18"/>
      <c r="W60" s="18"/>
    </row>
    <row r="61" spans="1:23" ht="12" customHeight="1">
      <c r="A61" s="3"/>
      <c r="B61" s="32" t="s">
        <v>33</v>
      </c>
      <c r="C61" s="32"/>
      <c r="D61" s="32"/>
      <c r="E61" s="32"/>
      <c r="F61" s="32"/>
      <c r="G61" s="32"/>
      <c r="H61" s="32"/>
      <c r="I61" s="32"/>
      <c r="J61" s="32"/>
      <c r="K61" s="33" t="s">
        <v>34</v>
      </c>
      <c r="L61" s="33"/>
      <c r="M61" s="33"/>
      <c r="N61" s="33"/>
      <c r="O61" s="33" t="s">
        <v>34</v>
      </c>
      <c r="P61" s="33"/>
      <c r="Q61" s="33"/>
      <c r="R61" s="34">
        <f>R59+R60</f>
        <v>377.4867109377</v>
      </c>
      <c r="S61" s="33"/>
      <c r="T61" s="33"/>
      <c r="U61" s="34">
        <f>U59+U60</f>
        <v>434.1097175783551</v>
      </c>
      <c r="V61" s="33"/>
      <c r="W61" s="33"/>
    </row>
    <row r="62" ht="10.5" customHeight="1" hidden="1"/>
    <row r="63" ht="36.75" customHeight="1" hidden="1"/>
    <row r="64" spans="1:23" ht="12.75" hidden="1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</row>
    <row r="65" spans="1:23" ht="12.75" hidden="1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</row>
    <row r="66" spans="1:23" ht="27" customHeight="1" hidden="1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</row>
    <row r="67" spans="1:23" ht="12.75" hidden="1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</row>
    <row r="68" spans="1:23" ht="12.75" hidden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ht="12.75" hidden="1">
      <c r="A69" s="51"/>
      <c r="B69" s="44"/>
      <c r="C69" s="45"/>
      <c r="D69" s="45"/>
      <c r="E69" s="45"/>
      <c r="F69" s="45"/>
      <c r="G69" s="45"/>
      <c r="H69" s="45"/>
      <c r="I69" s="45"/>
      <c r="J69" s="46"/>
      <c r="K69" s="44"/>
      <c r="L69" s="45"/>
      <c r="M69" s="45"/>
      <c r="N69" s="46"/>
      <c r="O69" s="44"/>
      <c r="P69" s="45"/>
      <c r="Q69" s="46"/>
      <c r="R69" s="23"/>
      <c r="S69" s="43"/>
      <c r="T69" s="43"/>
      <c r="U69" s="43"/>
      <c r="V69" s="43"/>
      <c r="W69" s="24"/>
    </row>
    <row r="70" spans="1:23" ht="12.75" hidden="1">
      <c r="A70" s="52"/>
      <c r="B70" s="54"/>
      <c r="C70" s="55"/>
      <c r="D70" s="55"/>
      <c r="E70" s="55"/>
      <c r="F70" s="55"/>
      <c r="G70" s="55"/>
      <c r="H70" s="55"/>
      <c r="I70" s="55"/>
      <c r="J70" s="56"/>
      <c r="K70" s="54"/>
      <c r="L70" s="55"/>
      <c r="M70" s="55"/>
      <c r="N70" s="56"/>
      <c r="O70" s="54"/>
      <c r="P70" s="55"/>
      <c r="Q70" s="56"/>
      <c r="R70" s="44"/>
      <c r="S70" s="45"/>
      <c r="T70" s="46"/>
      <c r="U70" s="44"/>
      <c r="V70" s="45"/>
      <c r="W70" s="46"/>
    </row>
    <row r="71" spans="1:23" ht="26.25" customHeight="1" hidden="1">
      <c r="A71" s="53"/>
      <c r="B71" s="47"/>
      <c r="C71" s="48"/>
      <c r="D71" s="48"/>
      <c r="E71" s="48"/>
      <c r="F71" s="48"/>
      <c r="G71" s="48"/>
      <c r="H71" s="48"/>
      <c r="I71" s="48"/>
      <c r="J71" s="49"/>
      <c r="K71" s="47"/>
      <c r="L71" s="48"/>
      <c r="M71" s="48"/>
      <c r="N71" s="49"/>
      <c r="O71" s="47"/>
      <c r="P71" s="48"/>
      <c r="Q71" s="49"/>
      <c r="R71" s="47"/>
      <c r="S71" s="48"/>
      <c r="T71" s="49"/>
      <c r="U71" s="47"/>
      <c r="V71" s="48"/>
      <c r="W71" s="49"/>
    </row>
    <row r="72" spans="1:23" ht="12.75" hidden="1">
      <c r="A72" s="4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</row>
    <row r="73" spans="1:23" ht="25.5" customHeight="1" hidden="1">
      <c r="A73" s="39"/>
      <c r="B73" s="42"/>
      <c r="C73" s="28"/>
      <c r="D73" s="28"/>
      <c r="E73" s="28"/>
      <c r="F73" s="28"/>
      <c r="G73" s="28"/>
      <c r="H73" s="28"/>
      <c r="I73" s="28"/>
      <c r="J73" s="29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</row>
    <row r="74" spans="1:23" ht="12.75" hidden="1">
      <c r="A74" s="40"/>
      <c r="B74" s="9"/>
      <c r="C74" s="9"/>
      <c r="D74" s="9"/>
      <c r="E74" s="9"/>
      <c r="F74" s="9"/>
      <c r="G74" s="9"/>
      <c r="H74" s="9"/>
      <c r="I74" s="9"/>
      <c r="J74" s="9"/>
      <c r="K74" s="18"/>
      <c r="L74" s="18"/>
      <c r="M74" s="18"/>
      <c r="N74" s="18"/>
      <c r="O74" s="18"/>
      <c r="P74" s="18"/>
      <c r="Q74" s="18"/>
      <c r="R74" s="38"/>
      <c r="S74" s="38"/>
      <c r="T74" s="38"/>
      <c r="U74" s="38"/>
      <c r="V74" s="38"/>
      <c r="W74" s="38"/>
    </row>
    <row r="75" spans="1:23" ht="12.75" hidden="1">
      <c r="A75" s="40"/>
      <c r="B75" s="36"/>
      <c r="C75" s="36"/>
      <c r="D75" s="36"/>
      <c r="E75" s="36"/>
      <c r="F75" s="36"/>
      <c r="G75" s="36"/>
      <c r="H75" s="36"/>
      <c r="I75" s="36"/>
      <c r="J75" s="36"/>
      <c r="K75" s="37"/>
      <c r="L75" s="37"/>
      <c r="M75" s="37"/>
      <c r="N75" s="37"/>
      <c r="O75" s="37"/>
      <c r="P75" s="37"/>
      <c r="Q75" s="37"/>
      <c r="R75" s="35"/>
      <c r="S75" s="35"/>
      <c r="T75" s="35"/>
      <c r="U75" s="35"/>
      <c r="V75" s="35"/>
      <c r="W75" s="35"/>
    </row>
    <row r="76" spans="1:23" ht="25.5" customHeight="1" hidden="1">
      <c r="A76" s="40"/>
      <c r="B76" s="9"/>
      <c r="C76" s="9"/>
      <c r="D76" s="9"/>
      <c r="E76" s="9"/>
      <c r="F76" s="9"/>
      <c r="G76" s="9"/>
      <c r="H76" s="9"/>
      <c r="I76" s="9"/>
      <c r="J76" s="9"/>
      <c r="K76" s="18"/>
      <c r="L76" s="18"/>
      <c r="M76" s="18"/>
      <c r="N76" s="18"/>
      <c r="O76" s="18"/>
      <c r="P76" s="18"/>
      <c r="Q76" s="18"/>
      <c r="R76" s="38"/>
      <c r="S76" s="38"/>
      <c r="T76" s="38"/>
      <c r="U76" s="38"/>
      <c r="V76" s="38"/>
      <c r="W76" s="38"/>
    </row>
    <row r="77" spans="1:23" ht="14.25" customHeight="1" hidden="1">
      <c r="A77" s="40"/>
      <c r="B77" s="9"/>
      <c r="C77" s="9"/>
      <c r="D77" s="9"/>
      <c r="E77" s="9"/>
      <c r="F77" s="9"/>
      <c r="G77" s="9"/>
      <c r="H77" s="9"/>
      <c r="I77" s="9"/>
      <c r="J77" s="9"/>
      <c r="K77" s="18"/>
      <c r="L77" s="18"/>
      <c r="M77" s="18"/>
      <c r="N77" s="18"/>
      <c r="O77" s="18"/>
      <c r="P77" s="18"/>
      <c r="Q77" s="18"/>
      <c r="R77" s="38"/>
      <c r="S77" s="38"/>
      <c r="T77" s="38"/>
      <c r="U77" s="38"/>
      <c r="V77" s="38"/>
      <c r="W77" s="38"/>
    </row>
    <row r="78" spans="1:23" ht="12.75" hidden="1">
      <c r="A78" s="40"/>
      <c r="B78" s="9"/>
      <c r="C78" s="9"/>
      <c r="D78" s="9"/>
      <c r="E78" s="9"/>
      <c r="F78" s="9"/>
      <c r="G78" s="9"/>
      <c r="H78" s="9"/>
      <c r="I78" s="9"/>
      <c r="J78" s="9"/>
      <c r="K78" s="18"/>
      <c r="L78" s="18"/>
      <c r="M78" s="18"/>
      <c r="N78" s="18"/>
      <c r="O78" s="18"/>
      <c r="P78" s="18"/>
      <c r="Q78" s="18"/>
      <c r="R78" s="38"/>
      <c r="S78" s="38"/>
      <c r="T78" s="38"/>
      <c r="U78" s="38"/>
      <c r="V78" s="38"/>
      <c r="W78" s="38"/>
    </row>
    <row r="79" spans="1:23" ht="12.75" hidden="1">
      <c r="A79" s="41"/>
      <c r="B79" s="36"/>
      <c r="C79" s="36"/>
      <c r="D79" s="36"/>
      <c r="E79" s="36"/>
      <c r="F79" s="36"/>
      <c r="G79" s="36"/>
      <c r="H79" s="36"/>
      <c r="I79" s="36"/>
      <c r="J79" s="36"/>
      <c r="K79" s="37"/>
      <c r="L79" s="37"/>
      <c r="M79" s="37"/>
      <c r="N79" s="37"/>
      <c r="O79" s="37"/>
      <c r="P79" s="37"/>
      <c r="Q79" s="37"/>
      <c r="R79" s="35"/>
      <c r="S79" s="35"/>
      <c r="T79" s="35"/>
      <c r="U79" s="35"/>
      <c r="V79" s="35"/>
      <c r="W79" s="35"/>
    </row>
    <row r="80" spans="1:23" ht="12.75" hidden="1">
      <c r="A80" s="3"/>
      <c r="B80" s="32"/>
      <c r="C80" s="32"/>
      <c r="D80" s="32"/>
      <c r="E80" s="32"/>
      <c r="F80" s="32"/>
      <c r="G80" s="32"/>
      <c r="H80" s="32"/>
      <c r="I80" s="32"/>
      <c r="J80" s="32"/>
      <c r="K80" s="34"/>
      <c r="L80" s="33"/>
      <c r="M80" s="33"/>
      <c r="N80" s="33"/>
      <c r="O80" s="33"/>
      <c r="P80" s="33"/>
      <c r="Q80" s="33"/>
      <c r="R80" s="34"/>
      <c r="S80" s="33"/>
      <c r="T80" s="33"/>
      <c r="U80" s="34"/>
      <c r="V80" s="33"/>
      <c r="W80" s="33"/>
    </row>
    <row r="81" spans="1:23" ht="12.75" hidden="1">
      <c r="A81" s="2"/>
      <c r="B81" s="9"/>
      <c r="C81" s="9"/>
      <c r="D81" s="9"/>
      <c r="E81" s="9"/>
      <c r="F81" s="9"/>
      <c r="G81" s="9"/>
      <c r="H81" s="9"/>
      <c r="I81" s="9"/>
      <c r="J81" s="9"/>
      <c r="K81" s="17"/>
      <c r="L81" s="17"/>
      <c r="M81" s="17"/>
      <c r="N81" s="17"/>
      <c r="O81" s="17"/>
      <c r="P81" s="17"/>
      <c r="Q81" s="17"/>
      <c r="R81" s="18"/>
      <c r="S81" s="18"/>
      <c r="T81" s="18"/>
      <c r="U81" s="18"/>
      <c r="V81" s="18"/>
      <c r="W81" s="18"/>
    </row>
    <row r="82" spans="1:23" ht="12.75" hidden="1">
      <c r="A82" s="3"/>
      <c r="B82" s="32"/>
      <c r="C82" s="32"/>
      <c r="D82" s="32"/>
      <c r="E82" s="32"/>
      <c r="F82" s="32"/>
      <c r="G82" s="32"/>
      <c r="H82" s="32"/>
      <c r="I82" s="32"/>
      <c r="J82" s="32"/>
      <c r="K82" s="33"/>
      <c r="L82" s="33"/>
      <c r="M82" s="33"/>
      <c r="N82" s="33"/>
      <c r="O82" s="33"/>
      <c r="P82" s="33"/>
      <c r="Q82" s="33"/>
      <c r="R82" s="34"/>
      <c r="S82" s="33"/>
      <c r="T82" s="33"/>
      <c r="U82" s="34"/>
      <c r="V82" s="33"/>
      <c r="W82" s="33"/>
    </row>
    <row r="83" spans="1:23" ht="24.75" customHeight="1" hidden="1">
      <c r="A83" s="2"/>
      <c r="B83" s="9"/>
      <c r="C83" s="9"/>
      <c r="D83" s="9"/>
      <c r="E83" s="9"/>
      <c r="F83" s="9"/>
      <c r="G83" s="9"/>
      <c r="H83" s="9"/>
      <c r="I83" s="9"/>
      <c r="J83" s="9"/>
      <c r="K83" s="17"/>
      <c r="L83" s="17"/>
      <c r="M83" s="17"/>
      <c r="N83" s="17"/>
      <c r="O83" s="17"/>
      <c r="P83" s="17"/>
      <c r="Q83" s="17"/>
      <c r="R83" s="18"/>
      <c r="S83" s="18"/>
      <c r="T83" s="18"/>
      <c r="U83" s="18"/>
      <c r="V83" s="18"/>
      <c r="W83" s="18"/>
    </row>
    <row r="84" spans="1:23" ht="12.75" hidden="1">
      <c r="A84" s="3"/>
      <c r="B84" s="32"/>
      <c r="C84" s="32"/>
      <c r="D84" s="32"/>
      <c r="E84" s="32"/>
      <c r="F84" s="32"/>
      <c r="G84" s="32"/>
      <c r="H84" s="32"/>
      <c r="I84" s="32"/>
      <c r="J84" s="32"/>
      <c r="K84" s="33"/>
      <c r="L84" s="33"/>
      <c r="M84" s="33"/>
      <c r="N84" s="33"/>
      <c r="O84" s="33"/>
      <c r="P84" s="33"/>
      <c r="Q84" s="33"/>
      <c r="R84" s="34"/>
      <c r="S84" s="33"/>
      <c r="T84" s="33"/>
      <c r="U84" s="34"/>
      <c r="V84" s="33"/>
      <c r="W84" s="33"/>
    </row>
    <row r="85" ht="12.75" hidden="1"/>
    <row r="86" ht="12.75" hidden="1"/>
    <row r="87" spans="1:23" ht="12.75" hidden="1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</row>
    <row r="88" spans="1:23" ht="12.75" hidden="1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</row>
    <row r="89" spans="1:23" ht="26.25" customHeight="1" hidden="1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</row>
    <row r="90" spans="1:23" ht="12.75" hidden="1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</row>
    <row r="91" spans="1:23" ht="12.75" hidden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ht="12.75" hidden="1">
      <c r="A92" s="51"/>
      <c r="B92" s="44"/>
      <c r="C92" s="45"/>
      <c r="D92" s="45"/>
      <c r="E92" s="45"/>
      <c r="F92" s="45"/>
      <c r="G92" s="45"/>
      <c r="H92" s="45"/>
      <c r="I92" s="45"/>
      <c r="J92" s="46"/>
      <c r="K92" s="44"/>
      <c r="L92" s="45"/>
      <c r="M92" s="45"/>
      <c r="N92" s="46"/>
      <c r="O92" s="44"/>
      <c r="P92" s="45"/>
      <c r="Q92" s="46"/>
      <c r="R92" s="23"/>
      <c r="S92" s="43"/>
      <c r="T92" s="43"/>
      <c r="U92" s="43"/>
      <c r="V92" s="43"/>
      <c r="W92" s="24"/>
    </row>
    <row r="93" spans="1:23" ht="12.75" hidden="1">
      <c r="A93" s="52"/>
      <c r="B93" s="54"/>
      <c r="C93" s="55"/>
      <c r="D93" s="55"/>
      <c r="E93" s="55"/>
      <c r="F93" s="55"/>
      <c r="G93" s="55"/>
      <c r="H93" s="55"/>
      <c r="I93" s="55"/>
      <c r="J93" s="56"/>
      <c r="K93" s="54"/>
      <c r="L93" s="55"/>
      <c r="M93" s="55"/>
      <c r="N93" s="56"/>
      <c r="O93" s="54"/>
      <c r="P93" s="55"/>
      <c r="Q93" s="56"/>
      <c r="R93" s="44"/>
      <c r="S93" s="45"/>
      <c r="T93" s="46"/>
      <c r="U93" s="44"/>
      <c r="V93" s="45"/>
      <c r="W93" s="46"/>
    </row>
    <row r="94" spans="1:23" ht="26.25" customHeight="1" hidden="1">
      <c r="A94" s="53"/>
      <c r="B94" s="47"/>
      <c r="C94" s="48"/>
      <c r="D94" s="48"/>
      <c r="E94" s="48"/>
      <c r="F94" s="48"/>
      <c r="G94" s="48"/>
      <c r="H94" s="48"/>
      <c r="I94" s="48"/>
      <c r="J94" s="49"/>
      <c r="K94" s="47"/>
      <c r="L94" s="48"/>
      <c r="M94" s="48"/>
      <c r="N94" s="49"/>
      <c r="O94" s="47"/>
      <c r="P94" s="48"/>
      <c r="Q94" s="49"/>
      <c r="R94" s="47"/>
      <c r="S94" s="48"/>
      <c r="T94" s="49"/>
      <c r="U94" s="47"/>
      <c r="V94" s="48"/>
      <c r="W94" s="49"/>
    </row>
    <row r="95" spans="1:23" ht="12.75" hidden="1">
      <c r="A95" s="4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</row>
    <row r="96" spans="1:23" ht="25.5" customHeight="1" hidden="1">
      <c r="A96" s="39"/>
      <c r="B96" s="42"/>
      <c r="C96" s="28"/>
      <c r="D96" s="28"/>
      <c r="E96" s="28"/>
      <c r="F96" s="28"/>
      <c r="G96" s="28"/>
      <c r="H96" s="28"/>
      <c r="I96" s="28"/>
      <c r="J96" s="29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</row>
    <row r="97" spans="1:23" ht="12.75" hidden="1">
      <c r="A97" s="40"/>
      <c r="B97" s="9"/>
      <c r="C97" s="9"/>
      <c r="D97" s="9"/>
      <c r="E97" s="9"/>
      <c r="F97" s="9"/>
      <c r="G97" s="9"/>
      <c r="H97" s="9"/>
      <c r="I97" s="9"/>
      <c r="J97" s="9"/>
      <c r="K97" s="18"/>
      <c r="L97" s="18"/>
      <c r="M97" s="18"/>
      <c r="N97" s="18"/>
      <c r="O97" s="18"/>
      <c r="P97" s="18"/>
      <c r="Q97" s="18"/>
      <c r="R97" s="38"/>
      <c r="S97" s="38"/>
      <c r="T97" s="38"/>
      <c r="U97" s="38"/>
      <c r="V97" s="38"/>
      <c r="W97" s="38"/>
    </row>
    <row r="98" spans="1:23" ht="12.75" hidden="1">
      <c r="A98" s="40"/>
      <c r="B98" s="36"/>
      <c r="C98" s="36"/>
      <c r="D98" s="36"/>
      <c r="E98" s="36"/>
      <c r="F98" s="36"/>
      <c r="G98" s="36"/>
      <c r="H98" s="36"/>
      <c r="I98" s="36"/>
      <c r="J98" s="36"/>
      <c r="K98" s="37"/>
      <c r="L98" s="37"/>
      <c r="M98" s="37"/>
      <c r="N98" s="37"/>
      <c r="O98" s="37"/>
      <c r="P98" s="37"/>
      <c r="Q98" s="37"/>
      <c r="R98" s="35"/>
      <c r="S98" s="35"/>
      <c r="T98" s="35"/>
      <c r="U98" s="35"/>
      <c r="V98" s="35"/>
      <c r="W98" s="35"/>
    </row>
    <row r="99" spans="1:23" ht="12.75" hidden="1">
      <c r="A99" s="40"/>
      <c r="B99" s="9"/>
      <c r="C99" s="9"/>
      <c r="D99" s="9"/>
      <c r="E99" s="9"/>
      <c r="F99" s="9"/>
      <c r="G99" s="9"/>
      <c r="H99" s="9"/>
      <c r="I99" s="9"/>
      <c r="J99" s="9"/>
      <c r="K99" s="18"/>
      <c r="L99" s="18"/>
      <c r="M99" s="18"/>
      <c r="N99" s="18"/>
      <c r="O99" s="18"/>
      <c r="P99" s="18"/>
      <c r="Q99" s="18"/>
      <c r="R99" s="38"/>
      <c r="S99" s="38"/>
      <c r="T99" s="38"/>
      <c r="U99" s="38"/>
      <c r="V99" s="38"/>
      <c r="W99" s="38"/>
    </row>
    <row r="100" spans="1:23" ht="12.75" hidden="1">
      <c r="A100" s="40"/>
      <c r="B100" s="9"/>
      <c r="C100" s="9"/>
      <c r="D100" s="9"/>
      <c r="E100" s="9"/>
      <c r="F100" s="9"/>
      <c r="G100" s="9"/>
      <c r="H100" s="9"/>
      <c r="I100" s="9"/>
      <c r="J100" s="9"/>
      <c r="K100" s="18"/>
      <c r="L100" s="18"/>
      <c r="M100" s="18"/>
      <c r="N100" s="18"/>
      <c r="O100" s="18"/>
      <c r="P100" s="18"/>
      <c r="Q100" s="18"/>
      <c r="R100" s="38"/>
      <c r="S100" s="38"/>
      <c r="T100" s="38"/>
      <c r="U100" s="38"/>
      <c r="V100" s="38"/>
      <c r="W100" s="38"/>
    </row>
    <row r="101" spans="1:23" ht="12.75" hidden="1">
      <c r="A101" s="40"/>
      <c r="B101" s="9"/>
      <c r="C101" s="9"/>
      <c r="D101" s="9"/>
      <c r="E101" s="9"/>
      <c r="F101" s="9"/>
      <c r="G101" s="9"/>
      <c r="H101" s="9"/>
      <c r="I101" s="9"/>
      <c r="J101" s="9"/>
      <c r="K101" s="18"/>
      <c r="L101" s="18"/>
      <c r="M101" s="18"/>
      <c r="N101" s="18"/>
      <c r="O101" s="18"/>
      <c r="P101" s="18"/>
      <c r="Q101" s="18"/>
      <c r="R101" s="38"/>
      <c r="S101" s="38"/>
      <c r="T101" s="38"/>
      <c r="U101" s="38"/>
      <c r="V101" s="38"/>
      <c r="W101" s="38"/>
    </row>
    <row r="102" spans="1:23" ht="12.75" hidden="1">
      <c r="A102" s="41"/>
      <c r="B102" s="36"/>
      <c r="C102" s="36"/>
      <c r="D102" s="36"/>
      <c r="E102" s="36"/>
      <c r="F102" s="36"/>
      <c r="G102" s="36"/>
      <c r="H102" s="36"/>
      <c r="I102" s="36"/>
      <c r="J102" s="36"/>
      <c r="K102" s="37"/>
      <c r="L102" s="37"/>
      <c r="M102" s="37"/>
      <c r="N102" s="37"/>
      <c r="O102" s="37"/>
      <c r="P102" s="37"/>
      <c r="Q102" s="37"/>
      <c r="R102" s="35"/>
      <c r="S102" s="35"/>
      <c r="T102" s="35"/>
      <c r="U102" s="35"/>
      <c r="V102" s="35"/>
      <c r="W102" s="35"/>
    </row>
    <row r="103" spans="1:23" ht="12.75" hidden="1">
      <c r="A103" s="3"/>
      <c r="B103" s="32"/>
      <c r="C103" s="32"/>
      <c r="D103" s="32"/>
      <c r="E103" s="32"/>
      <c r="F103" s="32"/>
      <c r="G103" s="32"/>
      <c r="H103" s="32"/>
      <c r="I103" s="32"/>
      <c r="J103" s="32"/>
      <c r="K103" s="34"/>
      <c r="L103" s="33"/>
      <c r="M103" s="33"/>
      <c r="N103" s="33"/>
      <c r="O103" s="33"/>
      <c r="P103" s="33"/>
      <c r="Q103" s="33"/>
      <c r="R103" s="34"/>
      <c r="S103" s="33"/>
      <c r="T103" s="33"/>
      <c r="U103" s="34"/>
      <c r="V103" s="33"/>
      <c r="W103" s="33"/>
    </row>
    <row r="104" spans="1:23" ht="12.75" hidden="1">
      <c r="A104" s="2"/>
      <c r="B104" s="9"/>
      <c r="C104" s="9"/>
      <c r="D104" s="9"/>
      <c r="E104" s="9"/>
      <c r="F104" s="9"/>
      <c r="G104" s="9"/>
      <c r="H104" s="9"/>
      <c r="I104" s="9"/>
      <c r="J104" s="9"/>
      <c r="K104" s="17"/>
      <c r="L104" s="17"/>
      <c r="M104" s="17"/>
      <c r="N104" s="17"/>
      <c r="O104" s="17"/>
      <c r="P104" s="17"/>
      <c r="Q104" s="17"/>
      <c r="R104" s="18"/>
      <c r="S104" s="18"/>
      <c r="T104" s="18"/>
      <c r="U104" s="18"/>
      <c r="V104" s="18"/>
      <c r="W104" s="18"/>
    </row>
    <row r="105" spans="1:23" ht="12.75" hidden="1">
      <c r="A105" s="3"/>
      <c r="B105" s="32"/>
      <c r="C105" s="32"/>
      <c r="D105" s="32"/>
      <c r="E105" s="32"/>
      <c r="F105" s="32"/>
      <c r="G105" s="32"/>
      <c r="H105" s="32"/>
      <c r="I105" s="32"/>
      <c r="J105" s="32"/>
      <c r="K105" s="33"/>
      <c r="L105" s="33"/>
      <c r="M105" s="33"/>
      <c r="N105" s="33"/>
      <c r="O105" s="33"/>
      <c r="P105" s="33"/>
      <c r="Q105" s="33"/>
      <c r="R105" s="34"/>
      <c r="S105" s="33"/>
      <c r="T105" s="33"/>
      <c r="U105" s="34"/>
      <c r="V105" s="33"/>
      <c r="W105" s="33"/>
    </row>
    <row r="106" spans="1:23" ht="26.25" customHeight="1" hidden="1">
      <c r="A106" s="2"/>
      <c r="B106" s="9"/>
      <c r="C106" s="9"/>
      <c r="D106" s="9"/>
      <c r="E106" s="9"/>
      <c r="F106" s="9"/>
      <c r="G106" s="9"/>
      <c r="H106" s="9"/>
      <c r="I106" s="9"/>
      <c r="J106" s="9"/>
      <c r="K106" s="17"/>
      <c r="L106" s="17"/>
      <c r="M106" s="17"/>
      <c r="N106" s="17"/>
      <c r="O106" s="17"/>
      <c r="P106" s="17"/>
      <c r="Q106" s="17"/>
      <c r="R106" s="18"/>
      <c r="S106" s="18"/>
      <c r="T106" s="18"/>
      <c r="U106" s="18"/>
      <c r="V106" s="18"/>
      <c r="W106" s="18"/>
    </row>
    <row r="107" spans="1:23" ht="12.75" hidden="1">
      <c r="A107" s="3"/>
      <c r="B107" s="32"/>
      <c r="C107" s="32"/>
      <c r="D107" s="32"/>
      <c r="E107" s="32"/>
      <c r="F107" s="32"/>
      <c r="G107" s="32"/>
      <c r="H107" s="32"/>
      <c r="I107" s="32"/>
      <c r="J107" s="32"/>
      <c r="K107" s="33"/>
      <c r="L107" s="33"/>
      <c r="M107" s="33"/>
      <c r="N107" s="33"/>
      <c r="O107" s="33"/>
      <c r="P107" s="33"/>
      <c r="Q107" s="33"/>
      <c r="R107" s="34"/>
      <c r="S107" s="33"/>
      <c r="T107" s="33"/>
      <c r="U107" s="34"/>
      <c r="V107" s="33"/>
      <c r="W107" s="33"/>
    </row>
    <row r="108" ht="12.75" hidden="1"/>
    <row r="109" ht="12.75" hidden="1"/>
    <row r="110" spans="1:23" ht="12.75" hidden="1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</row>
    <row r="111" spans="1:23" ht="12.75" hidden="1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</row>
    <row r="112" spans="1:23" ht="12.75" hidden="1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</row>
    <row r="113" spans="1:23" ht="12.75" hidden="1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</row>
    <row r="114" spans="1:23" ht="12.75" hidden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</row>
    <row r="115" spans="1:23" ht="12.75" hidden="1">
      <c r="A115" s="51"/>
      <c r="B115" s="44"/>
      <c r="C115" s="45"/>
      <c r="D115" s="45"/>
      <c r="E115" s="45"/>
      <c r="F115" s="45"/>
      <c r="G115" s="45"/>
      <c r="H115" s="45"/>
      <c r="I115" s="45"/>
      <c r="J115" s="46"/>
      <c r="K115" s="44"/>
      <c r="L115" s="45"/>
      <c r="M115" s="45"/>
      <c r="N115" s="46"/>
      <c r="O115" s="44"/>
      <c r="P115" s="45"/>
      <c r="Q115" s="46"/>
      <c r="R115" s="23"/>
      <c r="S115" s="43"/>
      <c r="T115" s="43"/>
      <c r="U115" s="43"/>
      <c r="V115" s="43"/>
      <c r="W115" s="24"/>
    </row>
    <row r="116" spans="1:23" ht="12.75" hidden="1">
      <c r="A116" s="52"/>
      <c r="B116" s="54"/>
      <c r="C116" s="55"/>
      <c r="D116" s="55"/>
      <c r="E116" s="55"/>
      <c r="F116" s="55"/>
      <c r="G116" s="55"/>
      <c r="H116" s="55"/>
      <c r="I116" s="55"/>
      <c r="J116" s="56"/>
      <c r="K116" s="54"/>
      <c r="L116" s="55"/>
      <c r="M116" s="55"/>
      <c r="N116" s="56"/>
      <c r="O116" s="54"/>
      <c r="P116" s="55"/>
      <c r="Q116" s="56"/>
      <c r="R116" s="44"/>
      <c r="S116" s="45"/>
      <c r="T116" s="46"/>
      <c r="U116" s="44"/>
      <c r="V116" s="45"/>
      <c r="W116" s="46"/>
    </row>
    <row r="117" spans="1:23" ht="26.25" customHeight="1" hidden="1">
      <c r="A117" s="53"/>
      <c r="B117" s="47"/>
      <c r="C117" s="48"/>
      <c r="D117" s="48"/>
      <c r="E117" s="48"/>
      <c r="F117" s="48"/>
      <c r="G117" s="48"/>
      <c r="H117" s="48"/>
      <c r="I117" s="48"/>
      <c r="J117" s="49"/>
      <c r="K117" s="47"/>
      <c r="L117" s="48"/>
      <c r="M117" s="48"/>
      <c r="N117" s="49"/>
      <c r="O117" s="47"/>
      <c r="P117" s="48"/>
      <c r="Q117" s="49"/>
      <c r="R117" s="47"/>
      <c r="S117" s="48"/>
      <c r="T117" s="49"/>
      <c r="U117" s="47"/>
      <c r="V117" s="48"/>
      <c r="W117" s="49"/>
    </row>
    <row r="118" spans="1:23" ht="12.75" hidden="1">
      <c r="A118" s="4"/>
      <c r="B118" s="50"/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</row>
    <row r="119" spans="1:23" ht="25.5" customHeight="1" hidden="1">
      <c r="A119" s="39"/>
      <c r="B119" s="42"/>
      <c r="C119" s="28"/>
      <c r="D119" s="28"/>
      <c r="E119" s="28"/>
      <c r="F119" s="28"/>
      <c r="G119" s="28"/>
      <c r="H119" s="28"/>
      <c r="I119" s="28"/>
      <c r="J119" s="29"/>
      <c r="K119" s="58"/>
      <c r="L119" s="58"/>
      <c r="M119" s="58"/>
      <c r="N119" s="58"/>
      <c r="O119" s="38"/>
      <c r="P119" s="38"/>
      <c r="Q119" s="38"/>
      <c r="R119" s="38"/>
      <c r="S119" s="38"/>
      <c r="T119" s="38"/>
      <c r="U119" s="38"/>
      <c r="V119" s="38"/>
      <c r="W119" s="38"/>
    </row>
    <row r="120" spans="1:23" ht="12.75" hidden="1">
      <c r="A120" s="40"/>
      <c r="B120" s="9"/>
      <c r="C120" s="9"/>
      <c r="D120" s="9"/>
      <c r="E120" s="9"/>
      <c r="F120" s="9"/>
      <c r="G120" s="9"/>
      <c r="H120" s="9"/>
      <c r="I120" s="9"/>
      <c r="J120" s="9"/>
      <c r="K120" s="17"/>
      <c r="L120" s="17"/>
      <c r="M120" s="17"/>
      <c r="N120" s="17"/>
      <c r="O120" s="18"/>
      <c r="P120" s="18"/>
      <c r="Q120" s="18"/>
      <c r="R120" s="38"/>
      <c r="S120" s="38"/>
      <c r="T120" s="38"/>
      <c r="U120" s="38"/>
      <c r="V120" s="38"/>
      <c r="W120" s="38"/>
    </row>
    <row r="121" spans="1:23" ht="12.75" hidden="1">
      <c r="A121" s="41"/>
      <c r="B121" s="9"/>
      <c r="C121" s="9"/>
      <c r="D121" s="9"/>
      <c r="E121" s="9"/>
      <c r="F121" s="9"/>
      <c r="G121" s="9"/>
      <c r="H121" s="9"/>
      <c r="I121" s="9"/>
      <c r="J121" s="9"/>
      <c r="K121" s="17"/>
      <c r="L121" s="17"/>
      <c r="M121" s="17"/>
      <c r="N121" s="17"/>
      <c r="O121" s="18"/>
      <c r="P121" s="18"/>
      <c r="Q121" s="18"/>
      <c r="R121" s="38"/>
      <c r="S121" s="38"/>
      <c r="T121" s="38"/>
      <c r="U121" s="38"/>
      <c r="V121" s="38"/>
      <c r="W121" s="38"/>
    </row>
    <row r="122" spans="1:23" ht="12.75" hidden="1">
      <c r="A122" s="3"/>
      <c r="B122" s="32"/>
      <c r="C122" s="32"/>
      <c r="D122" s="32"/>
      <c r="E122" s="32"/>
      <c r="F122" s="32"/>
      <c r="G122" s="32"/>
      <c r="H122" s="32"/>
      <c r="I122" s="32"/>
      <c r="J122" s="32"/>
      <c r="K122" s="33"/>
      <c r="L122" s="33"/>
      <c r="M122" s="33"/>
      <c r="N122" s="33"/>
      <c r="O122" s="33"/>
      <c r="P122" s="33"/>
      <c r="Q122" s="33"/>
      <c r="R122" s="34"/>
      <c r="S122" s="33"/>
      <c r="T122" s="33"/>
      <c r="U122" s="34"/>
      <c r="V122" s="33"/>
      <c r="W122" s="33"/>
    </row>
    <row r="123" spans="1:23" ht="12.75" hidden="1">
      <c r="A123" s="2"/>
      <c r="B123" s="9"/>
      <c r="C123" s="9"/>
      <c r="D123" s="9"/>
      <c r="E123" s="9"/>
      <c r="F123" s="9"/>
      <c r="G123" s="9"/>
      <c r="H123" s="9"/>
      <c r="I123" s="9"/>
      <c r="J123" s="9"/>
      <c r="K123" s="17"/>
      <c r="L123" s="17"/>
      <c r="M123" s="17"/>
      <c r="N123" s="17"/>
      <c r="O123" s="17"/>
      <c r="P123" s="17"/>
      <c r="Q123" s="17"/>
      <c r="R123" s="18"/>
      <c r="S123" s="18"/>
      <c r="T123" s="18"/>
      <c r="U123" s="18"/>
      <c r="V123" s="18"/>
      <c r="W123" s="18"/>
    </row>
    <row r="124" spans="1:23" ht="12.75" hidden="1">
      <c r="A124" s="3"/>
      <c r="B124" s="32"/>
      <c r="C124" s="32"/>
      <c r="D124" s="32"/>
      <c r="E124" s="32"/>
      <c r="F124" s="32"/>
      <c r="G124" s="32"/>
      <c r="H124" s="32"/>
      <c r="I124" s="32"/>
      <c r="J124" s="32"/>
      <c r="K124" s="33"/>
      <c r="L124" s="33"/>
      <c r="M124" s="33"/>
      <c r="N124" s="33"/>
      <c r="O124" s="33"/>
      <c r="P124" s="33"/>
      <c r="Q124" s="33"/>
      <c r="R124" s="34"/>
      <c r="S124" s="33"/>
      <c r="T124" s="33"/>
      <c r="U124" s="34"/>
      <c r="V124" s="33"/>
      <c r="W124" s="33"/>
    </row>
    <row r="125" spans="1:23" ht="24.75" customHeight="1" hidden="1">
      <c r="A125" s="2"/>
      <c r="B125" s="9"/>
      <c r="C125" s="9"/>
      <c r="D125" s="9"/>
      <c r="E125" s="9"/>
      <c r="F125" s="9"/>
      <c r="G125" s="9"/>
      <c r="H125" s="9"/>
      <c r="I125" s="9"/>
      <c r="J125" s="9"/>
      <c r="K125" s="17"/>
      <c r="L125" s="17"/>
      <c r="M125" s="17"/>
      <c r="N125" s="17"/>
      <c r="O125" s="17"/>
      <c r="P125" s="17"/>
      <c r="Q125" s="17"/>
      <c r="R125" s="18"/>
      <c r="S125" s="18"/>
      <c r="T125" s="18"/>
      <c r="U125" s="18"/>
      <c r="V125" s="18"/>
      <c r="W125" s="18"/>
    </row>
    <row r="126" spans="1:23" ht="12.75" hidden="1">
      <c r="A126" s="3"/>
      <c r="B126" s="32"/>
      <c r="C126" s="32"/>
      <c r="D126" s="32"/>
      <c r="E126" s="32"/>
      <c r="F126" s="32"/>
      <c r="G126" s="32"/>
      <c r="H126" s="32"/>
      <c r="I126" s="32"/>
      <c r="J126" s="32"/>
      <c r="K126" s="33"/>
      <c r="L126" s="33"/>
      <c r="M126" s="33"/>
      <c r="N126" s="33"/>
      <c r="O126" s="33"/>
      <c r="P126" s="33"/>
      <c r="Q126" s="33"/>
      <c r="R126" s="34"/>
      <c r="S126" s="33"/>
      <c r="T126" s="33"/>
      <c r="U126" s="34"/>
      <c r="V126" s="33"/>
      <c r="W126" s="33"/>
    </row>
    <row r="127" ht="12.75" hidden="1"/>
    <row r="128" ht="12.75" hidden="1"/>
    <row r="129" spans="1:23" ht="12.75" hidden="1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</row>
    <row r="130" spans="1:23" ht="12.75" hidden="1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</row>
    <row r="131" spans="1:23" ht="12.75" hidden="1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</row>
    <row r="132" spans="1:23" ht="12.75" hidden="1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</row>
    <row r="133" spans="1:23" ht="12.75" hidden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</row>
    <row r="134" spans="1:23" ht="12.75" hidden="1">
      <c r="A134" s="51"/>
      <c r="B134" s="44"/>
      <c r="C134" s="45"/>
      <c r="D134" s="45"/>
      <c r="E134" s="45"/>
      <c r="F134" s="45"/>
      <c r="G134" s="45"/>
      <c r="H134" s="45"/>
      <c r="I134" s="45"/>
      <c r="J134" s="46"/>
      <c r="K134" s="44"/>
      <c r="L134" s="45"/>
      <c r="M134" s="45"/>
      <c r="N134" s="46"/>
      <c r="O134" s="44"/>
      <c r="P134" s="45"/>
      <c r="Q134" s="46"/>
      <c r="R134" s="23"/>
      <c r="S134" s="43"/>
      <c r="T134" s="43"/>
      <c r="U134" s="43"/>
      <c r="V134" s="43"/>
      <c r="W134" s="24"/>
    </row>
    <row r="135" spans="1:23" ht="12.75" hidden="1">
      <c r="A135" s="52"/>
      <c r="B135" s="54"/>
      <c r="C135" s="55"/>
      <c r="D135" s="55"/>
      <c r="E135" s="55"/>
      <c r="F135" s="55"/>
      <c r="G135" s="55"/>
      <c r="H135" s="55"/>
      <c r="I135" s="55"/>
      <c r="J135" s="56"/>
      <c r="K135" s="54"/>
      <c r="L135" s="55"/>
      <c r="M135" s="55"/>
      <c r="N135" s="56"/>
      <c r="O135" s="54"/>
      <c r="P135" s="55"/>
      <c r="Q135" s="56"/>
      <c r="R135" s="44"/>
      <c r="S135" s="45"/>
      <c r="T135" s="46"/>
      <c r="U135" s="44"/>
      <c r="V135" s="45"/>
      <c r="W135" s="46"/>
    </row>
    <row r="136" spans="1:23" ht="24.75" customHeight="1" hidden="1">
      <c r="A136" s="53"/>
      <c r="B136" s="47"/>
      <c r="C136" s="48"/>
      <c r="D136" s="48"/>
      <c r="E136" s="48"/>
      <c r="F136" s="48"/>
      <c r="G136" s="48"/>
      <c r="H136" s="48"/>
      <c r="I136" s="48"/>
      <c r="J136" s="49"/>
      <c r="K136" s="47"/>
      <c r="L136" s="48"/>
      <c r="M136" s="48"/>
      <c r="N136" s="49"/>
      <c r="O136" s="47"/>
      <c r="P136" s="48"/>
      <c r="Q136" s="49"/>
      <c r="R136" s="47"/>
      <c r="S136" s="48"/>
      <c r="T136" s="49"/>
      <c r="U136" s="47"/>
      <c r="V136" s="48"/>
      <c r="W136" s="49"/>
    </row>
    <row r="137" spans="1:23" ht="12.75" hidden="1">
      <c r="A137" s="4"/>
      <c r="B137" s="50"/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</row>
    <row r="138" spans="1:23" ht="24.75" customHeight="1" hidden="1">
      <c r="A138" s="39"/>
      <c r="B138" s="42"/>
      <c r="C138" s="28"/>
      <c r="D138" s="28"/>
      <c r="E138" s="28"/>
      <c r="F138" s="28"/>
      <c r="G138" s="28"/>
      <c r="H138" s="28"/>
      <c r="I138" s="28"/>
      <c r="J138" s="29"/>
      <c r="K138" s="58"/>
      <c r="L138" s="58"/>
      <c r="M138" s="58"/>
      <c r="N138" s="58"/>
      <c r="O138" s="38"/>
      <c r="P138" s="38"/>
      <c r="Q138" s="38"/>
      <c r="R138" s="38"/>
      <c r="S138" s="38"/>
      <c r="T138" s="38"/>
      <c r="U138" s="38"/>
      <c r="V138" s="38"/>
      <c r="W138" s="38"/>
    </row>
    <row r="139" spans="1:23" ht="12.75" hidden="1">
      <c r="A139" s="40"/>
      <c r="B139" s="9"/>
      <c r="C139" s="9"/>
      <c r="D139" s="9"/>
      <c r="E139" s="9"/>
      <c r="F139" s="9"/>
      <c r="G139" s="9"/>
      <c r="H139" s="9"/>
      <c r="I139" s="9"/>
      <c r="J139" s="9"/>
      <c r="K139" s="17"/>
      <c r="L139" s="17"/>
      <c r="M139" s="17"/>
      <c r="N139" s="17"/>
      <c r="O139" s="18"/>
      <c r="P139" s="18"/>
      <c r="Q139" s="18"/>
      <c r="R139" s="38"/>
      <c r="S139" s="38"/>
      <c r="T139" s="38"/>
      <c r="U139" s="38"/>
      <c r="V139" s="38"/>
      <c r="W139" s="38"/>
    </row>
    <row r="140" spans="1:23" ht="12.75" hidden="1">
      <c r="A140" s="41"/>
      <c r="B140" s="9"/>
      <c r="C140" s="9"/>
      <c r="D140" s="9"/>
      <c r="E140" s="9"/>
      <c r="F140" s="9"/>
      <c r="G140" s="9"/>
      <c r="H140" s="9"/>
      <c r="I140" s="9"/>
      <c r="J140" s="9"/>
      <c r="K140" s="17"/>
      <c r="L140" s="17"/>
      <c r="M140" s="17"/>
      <c r="N140" s="17"/>
      <c r="O140" s="18"/>
      <c r="P140" s="18"/>
      <c r="Q140" s="18"/>
      <c r="R140" s="38"/>
      <c r="S140" s="38"/>
      <c r="T140" s="38"/>
      <c r="U140" s="38"/>
      <c r="V140" s="38"/>
      <c r="W140" s="38"/>
    </row>
    <row r="141" spans="1:23" ht="12.75" hidden="1">
      <c r="A141" s="3"/>
      <c r="B141" s="32"/>
      <c r="C141" s="32"/>
      <c r="D141" s="32"/>
      <c r="E141" s="32"/>
      <c r="F141" s="32"/>
      <c r="G141" s="32"/>
      <c r="H141" s="32"/>
      <c r="I141" s="32"/>
      <c r="J141" s="32"/>
      <c r="K141" s="33"/>
      <c r="L141" s="33"/>
      <c r="M141" s="33"/>
      <c r="N141" s="33"/>
      <c r="O141" s="33"/>
      <c r="P141" s="33"/>
      <c r="Q141" s="33"/>
      <c r="R141" s="34"/>
      <c r="S141" s="33"/>
      <c r="T141" s="33"/>
      <c r="U141" s="34"/>
      <c r="V141" s="33"/>
      <c r="W141" s="33"/>
    </row>
    <row r="142" spans="1:23" ht="12.75" hidden="1">
      <c r="A142" s="2"/>
      <c r="B142" s="9"/>
      <c r="C142" s="9"/>
      <c r="D142" s="9"/>
      <c r="E142" s="9"/>
      <c r="F142" s="9"/>
      <c r="G142" s="9"/>
      <c r="H142" s="9"/>
      <c r="I142" s="9"/>
      <c r="J142" s="9"/>
      <c r="K142" s="17"/>
      <c r="L142" s="17"/>
      <c r="M142" s="17"/>
      <c r="N142" s="17"/>
      <c r="O142" s="17"/>
      <c r="P142" s="17"/>
      <c r="Q142" s="17"/>
      <c r="R142" s="18"/>
      <c r="S142" s="18"/>
      <c r="T142" s="18"/>
      <c r="U142" s="18"/>
      <c r="V142" s="18"/>
      <c r="W142" s="18"/>
    </row>
    <row r="143" spans="1:23" ht="12.75" hidden="1">
      <c r="A143" s="3"/>
      <c r="B143" s="32"/>
      <c r="C143" s="32"/>
      <c r="D143" s="32"/>
      <c r="E143" s="32"/>
      <c r="F143" s="32"/>
      <c r="G143" s="32"/>
      <c r="H143" s="32"/>
      <c r="I143" s="32"/>
      <c r="J143" s="32"/>
      <c r="K143" s="33"/>
      <c r="L143" s="33"/>
      <c r="M143" s="33"/>
      <c r="N143" s="33"/>
      <c r="O143" s="33"/>
      <c r="P143" s="33"/>
      <c r="Q143" s="33"/>
      <c r="R143" s="34"/>
      <c r="S143" s="33"/>
      <c r="T143" s="33"/>
      <c r="U143" s="34"/>
      <c r="V143" s="33"/>
      <c r="W143" s="33"/>
    </row>
    <row r="144" spans="1:23" ht="25.5" customHeight="1" hidden="1">
      <c r="A144" s="2"/>
      <c r="B144" s="9"/>
      <c r="C144" s="9"/>
      <c r="D144" s="9"/>
      <c r="E144" s="9"/>
      <c r="F144" s="9"/>
      <c r="G144" s="9"/>
      <c r="H144" s="9"/>
      <c r="I144" s="9"/>
      <c r="J144" s="9"/>
      <c r="K144" s="17"/>
      <c r="L144" s="17"/>
      <c r="M144" s="17"/>
      <c r="N144" s="17"/>
      <c r="O144" s="17"/>
      <c r="P144" s="17"/>
      <c r="Q144" s="17"/>
      <c r="R144" s="18"/>
      <c r="S144" s="18"/>
      <c r="T144" s="18"/>
      <c r="U144" s="18"/>
      <c r="V144" s="18"/>
      <c r="W144" s="18"/>
    </row>
    <row r="145" spans="1:23" ht="12.75" hidden="1">
      <c r="A145" s="3"/>
      <c r="B145" s="32"/>
      <c r="C145" s="32"/>
      <c r="D145" s="32"/>
      <c r="E145" s="32"/>
      <c r="F145" s="32"/>
      <c r="G145" s="32"/>
      <c r="H145" s="32"/>
      <c r="I145" s="32"/>
      <c r="J145" s="32"/>
      <c r="K145" s="33"/>
      <c r="L145" s="33"/>
      <c r="M145" s="33"/>
      <c r="N145" s="33"/>
      <c r="O145" s="33"/>
      <c r="P145" s="33"/>
      <c r="Q145" s="33"/>
      <c r="R145" s="34"/>
      <c r="S145" s="33"/>
      <c r="T145" s="33"/>
      <c r="U145" s="34"/>
      <c r="V145" s="33"/>
      <c r="W145" s="33"/>
    </row>
    <row r="146" ht="12.75" hidden="1"/>
    <row r="147" ht="12.75" hidden="1"/>
    <row r="148" spans="1:23" ht="12.75" hidden="1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</row>
    <row r="149" spans="1:23" ht="12.75" hidden="1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</row>
    <row r="150" spans="1:23" ht="12.75" hidden="1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</row>
    <row r="151" spans="1:23" ht="12.75" hidden="1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</row>
    <row r="152" spans="1:23" ht="12.75" hidden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</row>
    <row r="153" spans="1:23" ht="12.75" hidden="1">
      <c r="A153" s="51"/>
      <c r="B153" s="44"/>
      <c r="C153" s="45"/>
      <c r="D153" s="45"/>
      <c r="E153" s="45"/>
      <c r="F153" s="45"/>
      <c r="G153" s="45"/>
      <c r="H153" s="45"/>
      <c r="I153" s="45"/>
      <c r="J153" s="46"/>
      <c r="K153" s="44"/>
      <c r="L153" s="45"/>
      <c r="M153" s="45"/>
      <c r="N153" s="46"/>
      <c r="O153" s="44"/>
      <c r="P153" s="45"/>
      <c r="Q153" s="46"/>
      <c r="R153" s="23"/>
      <c r="S153" s="43"/>
      <c r="T153" s="43"/>
      <c r="U153" s="43"/>
      <c r="V153" s="43"/>
      <c r="W153" s="24"/>
    </row>
    <row r="154" spans="1:23" ht="12.75" hidden="1">
      <c r="A154" s="52"/>
      <c r="B154" s="54"/>
      <c r="C154" s="55"/>
      <c r="D154" s="55"/>
      <c r="E154" s="55"/>
      <c r="F154" s="55"/>
      <c r="G154" s="55"/>
      <c r="H154" s="55"/>
      <c r="I154" s="55"/>
      <c r="J154" s="56"/>
      <c r="K154" s="54"/>
      <c r="L154" s="55"/>
      <c r="M154" s="55"/>
      <c r="N154" s="56"/>
      <c r="O154" s="54"/>
      <c r="P154" s="55"/>
      <c r="Q154" s="56"/>
      <c r="R154" s="44"/>
      <c r="S154" s="45"/>
      <c r="T154" s="46"/>
      <c r="U154" s="44"/>
      <c r="V154" s="45"/>
      <c r="W154" s="46"/>
    </row>
    <row r="155" spans="1:23" ht="26.25" customHeight="1" hidden="1">
      <c r="A155" s="53"/>
      <c r="B155" s="47"/>
      <c r="C155" s="48"/>
      <c r="D155" s="48"/>
      <c r="E155" s="48"/>
      <c r="F155" s="48"/>
      <c r="G155" s="48"/>
      <c r="H155" s="48"/>
      <c r="I155" s="48"/>
      <c r="J155" s="49"/>
      <c r="K155" s="47"/>
      <c r="L155" s="48"/>
      <c r="M155" s="48"/>
      <c r="N155" s="49"/>
      <c r="O155" s="47"/>
      <c r="P155" s="48"/>
      <c r="Q155" s="49"/>
      <c r="R155" s="47"/>
      <c r="S155" s="48"/>
      <c r="T155" s="49"/>
      <c r="U155" s="47"/>
      <c r="V155" s="48"/>
      <c r="W155" s="49"/>
    </row>
    <row r="156" spans="1:23" ht="12.75" hidden="1">
      <c r="A156" s="4"/>
      <c r="B156" s="50"/>
      <c r="C156" s="50"/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</row>
    <row r="157" spans="1:23" ht="26.25" customHeight="1" hidden="1">
      <c r="A157" s="39"/>
      <c r="B157" s="42"/>
      <c r="C157" s="28"/>
      <c r="D157" s="28"/>
      <c r="E157" s="28"/>
      <c r="F157" s="28"/>
      <c r="G157" s="28"/>
      <c r="H157" s="28"/>
      <c r="I157" s="28"/>
      <c r="J157" s="29"/>
      <c r="K157" s="58"/>
      <c r="L157" s="58"/>
      <c r="M157" s="58"/>
      <c r="N157" s="58"/>
      <c r="O157" s="38"/>
      <c r="P157" s="38"/>
      <c r="Q157" s="38"/>
      <c r="R157" s="38"/>
      <c r="S157" s="38"/>
      <c r="T157" s="38"/>
      <c r="U157" s="38"/>
      <c r="V157" s="38"/>
      <c r="W157" s="38"/>
    </row>
    <row r="158" spans="1:23" ht="12.75" hidden="1">
      <c r="A158" s="40"/>
      <c r="B158" s="9"/>
      <c r="C158" s="9"/>
      <c r="D158" s="9"/>
      <c r="E158" s="9"/>
      <c r="F158" s="9"/>
      <c r="G158" s="9"/>
      <c r="H158" s="9"/>
      <c r="I158" s="9"/>
      <c r="J158" s="9"/>
      <c r="K158" s="17"/>
      <c r="L158" s="17"/>
      <c r="M158" s="17"/>
      <c r="N158" s="17"/>
      <c r="O158" s="18"/>
      <c r="P158" s="18"/>
      <c r="Q158" s="18"/>
      <c r="R158" s="38"/>
      <c r="S158" s="38"/>
      <c r="T158" s="38"/>
      <c r="U158" s="38"/>
      <c r="V158" s="38"/>
      <c r="W158" s="38"/>
    </row>
    <row r="159" spans="1:23" ht="12.75" hidden="1">
      <c r="A159" s="41"/>
      <c r="B159" s="9"/>
      <c r="C159" s="9"/>
      <c r="D159" s="9"/>
      <c r="E159" s="9"/>
      <c r="F159" s="9"/>
      <c r="G159" s="9"/>
      <c r="H159" s="9"/>
      <c r="I159" s="9"/>
      <c r="J159" s="9"/>
      <c r="K159" s="17"/>
      <c r="L159" s="17"/>
      <c r="M159" s="17"/>
      <c r="N159" s="17"/>
      <c r="O159" s="18"/>
      <c r="P159" s="18"/>
      <c r="Q159" s="18"/>
      <c r="R159" s="38"/>
      <c r="S159" s="38"/>
      <c r="T159" s="38"/>
      <c r="U159" s="38"/>
      <c r="V159" s="38"/>
      <c r="W159" s="38"/>
    </row>
    <row r="160" spans="1:23" ht="12.75" hidden="1">
      <c r="A160" s="3"/>
      <c r="B160" s="32"/>
      <c r="C160" s="32"/>
      <c r="D160" s="32"/>
      <c r="E160" s="32"/>
      <c r="F160" s="32"/>
      <c r="G160" s="32"/>
      <c r="H160" s="32"/>
      <c r="I160" s="32"/>
      <c r="J160" s="32"/>
      <c r="K160" s="33"/>
      <c r="L160" s="33"/>
      <c r="M160" s="33"/>
      <c r="N160" s="33"/>
      <c r="O160" s="33"/>
      <c r="P160" s="33"/>
      <c r="Q160" s="33"/>
      <c r="R160" s="34"/>
      <c r="S160" s="33"/>
      <c r="T160" s="33"/>
      <c r="U160" s="34"/>
      <c r="V160" s="33"/>
      <c r="W160" s="33"/>
    </row>
    <row r="161" spans="1:23" ht="12.75" hidden="1">
      <c r="A161" s="2"/>
      <c r="B161" s="9"/>
      <c r="C161" s="9"/>
      <c r="D161" s="9"/>
      <c r="E161" s="9"/>
      <c r="F161" s="9"/>
      <c r="G161" s="9"/>
      <c r="H161" s="9"/>
      <c r="I161" s="9"/>
      <c r="J161" s="9"/>
      <c r="K161" s="17"/>
      <c r="L161" s="17"/>
      <c r="M161" s="17"/>
      <c r="N161" s="17"/>
      <c r="O161" s="17"/>
      <c r="P161" s="17"/>
      <c r="Q161" s="17"/>
      <c r="R161" s="18"/>
      <c r="S161" s="18"/>
      <c r="T161" s="18"/>
      <c r="U161" s="18"/>
      <c r="V161" s="18"/>
      <c r="W161" s="18"/>
    </row>
    <row r="162" spans="1:23" ht="12.75" hidden="1">
      <c r="A162" s="3"/>
      <c r="B162" s="32"/>
      <c r="C162" s="32"/>
      <c r="D162" s="32"/>
      <c r="E162" s="32"/>
      <c r="F162" s="32"/>
      <c r="G162" s="32"/>
      <c r="H162" s="32"/>
      <c r="I162" s="32"/>
      <c r="J162" s="32"/>
      <c r="K162" s="33"/>
      <c r="L162" s="33"/>
      <c r="M162" s="33"/>
      <c r="N162" s="33"/>
      <c r="O162" s="33"/>
      <c r="P162" s="33"/>
      <c r="Q162" s="33"/>
      <c r="R162" s="34"/>
      <c r="S162" s="33"/>
      <c r="T162" s="33"/>
      <c r="U162" s="34"/>
      <c r="V162" s="33"/>
      <c r="W162" s="33"/>
    </row>
    <row r="163" spans="1:23" ht="26.25" customHeight="1" hidden="1">
      <c r="A163" s="2"/>
      <c r="B163" s="9"/>
      <c r="C163" s="9"/>
      <c r="D163" s="9"/>
      <c r="E163" s="9"/>
      <c r="F163" s="9"/>
      <c r="G163" s="9"/>
      <c r="H163" s="9"/>
      <c r="I163" s="9"/>
      <c r="J163" s="9"/>
      <c r="K163" s="17"/>
      <c r="L163" s="17"/>
      <c r="M163" s="17"/>
      <c r="N163" s="17"/>
      <c r="O163" s="17"/>
      <c r="P163" s="17"/>
      <c r="Q163" s="17"/>
      <c r="R163" s="18"/>
      <c r="S163" s="18"/>
      <c r="T163" s="18"/>
      <c r="U163" s="18"/>
      <c r="V163" s="18"/>
      <c r="W163" s="18"/>
    </row>
    <row r="164" spans="1:23" ht="12.75" hidden="1">
      <c r="A164" s="3"/>
      <c r="B164" s="32"/>
      <c r="C164" s="32"/>
      <c r="D164" s="32"/>
      <c r="E164" s="32"/>
      <c r="F164" s="32"/>
      <c r="G164" s="32"/>
      <c r="H164" s="32"/>
      <c r="I164" s="32"/>
      <c r="J164" s="32"/>
      <c r="K164" s="33"/>
      <c r="L164" s="33"/>
      <c r="M164" s="33"/>
      <c r="N164" s="33"/>
      <c r="O164" s="33"/>
      <c r="P164" s="33"/>
      <c r="Q164" s="33"/>
      <c r="R164" s="34"/>
      <c r="S164" s="33"/>
      <c r="T164" s="33"/>
      <c r="U164" s="34"/>
      <c r="V164" s="33"/>
      <c r="W164" s="33"/>
    </row>
    <row r="165" ht="12.75" hidden="1"/>
    <row r="166" ht="12.75" hidden="1"/>
    <row r="167" spans="1:23" ht="12.75" hidden="1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</row>
    <row r="168" spans="1:23" ht="12.75" hidden="1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</row>
    <row r="169" spans="1:23" ht="25.5" customHeight="1" hidden="1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</row>
    <row r="170" spans="1:23" ht="12.75" hidden="1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</row>
    <row r="171" spans="1:23" ht="12.75" hidden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</row>
    <row r="172" spans="1:23" ht="12.75" hidden="1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</row>
    <row r="173" spans="1:23" ht="37.5" customHeight="1" hidden="1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</row>
    <row r="174" spans="1:23" ht="12.75" hidden="1">
      <c r="A174" s="5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</row>
    <row r="175" spans="1:23" ht="12.75" hidden="1">
      <c r="A175" s="2"/>
      <c r="B175" s="9"/>
      <c r="C175" s="9"/>
      <c r="D175" s="9"/>
      <c r="E175" s="9"/>
      <c r="F175" s="9"/>
      <c r="G175" s="9"/>
      <c r="H175" s="9"/>
      <c r="I175" s="9"/>
      <c r="J175" s="9"/>
      <c r="K175" s="17"/>
      <c r="L175" s="17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</row>
    <row r="176" spans="1:23" ht="12.75" hidden="1">
      <c r="A176" s="2"/>
      <c r="B176" s="9"/>
      <c r="C176" s="9"/>
      <c r="D176" s="9"/>
      <c r="E176" s="9"/>
      <c r="F176" s="9"/>
      <c r="G176" s="9"/>
      <c r="H176" s="9"/>
      <c r="I176" s="9"/>
      <c r="J176" s="9"/>
      <c r="K176" s="17"/>
      <c r="L176" s="17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</row>
    <row r="177" spans="1:23" ht="12.75" hidden="1">
      <c r="A177" s="2"/>
      <c r="B177" s="9"/>
      <c r="C177" s="9"/>
      <c r="D177" s="9"/>
      <c r="E177" s="9"/>
      <c r="F177" s="9"/>
      <c r="G177" s="9"/>
      <c r="H177" s="9"/>
      <c r="I177" s="9"/>
      <c r="J177" s="9"/>
      <c r="K177" s="17"/>
      <c r="L177" s="17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</row>
    <row r="178" spans="1:23" ht="12.75" hidden="1">
      <c r="A178" s="2"/>
      <c r="B178" s="9"/>
      <c r="C178" s="9"/>
      <c r="D178" s="9"/>
      <c r="E178" s="9"/>
      <c r="F178" s="9"/>
      <c r="G178" s="9"/>
      <c r="H178" s="9"/>
      <c r="I178" s="9"/>
      <c r="J178" s="9"/>
      <c r="K178" s="59"/>
      <c r="L178" s="59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</row>
    <row r="179" spans="1:23" ht="12.75" hidden="1">
      <c r="A179" s="2"/>
      <c r="B179" s="9"/>
      <c r="C179" s="9"/>
      <c r="D179" s="9"/>
      <c r="E179" s="9"/>
      <c r="F179" s="9"/>
      <c r="G179" s="9"/>
      <c r="H179" s="9"/>
      <c r="I179" s="9"/>
      <c r="J179" s="9"/>
      <c r="K179" s="17"/>
      <c r="L179" s="17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</row>
    <row r="180" spans="1:23" ht="12.75" hidden="1">
      <c r="A180" s="2"/>
      <c r="B180" s="9"/>
      <c r="C180" s="9"/>
      <c r="D180" s="9"/>
      <c r="E180" s="9"/>
      <c r="F180" s="9"/>
      <c r="G180" s="9"/>
      <c r="H180" s="9"/>
      <c r="I180" s="9"/>
      <c r="J180" s="9"/>
      <c r="K180" s="17"/>
      <c r="L180" s="17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</row>
    <row r="181" spans="1:23" ht="12.75" hidden="1">
      <c r="A181" s="2"/>
      <c r="B181" s="9"/>
      <c r="C181" s="9"/>
      <c r="D181" s="9"/>
      <c r="E181" s="9"/>
      <c r="F181" s="9"/>
      <c r="G181" s="9"/>
      <c r="H181" s="9"/>
      <c r="I181" s="9"/>
      <c r="J181" s="9"/>
      <c r="K181" s="17"/>
      <c r="L181" s="17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</row>
    <row r="182" spans="1:23" ht="12.75" hidden="1">
      <c r="A182" s="2"/>
      <c r="B182" s="9"/>
      <c r="C182" s="9"/>
      <c r="D182" s="9"/>
      <c r="E182" s="9"/>
      <c r="F182" s="9"/>
      <c r="G182" s="9"/>
      <c r="H182" s="9"/>
      <c r="I182" s="9"/>
      <c r="J182" s="9"/>
      <c r="K182" s="17"/>
      <c r="L182" s="17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</row>
    <row r="183" spans="1:23" ht="12.75" hidden="1">
      <c r="A183" s="2"/>
      <c r="B183" s="9"/>
      <c r="C183" s="9"/>
      <c r="D183" s="9"/>
      <c r="E183" s="9"/>
      <c r="F183" s="9"/>
      <c r="G183" s="9"/>
      <c r="H183" s="9"/>
      <c r="I183" s="9"/>
      <c r="J183" s="9"/>
      <c r="K183" s="17"/>
      <c r="L183" s="17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</row>
    <row r="184" spans="1:23" ht="12.75" hidden="1">
      <c r="A184" s="2"/>
      <c r="B184" s="9"/>
      <c r="C184" s="9"/>
      <c r="D184" s="9"/>
      <c r="E184" s="9"/>
      <c r="F184" s="9"/>
      <c r="G184" s="9"/>
      <c r="H184" s="9"/>
      <c r="I184" s="9"/>
      <c r="J184" s="9"/>
      <c r="K184" s="17"/>
      <c r="L184" s="17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</row>
    <row r="185" spans="1:23" ht="12.75" hidden="1">
      <c r="A185" s="2"/>
      <c r="B185" s="9"/>
      <c r="C185" s="9"/>
      <c r="D185" s="9"/>
      <c r="E185" s="9"/>
      <c r="F185" s="9"/>
      <c r="G185" s="9"/>
      <c r="H185" s="9"/>
      <c r="I185" s="9"/>
      <c r="J185" s="9"/>
      <c r="K185" s="17"/>
      <c r="L185" s="17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</row>
    <row r="186" spans="1:23" ht="12.75" hidden="1">
      <c r="A186" s="2"/>
      <c r="B186" s="9"/>
      <c r="C186" s="9"/>
      <c r="D186" s="9"/>
      <c r="E186" s="9"/>
      <c r="F186" s="9"/>
      <c r="G186" s="9"/>
      <c r="H186" s="9"/>
      <c r="I186" s="9"/>
      <c r="J186" s="9"/>
      <c r="K186" s="17"/>
      <c r="L186" s="17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</row>
    <row r="187" spans="1:23" ht="12.75" hidden="1">
      <c r="A187" s="2"/>
      <c r="B187" s="9"/>
      <c r="C187" s="9"/>
      <c r="D187" s="9"/>
      <c r="E187" s="9"/>
      <c r="F187" s="9"/>
      <c r="G187" s="9"/>
      <c r="H187" s="9"/>
      <c r="I187" s="9"/>
      <c r="J187" s="9"/>
      <c r="K187" s="17"/>
      <c r="L187" s="17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</row>
    <row r="188" spans="1:23" ht="12.75" hidden="1">
      <c r="A188" s="2"/>
      <c r="B188" s="9"/>
      <c r="C188" s="9"/>
      <c r="D188" s="9"/>
      <c r="E188" s="9"/>
      <c r="F188" s="9"/>
      <c r="G188" s="9"/>
      <c r="H188" s="9"/>
      <c r="I188" s="9"/>
      <c r="J188" s="9"/>
      <c r="K188" s="17"/>
      <c r="L188" s="17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</row>
    <row r="189" spans="1:23" ht="12.75" hidden="1">
      <c r="A189" s="2"/>
      <c r="B189" s="9"/>
      <c r="C189" s="9"/>
      <c r="D189" s="9"/>
      <c r="E189" s="9"/>
      <c r="F189" s="9"/>
      <c r="G189" s="9"/>
      <c r="H189" s="9"/>
      <c r="I189" s="9"/>
      <c r="J189" s="9"/>
      <c r="K189" s="17"/>
      <c r="L189" s="17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</row>
    <row r="190" spans="1:23" ht="12.75" hidden="1">
      <c r="A190" s="2"/>
      <c r="B190" s="9"/>
      <c r="C190" s="9"/>
      <c r="D190" s="9"/>
      <c r="E190" s="9"/>
      <c r="F190" s="9"/>
      <c r="G190" s="9"/>
      <c r="H190" s="9"/>
      <c r="I190" s="9"/>
      <c r="J190" s="9"/>
      <c r="K190" s="17"/>
      <c r="L190" s="17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</row>
    <row r="191" spans="1:23" ht="12.75" hidden="1">
      <c r="A191" s="2"/>
      <c r="B191" s="9"/>
      <c r="C191" s="9"/>
      <c r="D191" s="9"/>
      <c r="E191" s="9"/>
      <c r="F191" s="9"/>
      <c r="G191" s="9"/>
      <c r="H191" s="9"/>
      <c r="I191" s="9"/>
      <c r="J191" s="9"/>
      <c r="K191" s="17"/>
      <c r="L191" s="17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</row>
    <row r="192" spans="1:23" ht="12.75" hidden="1">
      <c r="A192" s="2"/>
      <c r="B192" s="9"/>
      <c r="C192" s="9"/>
      <c r="D192" s="9"/>
      <c r="E192" s="9"/>
      <c r="F192" s="9"/>
      <c r="G192" s="9"/>
      <c r="H192" s="9"/>
      <c r="I192" s="9"/>
      <c r="J192" s="9"/>
      <c r="K192" s="17"/>
      <c r="L192" s="17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</row>
    <row r="193" spans="1:23" ht="12.75" hidden="1">
      <c r="A193" s="2"/>
      <c r="B193" s="9"/>
      <c r="C193" s="9"/>
      <c r="D193" s="9"/>
      <c r="E193" s="9"/>
      <c r="F193" s="9"/>
      <c r="G193" s="9"/>
      <c r="H193" s="9"/>
      <c r="I193" s="9"/>
      <c r="J193" s="9"/>
      <c r="K193" s="17"/>
      <c r="L193" s="17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</row>
    <row r="194" spans="1:23" ht="12.75" hidden="1">
      <c r="A194" s="2"/>
      <c r="B194" s="9"/>
      <c r="C194" s="9"/>
      <c r="D194" s="9"/>
      <c r="E194" s="9"/>
      <c r="F194" s="9"/>
      <c r="G194" s="9"/>
      <c r="H194" s="9"/>
      <c r="I194" s="9"/>
      <c r="J194" s="9"/>
      <c r="K194" s="17"/>
      <c r="L194" s="17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</row>
    <row r="195" spans="1:23" ht="12.75" hidden="1">
      <c r="A195" s="2"/>
      <c r="B195" s="9"/>
      <c r="C195" s="9"/>
      <c r="D195" s="9"/>
      <c r="E195" s="9"/>
      <c r="F195" s="9"/>
      <c r="G195" s="9"/>
      <c r="H195" s="9"/>
      <c r="I195" s="9"/>
      <c r="J195" s="9"/>
      <c r="K195" s="60"/>
      <c r="L195" s="60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</row>
    <row r="196" spans="1:23" ht="12.75" hidden="1">
      <c r="A196" s="2"/>
      <c r="B196" s="9"/>
      <c r="C196" s="9"/>
      <c r="D196" s="9"/>
      <c r="E196" s="9"/>
      <c r="F196" s="9"/>
      <c r="G196" s="9"/>
      <c r="H196" s="9"/>
      <c r="I196" s="9"/>
      <c r="J196" s="9"/>
      <c r="K196" s="17"/>
      <c r="L196" s="17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</row>
    <row r="197" spans="1:23" ht="12.75" hidden="1">
      <c r="A197" s="2"/>
      <c r="B197" s="9"/>
      <c r="C197" s="9"/>
      <c r="D197" s="9"/>
      <c r="E197" s="9"/>
      <c r="F197" s="9"/>
      <c r="G197" s="9"/>
      <c r="H197" s="9"/>
      <c r="I197" s="9"/>
      <c r="J197" s="9"/>
      <c r="K197" s="17"/>
      <c r="L197" s="17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</row>
    <row r="198" spans="1:23" ht="12.75" hidden="1">
      <c r="A198" s="2"/>
      <c r="B198" s="9"/>
      <c r="C198" s="9"/>
      <c r="D198" s="9"/>
      <c r="E198" s="9"/>
      <c r="F198" s="9"/>
      <c r="G198" s="9"/>
      <c r="H198" s="9"/>
      <c r="I198" s="9"/>
      <c r="J198" s="9"/>
      <c r="K198" s="17"/>
      <c r="L198" s="17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</row>
    <row r="199" spans="1:23" ht="12.75" hidden="1">
      <c r="A199" s="2"/>
      <c r="B199" s="9"/>
      <c r="C199" s="9"/>
      <c r="D199" s="9"/>
      <c r="E199" s="9"/>
      <c r="F199" s="9"/>
      <c r="G199" s="9"/>
      <c r="H199" s="9"/>
      <c r="I199" s="9"/>
      <c r="J199" s="9"/>
      <c r="K199" s="17"/>
      <c r="L199" s="17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</row>
    <row r="200" spans="1:23" ht="12.75" hidden="1">
      <c r="A200" s="2"/>
      <c r="B200" s="9"/>
      <c r="C200" s="9"/>
      <c r="D200" s="9"/>
      <c r="E200" s="9"/>
      <c r="F200" s="9"/>
      <c r="G200" s="9"/>
      <c r="H200" s="9"/>
      <c r="I200" s="9"/>
      <c r="J200" s="9"/>
      <c r="K200" s="17"/>
      <c r="L200" s="17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</row>
    <row r="201" spans="1:23" ht="12.75" hidden="1">
      <c r="A201" s="2"/>
      <c r="B201" s="9"/>
      <c r="C201" s="9"/>
      <c r="D201" s="9"/>
      <c r="E201" s="9"/>
      <c r="F201" s="9"/>
      <c r="G201" s="9"/>
      <c r="H201" s="9"/>
      <c r="I201" s="9"/>
      <c r="J201" s="9"/>
      <c r="K201" s="20"/>
      <c r="L201" s="20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</row>
    <row r="202" spans="1:23" ht="12.75" hidden="1">
      <c r="A202" s="2"/>
      <c r="B202" s="9"/>
      <c r="C202" s="9"/>
      <c r="D202" s="9"/>
      <c r="E202" s="9"/>
      <c r="F202" s="9"/>
      <c r="G202" s="9"/>
      <c r="H202" s="9"/>
      <c r="I202" s="9"/>
      <c r="J202" s="9"/>
      <c r="K202" s="17"/>
      <c r="L202" s="17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</row>
    <row r="203" spans="1:23" ht="12.75" hidden="1">
      <c r="A203" s="2"/>
      <c r="B203" s="9"/>
      <c r="C203" s="9"/>
      <c r="D203" s="9"/>
      <c r="E203" s="9"/>
      <c r="F203" s="9"/>
      <c r="G203" s="9"/>
      <c r="H203" s="9"/>
      <c r="I203" s="9"/>
      <c r="J203" s="9"/>
      <c r="K203" s="17"/>
      <c r="L203" s="17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</row>
    <row r="204" spans="1:23" ht="12.75" hidden="1">
      <c r="A204" s="2"/>
      <c r="B204" s="9"/>
      <c r="C204" s="9"/>
      <c r="D204" s="9"/>
      <c r="E204" s="9"/>
      <c r="F204" s="9"/>
      <c r="G204" s="9"/>
      <c r="H204" s="9"/>
      <c r="I204" s="9"/>
      <c r="J204" s="9"/>
      <c r="K204" s="17"/>
      <c r="L204" s="17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</row>
    <row r="205" spans="1:23" ht="12.75" hidden="1">
      <c r="A205" s="2"/>
      <c r="B205" s="9"/>
      <c r="C205" s="9"/>
      <c r="D205" s="9"/>
      <c r="E205" s="9"/>
      <c r="F205" s="9"/>
      <c r="G205" s="9"/>
      <c r="H205" s="9"/>
      <c r="I205" s="9"/>
      <c r="J205" s="9"/>
      <c r="K205" s="17"/>
      <c r="L205" s="17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</row>
    <row r="206" spans="1:23" ht="12.75" hidden="1">
      <c r="A206" s="2"/>
      <c r="B206" s="9"/>
      <c r="C206" s="9"/>
      <c r="D206" s="9"/>
      <c r="E206" s="9"/>
      <c r="F206" s="9"/>
      <c r="G206" s="9"/>
      <c r="H206" s="9"/>
      <c r="I206" s="9"/>
      <c r="J206" s="9"/>
      <c r="K206" s="17"/>
      <c r="L206" s="17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</row>
    <row r="207" spans="1:23" ht="12.75" hidden="1">
      <c r="A207" s="2"/>
      <c r="B207" s="9"/>
      <c r="C207" s="9"/>
      <c r="D207" s="9"/>
      <c r="E207" s="9"/>
      <c r="F207" s="9"/>
      <c r="G207" s="9"/>
      <c r="H207" s="9"/>
      <c r="I207" s="9"/>
      <c r="J207" s="9"/>
      <c r="K207" s="17"/>
      <c r="L207" s="17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</row>
    <row r="208" spans="1:23" ht="12.75" hidden="1">
      <c r="A208" s="2"/>
      <c r="B208" s="9"/>
      <c r="C208" s="9"/>
      <c r="D208" s="9"/>
      <c r="E208" s="9"/>
      <c r="F208" s="9"/>
      <c r="G208" s="9"/>
      <c r="H208" s="9"/>
      <c r="I208" s="9"/>
      <c r="J208" s="9"/>
      <c r="K208" s="17"/>
      <c r="L208" s="17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</row>
    <row r="209" spans="1:23" ht="12.75" hidden="1">
      <c r="A209" s="2"/>
      <c r="B209" s="9"/>
      <c r="C209" s="9"/>
      <c r="D209" s="9"/>
      <c r="E209" s="9"/>
      <c r="F209" s="9"/>
      <c r="G209" s="9"/>
      <c r="H209" s="9"/>
      <c r="I209" s="9"/>
      <c r="J209" s="9"/>
      <c r="K209" s="17"/>
      <c r="L209" s="17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</row>
    <row r="210" spans="1:23" ht="12.75" hidden="1">
      <c r="A210" s="2"/>
      <c r="B210" s="9"/>
      <c r="C210" s="9"/>
      <c r="D210" s="9"/>
      <c r="E210" s="9"/>
      <c r="F210" s="9"/>
      <c r="G210" s="9"/>
      <c r="H210" s="9"/>
      <c r="I210" s="9"/>
      <c r="J210" s="9"/>
      <c r="K210" s="17"/>
      <c r="L210" s="17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</row>
    <row r="211" spans="1:23" ht="12.75" hidden="1">
      <c r="A211" s="2"/>
      <c r="B211" s="9"/>
      <c r="C211" s="9"/>
      <c r="D211" s="9"/>
      <c r="E211" s="9"/>
      <c r="F211" s="9"/>
      <c r="G211" s="9"/>
      <c r="H211" s="9"/>
      <c r="I211" s="9"/>
      <c r="J211" s="9"/>
      <c r="K211" s="17"/>
      <c r="L211" s="17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</row>
    <row r="212" spans="1:23" ht="12.75" hidden="1">
      <c r="A212" s="2"/>
      <c r="B212" s="9"/>
      <c r="C212" s="9"/>
      <c r="D212" s="9"/>
      <c r="E212" s="9"/>
      <c r="F212" s="9"/>
      <c r="G212" s="9"/>
      <c r="H212" s="9"/>
      <c r="I212" s="9"/>
      <c r="J212" s="9"/>
      <c r="K212" s="17"/>
      <c r="L212" s="17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</row>
    <row r="213" spans="1:23" ht="12.75" hidden="1">
      <c r="A213" s="6"/>
      <c r="B213" s="19"/>
      <c r="C213" s="19"/>
      <c r="D213" s="19"/>
      <c r="E213" s="19"/>
      <c r="F213" s="19"/>
      <c r="G213" s="19"/>
      <c r="H213" s="19"/>
      <c r="I213" s="19"/>
      <c r="J213" s="19"/>
      <c r="K213" s="16"/>
      <c r="L213" s="16"/>
      <c r="M213" s="16"/>
      <c r="N213" s="16"/>
      <c r="O213" s="16"/>
      <c r="P213" s="16"/>
      <c r="Q213" s="16"/>
      <c r="R213" s="8"/>
      <c r="S213" s="8"/>
      <c r="T213" s="8"/>
      <c r="U213" s="8"/>
      <c r="V213" s="8"/>
      <c r="W213" s="8"/>
    </row>
    <row r="214" ht="12.75" hidden="1"/>
    <row r="215" spans="1:23" ht="12.75">
      <c r="A215" s="21" t="s">
        <v>21</v>
      </c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</row>
    <row r="216" spans="1:23" ht="12.75">
      <c r="A216" s="21" t="s">
        <v>37</v>
      </c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</row>
    <row r="217" spans="1:23" ht="15.75" customHeight="1">
      <c r="A217" s="21" t="s">
        <v>149</v>
      </c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</row>
    <row r="218" spans="1:23" ht="12.75">
      <c r="A218" s="21" t="s">
        <v>150</v>
      </c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</row>
    <row r="219" spans="1:23" ht="0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</row>
    <row r="220" spans="1:23" ht="12.75">
      <c r="A220" s="17" t="s">
        <v>23</v>
      </c>
      <c r="B220" s="17" t="s">
        <v>43</v>
      </c>
      <c r="C220" s="17"/>
      <c r="D220" s="17"/>
      <c r="E220" s="17"/>
      <c r="F220" s="17"/>
      <c r="G220" s="17"/>
      <c r="H220" s="17"/>
      <c r="I220" s="17"/>
      <c r="J220" s="17"/>
      <c r="K220" s="17" t="s">
        <v>42</v>
      </c>
      <c r="L220" s="17"/>
      <c r="M220" s="17" t="s">
        <v>41</v>
      </c>
      <c r="N220" s="17"/>
      <c r="O220" s="17" t="s">
        <v>40</v>
      </c>
      <c r="P220" s="17"/>
      <c r="Q220" s="17"/>
      <c r="R220" s="17" t="s">
        <v>26</v>
      </c>
      <c r="S220" s="17"/>
      <c r="T220" s="17"/>
      <c r="U220" s="17"/>
      <c r="V220" s="17"/>
      <c r="W220" s="17"/>
    </row>
    <row r="221" spans="1:23" ht="39" customHeight="1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 t="s">
        <v>38</v>
      </c>
      <c r="S221" s="17"/>
      <c r="T221" s="17"/>
      <c r="U221" s="17" t="s">
        <v>39</v>
      </c>
      <c r="V221" s="17"/>
      <c r="W221" s="17"/>
    </row>
    <row r="222" spans="1:23" ht="12.75">
      <c r="A222" s="5">
        <v>1</v>
      </c>
      <c r="B222" s="20">
        <v>2</v>
      </c>
      <c r="C222" s="20"/>
      <c r="D222" s="20"/>
      <c r="E222" s="20"/>
      <c r="F222" s="20"/>
      <c r="G222" s="20"/>
      <c r="H222" s="20"/>
      <c r="I222" s="20"/>
      <c r="J222" s="20"/>
      <c r="K222" s="20">
        <v>3</v>
      </c>
      <c r="L222" s="20"/>
      <c r="M222" s="20">
        <v>4</v>
      </c>
      <c r="N222" s="20"/>
      <c r="O222" s="20">
        <v>5</v>
      </c>
      <c r="P222" s="20"/>
      <c r="Q222" s="20"/>
      <c r="R222" s="20">
        <v>6</v>
      </c>
      <c r="S222" s="20"/>
      <c r="T222" s="20"/>
      <c r="U222" s="20">
        <v>7</v>
      </c>
      <c r="V222" s="20"/>
      <c r="W222" s="20"/>
    </row>
    <row r="223" spans="1:23" ht="12.75">
      <c r="A223" s="2">
        <v>1</v>
      </c>
      <c r="B223" s="9" t="s">
        <v>133</v>
      </c>
      <c r="C223" s="9"/>
      <c r="D223" s="9"/>
      <c r="E223" s="9"/>
      <c r="F223" s="9"/>
      <c r="G223" s="9"/>
      <c r="H223" s="9"/>
      <c r="I223" s="9"/>
      <c r="J223" s="9"/>
      <c r="K223" s="17" t="s">
        <v>49</v>
      </c>
      <c r="L223" s="17"/>
      <c r="M223" s="18">
        <v>3116</v>
      </c>
      <c r="N223" s="18"/>
      <c r="O223" s="18">
        <v>9.5</v>
      </c>
      <c r="P223" s="18"/>
      <c r="Q223" s="18"/>
      <c r="R223" s="18">
        <f aca="true" t="shared" si="0" ref="R223:R235">M223*O223</f>
        <v>29602</v>
      </c>
      <c r="S223" s="18"/>
      <c r="T223" s="18"/>
      <c r="U223" s="18">
        <f aca="true" t="shared" si="1" ref="U223:U235">R223*$S$11</f>
        <v>34042.299999999996</v>
      </c>
      <c r="V223" s="18"/>
      <c r="W223" s="18"/>
    </row>
    <row r="224" spans="1:23" ht="12.75">
      <c r="A224" s="2">
        <v>2</v>
      </c>
      <c r="B224" s="9" t="s">
        <v>134</v>
      </c>
      <c r="C224" s="9"/>
      <c r="D224" s="9"/>
      <c r="E224" s="9"/>
      <c r="F224" s="9"/>
      <c r="G224" s="9"/>
      <c r="H224" s="9"/>
      <c r="I224" s="9"/>
      <c r="J224" s="9"/>
      <c r="K224" s="17" t="s">
        <v>49</v>
      </c>
      <c r="L224" s="17"/>
      <c r="M224" s="18">
        <v>156</v>
      </c>
      <c r="N224" s="18"/>
      <c r="O224" s="18">
        <v>19.28</v>
      </c>
      <c r="P224" s="18"/>
      <c r="Q224" s="18"/>
      <c r="R224" s="18">
        <f t="shared" si="0"/>
        <v>3007.6800000000003</v>
      </c>
      <c r="S224" s="18"/>
      <c r="T224" s="18"/>
      <c r="U224" s="18">
        <f t="shared" si="1"/>
        <v>3458.832</v>
      </c>
      <c r="V224" s="18"/>
      <c r="W224" s="18"/>
    </row>
    <row r="225" spans="1:23" ht="12.75">
      <c r="A225" s="2">
        <v>3</v>
      </c>
      <c r="B225" s="9" t="s">
        <v>47</v>
      </c>
      <c r="C225" s="9"/>
      <c r="D225" s="9"/>
      <c r="E225" s="9"/>
      <c r="F225" s="9"/>
      <c r="G225" s="9"/>
      <c r="H225" s="9"/>
      <c r="I225" s="9"/>
      <c r="J225" s="9"/>
      <c r="K225" s="17" t="s">
        <v>49</v>
      </c>
      <c r="L225" s="17"/>
      <c r="M225" s="18">
        <v>0.3</v>
      </c>
      <c r="N225" s="18"/>
      <c r="O225" s="18">
        <v>87.8</v>
      </c>
      <c r="P225" s="18"/>
      <c r="Q225" s="18"/>
      <c r="R225" s="18">
        <f t="shared" si="0"/>
        <v>26.34</v>
      </c>
      <c r="S225" s="18"/>
      <c r="T225" s="18"/>
      <c r="U225" s="18">
        <f t="shared" si="1"/>
        <v>30.290999999999997</v>
      </c>
      <c r="V225" s="18"/>
      <c r="W225" s="18"/>
    </row>
    <row r="226" spans="1:23" ht="25.5" customHeight="1">
      <c r="A226" s="2">
        <v>4</v>
      </c>
      <c r="B226" s="9" t="s">
        <v>48</v>
      </c>
      <c r="C226" s="9"/>
      <c r="D226" s="9"/>
      <c r="E226" s="9"/>
      <c r="F226" s="9"/>
      <c r="G226" s="9"/>
      <c r="H226" s="9"/>
      <c r="I226" s="9"/>
      <c r="J226" s="9"/>
      <c r="K226" s="59" t="s">
        <v>45</v>
      </c>
      <c r="L226" s="59"/>
      <c r="M226" s="18">
        <v>2</v>
      </c>
      <c r="N226" s="18"/>
      <c r="O226" s="18">
        <v>3.5</v>
      </c>
      <c r="P226" s="18"/>
      <c r="Q226" s="18"/>
      <c r="R226" s="18">
        <f t="shared" si="0"/>
        <v>7</v>
      </c>
      <c r="S226" s="18"/>
      <c r="T226" s="18"/>
      <c r="U226" s="18">
        <f t="shared" si="1"/>
        <v>8.049999999999999</v>
      </c>
      <c r="V226" s="18"/>
      <c r="W226" s="18"/>
    </row>
    <row r="227" spans="1:23" ht="12.75">
      <c r="A227" s="2">
        <v>5</v>
      </c>
      <c r="B227" s="9" t="s">
        <v>151</v>
      </c>
      <c r="C227" s="9"/>
      <c r="D227" s="9"/>
      <c r="E227" s="9"/>
      <c r="F227" s="9"/>
      <c r="G227" s="9"/>
      <c r="H227" s="9"/>
      <c r="I227" s="9"/>
      <c r="J227" s="9"/>
      <c r="K227" s="17" t="s">
        <v>49</v>
      </c>
      <c r="L227" s="17"/>
      <c r="M227" s="18">
        <v>0.01</v>
      </c>
      <c r="N227" s="18"/>
      <c r="O227" s="18">
        <v>23</v>
      </c>
      <c r="P227" s="18"/>
      <c r="Q227" s="18"/>
      <c r="R227" s="18">
        <f t="shared" si="0"/>
        <v>0.23</v>
      </c>
      <c r="S227" s="18"/>
      <c r="T227" s="18"/>
      <c r="U227" s="18">
        <f t="shared" si="1"/>
        <v>0.2645</v>
      </c>
      <c r="V227" s="18"/>
      <c r="W227" s="18"/>
    </row>
    <row r="228" spans="1:23" ht="12.75">
      <c r="A228" s="2">
        <v>6</v>
      </c>
      <c r="B228" s="9" t="s">
        <v>152</v>
      </c>
      <c r="C228" s="9"/>
      <c r="D228" s="9"/>
      <c r="E228" s="9"/>
      <c r="F228" s="9"/>
      <c r="G228" s="9"/>
      <c r="H228" s="9"/>
      <c r="I228" s="9"/>
      <c r="J228" s="9"/>
      <c r="K228" s="17" t="s">
        <v>45</v>
      </c>
      <c r="L228" s="17"/>
      <c r="M228" s="18">
        <v>30</v>
      </c>
      <c r="N228" s="18"/>
      <c r="O228" s="18">
        <v>1.2</v>
      </c>
      <c r="P228" s="18"/>
      <c r="Q228" s="18"/>
      <c r="R228" s="18">
        <f t="shared" si="0"/>
        <v>36</v>
      </c>
      <c r="S228" s="18"/>
      <c r="T228" s="18"/>
      <c r="U228" s="18">
        <f t="shared" si="1"/>
        <v>41.4</v>
      </c>
      <c r="V228" s="18"/>
      <c r="W228" s="18"/>
    </row>
    <row r="229" spans="1:23" ht="12.75">
      <c r="A229" s="2">
        <v>7</v>
      </c>
      <c r="B229" s="9" t="s">
        <v>153</v>
      </c>
      <c r="C229" s="9"/>
      <c r="D229" s="9"/>
      <c r="E229" s="9"/>
      <c r="F229" s="9"/>
      <c r="G229" s="9"/>
      <c r="H229" s="9"/>
      <c r="I229" s="9"/>
      <c r="J229" s="9"/>
      <c r="K229" s="17" t="s">
        <v>49</v>
      </c>
      <c r="L229" s="17"/>
      <c r="M229" s="18">
        <v>0.02</v>
      </c>
      <c r="N229" s="18"/>
      <c r="O229" s="18">
        <v>160</v>
      </c>
      <c r="P229" s="18"/>
      <c r="Q229" s="18"/>
      <c r="R229" s="18">
        <f t="shared" si="0"/>
        <v>3.2</v>
      </c>
      <c r="S229" s="18"/>
      <c r="T229" s="18"/>
      <c r="U229" s="18">
        <f t="shared" si="1"/>
        <v>3.6799999999999997</v>
      </c>
      <c r="V229" s="18"/>
      <c r="W229" s="18"/>
    </row>
    <row r="230" spans="1:23" ht="12.75">
      <c r="A230" s="2">
        <v>8</v>
      </c>
      <c r="B230" s="9" t="s">
        <v>154</v>
      </c>
      <c r="C230" s="9"/>
      <c r="D230" s="9"/>
      <c r="E230" s="9"/>
      <c r="F230" s="9"/>
      <c r="G230" s="9"/>
      <c r="H230" s="9"/>
      <c r="I230" s="9"/>
      <c r="J230" s="9"/>
      <c r="K230" s="17" t="s">
        <v>49</v>
      </c>
      <c r="L230" s="17"/>
      <c r="M230" s="18">
        <v>0.6</v>
      </c>
      <c r="N230" s="18"/>
      <c r="O230" s="18">
        <v>908.8</v>
      </c>
      <c r="P230" s="18"/>
      <c r="Q230" s="18"/>
      <c r="R230" s="18">
        <f t="shared" si="0"/>
        <v>545.28</v>
      </c>
      <c r="S230" s="18"/>
      <c r="T230" s="18"/>
      <c r="U230" s="18">
        <f t="shared" si="1"/>
        <v>627.0719999999999</v>
      </c>
      <c r="V230" s="18"/>
      <c r="W230" s="18"/>
    </row>
    <row r="231" spans="1:23" ht="12.75">
      <c r="A231" s="2">
        <v>9</v>
      </c>
      <c r="B231" s="9" t="s">
        <v>155</v>
      </c>
      <c r="C231" s="9"/>
      <c r="D231" s="9"/>
      <c r="E231" s="9"/>
      <c r="F231" s="9"/>
      <c r="G231" s="9"/>
      <c r="H231" s="9"/>
      <c r="I231" s="9"/>
      <c r="J231" s="9"/>
      <c r="K231" s="17" t="s">
        <v>45</v>
      </c>
      <c r="L231" s="17"/>
      <c r="M231" s="18">
        <v>0.33</v>
      </c>
      <c r="N231" s="18"/>
      <c r="O231" s="18">
        <v>9.5</v>
      </c>
      <c r="P231" s="18"/>
      <c r="Q231" s="18"/>
      <c r="R231" s="18">
        <f t="shared" si="0"/>
        <v>3.1350000000000002</v>
      </c>
      <c r="S231" s="18"/>
      <c r="T231" s="18"/>
      <c r="U231" s="18">
        <f t="shared" si="1"/>
        <v>3.60525</v>
      </c>
      <c r="V231" s="18"/>
      <c r="W231" s="18"/>
    </row>
    <row r="232" spans="1:23" ht="12.75">
      <c r="A232" s="2">
        <v>10</v>
      </c>
      <c r="B232" s="9" t="s">
        <v>156</v>
      </c>
      <c r="C232" s="9"/>
      <c r="D232" s="9"/>
      <c r="E232" s="9"/>
      <c r="F232" s="9"/>
      <c r="G232" s="9"/>
      <c r="H232" s="9"/>
      <c r="I232" s="9"/>
      <c r="J232" s="9"/>
      <c r="K232" s="17" t="s">
        <v>45</v>
      </c>
      <c r="L232" s="17"/>
      <c r="M232" s="18">
        <v>1</v>
      </c>
      <c r="N232" s="18"/>
      <c r="O232" s="18">
        <v>50</v>
      </c>
      <c r="P232" s="18"/>
      <c r="Q232" s="18"/>
      <c r="R232" s="18">
        <f t="shared" si="0"/>
        <v>50</v>
      </c>
      <c r="S232" s="18"/>
      <c r="T232" s="18"/>
      <c r="U232" s="18">
        <f t="shared" si="1"/>
        <v>57.49999999999999</v>
      </c>
      <c r="V232" s="18"/>
      <c r="W232" s="18"/>
    </row>
    <row r="233" spans="1:23" ht="12.75" customHeight="1">
      <c r="A233" s="2">
        <v>11</v>
      </c>
      <c r="B233" s="9" t="s">
        <v>157</v>
      </c>
      <c r="C233" s="9"/>
      <c r="D233" s="9"/>
      <c r="E233" s="9"/>
      <c r="F233" s="9"/>
      <c r="G233" s="9"/>
      <c r="H233" s="9"/>
      <c r="I233" s="9"/>
      <c r="J233" s="9"/>
      <c r="K233" s="17" t="s">
        <v>50</v>
      </c>
      <c r="L233" s="17"/>
      <c r="M233" s="18">
        <v>0.6</v>
      </c>
      <c r="N233" s="18"/>
      <c r="O233" s="18">
        <v>18</v>
      </c>
      <c r="P233" s="18"/>
      <c r="Q233" s="18"/>
      <c r="R233" s="18">
        <f t="shared" si="0"/>
        <v>10.799999999999999</v>
      </c>
      <c r="S233" s="18"/>
      <c r="T233" s="18"/>
      <c r="U233" s="18">
        <f t="shared" si="1"/>
        <v>12.419999999999998</v>
      </c>
      <c r="V233" s="18"/>
      <c r="W233" s="18"/>
    </row>
    <row r="234" spans="1:23" ht="12.75">
      <c r="A234" s="2">
        <v>12</v>
      </c>
      <c r="B234" s="9" t="s">
        <v>158</v>
      </c>
      <c r="C234" s="9"/>
      <c r="D234" s="9"/>
      <c r="E234" s="9"/>
      <c r="F234" s="9"/>
      <c r="G234" s="9"/>
      <c r="H234" s="9"/>
      <c r="I234" s="9"/>
      <c r="J234" s="9"/>
      <c r="K234" s="17" t="s">
        <v>102</v>
      </c>
      <c r="L234" s="17"/>
      <c r="M234" s="18">
        <v>1</v>
      </c>
      <c r="N234" s="18"/>
      <c r="O234" s="18">
        <v>178.8</v>
      </c>
      <c r="P234" s="18"/>
      <c r="Q234" s="18"/>
      <c r="R234" s="18">
        <f t="shared" si="0"/>
        <v>178.8</v>
      </c>
      <c r="S234" s="18"/>
      <c r="T234" s="18"/>
      <c r="U234" s="18">
        <f t="shared" si="1"/>
        <v>205.62</v>
      </c>
      <c r="V234" s="18"/>
      <c r="W234" s="18"/>
    </row>
    <row r="235" spans="1:23" ht="12.75">
      <c r="A235" s="2">
        <v>13</v>
      </c>
      <c r="B235" s="9" t="s">
        <v>52</v>
      </c>
      <c r="C235" s="9"/>
      <c r="D235" s="9"/>
      <c r="E235" s="9"/>
      <c r="F235" s="9"/>
      <c r="G235" s="9"/>
      <c r="H235" s="9"/>
      <c r="I235" s="9"/>
      <c r="J235" s="9"/>
      <c r="K235" s="17" t="s">
        <v>49</v>
      </c>
      <c r="L235" s="17"/>
      <c r="M235" s="18">
        <v>0.2</v>
      </c>
      <c r="N235" s="18"/>
      <c r="O235" s="18">
        <v>16.16</v>
      </c>
      <c r="P235" s="18"/>
      <c r="Q235" s="18"/>
      <c r="R235" s="18">
        <f t="shared" si="0"/>
        <v>3.232</v>
      </c>
      <c r="S235" s="18"/>
      <c r="T235" s="18"/>
      <c r="U235" s="18">
        <f t="shared" si="1"/>
        <v>3.7168</v>
      </c>
      <c r="V235" s="18"/>
      <c r="W235" s="18"/>
    </row>
    <row r="236" spans="1:23" ht="12.75" hidden="1">
      <c r="A236" s="2"/>
      <c r="B236" s="9"/>
      <c r="C236" s="9"/>
      <c r="D236" s="9"/>
      <c r="E236" s="9"/>
      <c r="F236" s="9"/>
      <c r="G236" s="9"/>
      <c r="H236" s="9"/>
      <c r="I236" s="9"/>
      <c r="J236" s="9"/>
      <c r="K236" s="17"/>
      <c r="L236" s="17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</row>
    <row r="237" spans="1:23" ht="12.75" hidden="1">
      <c r="A237" s="2"/>
      <c r="B237" s="9"/>
      <c r="C237" s="9"/>
      <c r="D237" s="9"/>
      <c r="E237" s="9"/>
      <c r="F237" s="9"/>
      <c r="G237" s="9"/>
      <c r="H237" s="9"/>
      <c r="I237" s="9"/>
      <c r="J237" s="9"/>
      <c r="K237" s="17"/>
      <c r="L237" s="17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</row>
    <row r="238" spans="1:23" ht="12.75" hidden="1">
      <c r="A238" s="2"/>
      <c r="B238" s="9"/>
      <c r="C238" s="9"/>
      <c r="D238" s="9"/>
      <c r="E238" s="9"/>
      <c r="F238" s="9"/>
      <c r="G238" s="9"/>
      <c r="H238" s="9"/>
      <c r="I238" s="9"/>
      <c r="J238" s="9"/>
      <c r="K238" s="17"/>
      <c r="L238" s="17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</row>
    <row r="239" spans="1:23" ht="12.75" hidden="1">
      <c r="A239" s="2"/>
      <c r="B239" s="9"/>
      <c r="C239" s="9"/>
      <c r="D239" s="9"/>
      <c r="E239" s="9"/>
      <c r="F239" s="9"/>
      <c r="G239" s="9"/>
      <c r="H239" s="9"/>
      <c r="I239" s="9"/>
      <c r="J239" s="9"/>
      <c r="K239" s="17"/>
      <c r="L239" s="17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</row>
    <row r="240" spans="1:23" ht="12.75" hidden="1">
      <c r="A240" s="2"/>
      <c r="B240" s="9"/>
      <c r="C240" s="9"/>
      <c r="D240" s="9"/>
      <c r="E240" s="9"/>
      <c r="F240" s="9"/>
      <c r="G240" s="9"/>
      <c r="H240" s="9"/>
      <c r="I240" s="9"/>
      <c r="J240" s="9"/>
      <c r="K240" s="17"/>
      <c r="L240" s="17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</row>
    <row r="241" spans="1:23" ht="12.75" hidden="1">
      <c r="A241" s="2"/>
      <c r="B241" s="9"/>
      <c r="C241" s="9"/>
      <c r="D241" s="9"/>
      <c r="E241" s="9"/>
      <c r="F241" s="9"/>
      <c r="G241" s="9"/>
      <c r="H241" s="9"/>
      <c r="I241" s="9"/>
      <c r="J241" s="9"/>
      <c r="K241" s="17"/>
      <c r="L241" s="17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</row>
    <row r="242" spans="1:23" ht="12.75" hidden="1">
      <c r="A242" s="2"/>
      <c r="B242" s="9"/>
      <c r="C242" s="9"/>
      <c r="D242" s="9"/>
      <c r="E242" s="9"/>
      <c r="F242" s="9"/>
      <c r="G242" s="9"/>
      <c r="H242" s="9"/>
      <c r="I242" s="9"/>
      <c r="J242" s="9"/>
      <c r="K242" s="17"/>
      <c r="L242" s="17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</row>
    <row r="243" spans="1:23" ht="12.75" hidden="1">
      <c r="A243" s="2"/>
      <c r="B243" s="9"/>
      <c r="C243" s="9"/>
      <c r="D243" s="9"/>
      <c r="E243" s="9"/>
      <c r="F243" s="9"/>
      <c r="G243" s="9"/>
      <c r="H243" s="9"/>
      <c r="I243" s="9"/>
      <c r="J243" s="9"/>
      <c r="K243" s="60"/>
      <c r="L243" s="60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</row>
    <row r="244" spans="1:23" ht="12.75" hidden="1">
      <c r="A244" s="2"/>
      <c r="B244" s="9"/>
      <c r="C244" s="9"/>
      <c r="D244" s="9"/>
      <c r="E244" s="9"/>
      <c r="F244" s="9"/>
      <c r="G244" s="9"/>
      <c r="H244" s="9"/>
      <c r="I244" s="9"/>
      <c r="J244" s="9"/>
      <c r="K244" s="17"/>
      <c r="L244" s="17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</row>
    <row r="245" spans="1:23" ht="12.75" hidden="1">
      <c r="A245" s="2"/>
      <c r="B245" s="9"/>
      <c r="C245" s="9"/>
      <c r="D245" s="9"/>
      <c r="E245" s="9"/>
      <c r="F245" s="9"/>
      <c r="G245" s="9"/>
      <c r="H245" s="9"/>
      <c r="I245" s="9"/>
      <c r="J245" s="9"/>
      <c r="K245" s="17"/>
      <c r="L245" s="17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</row>
    <row r="246" spans="1:23" ht="12.75" hidden="1">
      <c r="A246" s="2"/>
      <c r="B246" s="9"/>
      <c r="C246" s="9"/>
      <c r="D246" s="9"/>
      <c r="E246" s="9"/>
      <c r="F246" s="9"/>
      <c r="G246" s="9"/>
      <c r="H246" s="9"/>
      <c r="I246" s="9"/>
      <c r="J246" s="9"/>
      <c r="K246" s="17"/>
      <c r="L246" s="17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</row>
    <row r="247" spans="1:23" ht="12.75" hidden="1">
      <c r="A247" s="2"/>
      <c r="B247" s="9"/>
      <c r="C247" s="9"/>
      <c r="D247" s="9"/>
      <c r="E247" s="9"/>
      <c r="F247" s="9"/>
      <c r="G247" s="9"/>
      <c r="H247" s="9"/>
      <c r="I247" s="9"/>
      <c r="J247" s="9"/>
      <c r="K247" s="17"/>
      <c r="L247" s="17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</row>
    <row r="248" spans="1:23" ht="12.75" hidden="1">
      <c r="A248" s="2"/>
      <c r="B248" s="9"/>
      <c r="C248" s="9"/>
      <c r="D248" s="9"/>
      <c r="E248" s="9"/>
      <c r="F248" s="9"/>
      <c r="G248" s="9"/>
      <c r="H248" s="9"/>
      <c r="I248" s="9"/>
      <c r="J248" s="9"/>
      <c r="K248" s="17"/>
      <c r="L248" s="17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</row>
    <row r="249" spans="1:23" ht="12.75" hidden="1">
      <c r="A249" s="2"/>
      <c r="B249" s="9"/>
      <c r="C249" s="9"/>
      <c r="D249" s="9"/>
      <c r="E249" s="9"/>
      <c r="F249" s="9"/>
      <c r="G249" s="9"/>
      <c r="H249" s="9"/>
      <c r="I249" s="9"/>
      <c r="J249" s="9"/>
      <c r="K249" s="20"/>
      <c r="L249" s="20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</row>
    <row r="250" spans="1:23" ht="12.75" hidden="1">
      <c r="A250" s="2"/>
      <c r="B250" s="9"/>
      <c r="C250" s="9"/>
      <c r="D250" s="9"/>
      <c r="E250" s="9"/>
      <c r="F250" s="9"/>
      <c r="G250" s="9"/>
      <c r="H250" s="9"/>
      <c r="I250" s="9"/>
      <c r="J250" s="9"/>
      <c r="K250" s="17"/>
      <c r="L250" s="17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</row>
    <row r="251" spans="1:23" ht="12.75" hidden="1">
      <c r="A251" s="2"/>
      <c r="B251" s="9"/>
      <c r="C251" s="9"/>
      <c r="D251" s="9"/>
      <c r="E251" s="9"/>
      <c r="F251" s="9"/>
      <c r="G251" s="9"/>
      <c r="H251" s="9"/>
      <c r="I251" s="9"/>
      <c r="J251" s="9"/>
      <c r="K251" s="17"/>
      <c r="L251" s="17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</row>
    <row r="252" spans="1:23" ht="12.75" hidden="1">
      <c r="A252" s="2"/>
      <c r="B252" s="9"/>
      <c r="C252" s="9"/>
      <c r="D252" s="9"/>
      <c r="E252" s="9"/>
      <c r="F252" s="9"/>
      <c r="G252" s="9"/>
      <c r="H252" s="9"/>
      <c r="I252" s="9"/>
      <c r="J252" s="9"/>
      <c r="K252" s="17"/>
      <c r="L252" s="17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</row>
    <row r="253" spans="1:23" ht="12.75" hidden="1">
      <c r="A253" s="2"/>
      <c r="B253" s="9"/>
      <c r="C253" s="9"/>
      <c r="D253" s="9"/>
      <c r="E253" s="9"/>
      <c r="F253" s="9"/>
      <c r="G253" s="9"/>
      <c r="H253" s="9"/>
      <c r="I253" s="9"/>
      <c r="J253" s="9"/>
      <c r="K253" s="17"/>
      <c r="L253" s="17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</row>
    <row r="254" spans="1:23" ht="12.75" hidden="1">
      <c r="A254" s="2"/>
      <c r="B254" s="9"/>
      <c r="C254" s="9"/>
      <c r="D254" s="9"/>
      <c r="E254" s="9"/>
      <c r="F254" s="9"/>
      <c r="G254" s="9"/>
      <c r="H254" s="9"/>
      <c r="I254" s="9"/>
      <c r="J254" s="9"/>
      <c r="K254" s="17"/>
      <c r="L254" s="17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</row>
    <row r="255" spans="1:23" ht="12.75" hidden="1">
      <c r="A255" s="2"/>
      <c r="B255" s="9"/>
      <c r="C255" s="9"/>
      <c r="D255" s="9"/>
      <c r="E255" s="9"/>
      <c r="F255" s="9"/>
      <c r="G255" s="9"/>
      <c r="H255" s="9"/>
      <c r="I255" s="9"/>
      <c r="J255" s="9"/>
      <c r="K255" s="17"/>
      <c r="L255" s="17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</row>
    <row r="256" spans="1:23" ht="12.75" hidden="1">
      <c r="A256" s="2"/>
      <c r="B256" s="9"/>
      <c r="C256" s="9"/>
      <c r="D256" s="9"/>
      <c r="E256" s="9"/>
      <c r="F256" s="9"/>
      <c r="G256" s="9"/>
      <c r="H256" s="9"/>
      <c r="I256" s="9"/>
      <c r="J256" s="9"/>
      <c r="K256" s="17"/>
      <c r="L256" s="17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</row>
    <row r="257" spans="1:23" ht="12.75" hidden="1">
      <c r="A257" s="2"/>
      <c r="B257" s="9"/>
      <c r="C257" s="9"/>
      <c r="D257" s="9"/>
      <c r="E257" s="9"/>
      <c r="F257" s="9"/>
      <c r="G257" s="9"/>
      <c r="H257" s="9"/>
      <c r="I257" s="9"/>
      <c r="J257" s="9"/>
      <c r="K257" s="17"/>
      <c r="L257" s="17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</row>
    <row r="258" spans="1:23" ht="12.75" hidden="1">
      <c r="A258" s="2"/>
      <c r="B258" s="9"/>
      <c r="C258" s="9"/>
      <c r="D258" s="9"/>
      <c r="E258" s="9"/>
      <c r="F258" s="9"/>
      <c r="G258" s="9"/>
      <c r="H258" s="9"/>
      <c r="I258" s="9"/>
      <c r="J258" s="9"/>
      <c r="K258" s="17"/>
      <c r="L258" s="17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</row>
    <row r="259" spans="1:23" ht="12.75" hidden="1">
      <c r="A259" s="2"/>
      <c r="B259" s="9"/>
      <c r="C259" s="9"/>
      <c r="D259" s="9"/>
      <c r="E259" s="9"/>
      <c r="F259" s="9"/>
      <c r="G259" s="9"/>
      <c r="H259" s="9"/>
      <c r="I259" s="9"/>
      <c r="J259" s="9"/>
      <c r="K259" s="17"/>
      <c r="L259" s="17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</row>
    <row r="260" spans="1:23" ht="12.75" hidden="1">
      <c r="A260" s="2"/>
      <c r="B260" s="9"/>
      <c r="C260" s="9"/>
      <c r="D260" s="9"/>
      <c r="E260" s="9"/>
      <c r="F260" s="9"/>
      <c r="G260" s="9"/>
      <c r="H260" s="9"/>
      <c r="I260" s="9"/>
      <c r="J260" s="9"/>
      <c r="K260" s="17"/>
      <c r="L260" s="17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</row>
    <row r="261" spans="1:23" ht="12.75">
      <c r="A261" s="6"/>
      <c r="B261" s="19" t="s">
        <v>33</v>
      </c>
      <c r="C261" s="19"/>
      <c r="D261" s="19"/>
      <c r="E261" s="19"/>
      <c r="F261" s="19"/>
      <c r="G261" s="19"/>
      <c r="H261" s="19"/>
      <c r="I261" s="19"/>
      <c r="J261" s="19"/>
      <c r="K261" s="16"/>
      <c r="L261" s="16"/>
      <c r="M261" s="16" t="s">
        <v>34</v>
      </c>
      <c r="N261" s="16"/>
      <c r="O261" s="16"/>
      <c r="P261" s="16"/>
      <c r="Q261" s="16"/>
      <c r="R261" s="8">
        <f>SUM(R223:T260)</f>
        <v>33473.697000000015</v>
      </c>
      <c r="S261" s="8"/>
      <c r="T261" s="8"/>
      <c r="U261" s="8">
        <f>SUM(U223:W260)</f>
        <v>38494.75155</v>
      </c>
      <c r="V261" s="8"/>
      <c r="W261" s="8"/>
    </row>
    <row r="262" ht="5.25" customHeight="1"/>
    <row r="263" spans="1:23" ht="12.75" hidden="1">
      <c r="A263" s="21"/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</row>
    <row r="264" spans="1:23" ht="12.75" hidden="1">
      <c r="A264" s="21"/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</row>
    <row r="265" spans="1:23" ht="26.25" customHeight="1" hidden="1">
      <c r="A265" s="21"/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</row>
    <row r="266" spans="1:23" ht="12.75" hidden="1">
      <c r="A266" s="21"/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</row>
    <row r="267" spans="1:23" ht="12.75" hidden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</row>
    <row r="268" spans="1:23" ht="12.75" hidden="1">
      <c r="A268" s="17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</row>
    <row r="269" spans="1:23" ht="38.25" customHeight="1" hidden="1">
      <c r="A269" s="17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</row>
    <row r="270" spans="1:23" ht="12.75" hidden="1">
      <c r="A270" s="5"/>
      <c r="B270" s="20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</row>
    <row r="271" spans="1:23" ht="12.75" hidden="1">
      <c r="A271" s="2"/>
      <c r="B271" s="9"/>
      <c r="C271" s="9"/>
      <c r="D271" s="9"/>
      <c r="E271" s="9"/>
      <c r="F271" s="9"/>
      <c r="G271" s="9"/>
      <c r="H271" s="9"/>
      <c r="I271" s="9"/>
      <c r="J271" s="9"/>
      <c r="K271" s="17"/>
      <c r="L271" s="17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</row>
    <row r="272" spans="1:23" ht="12.75" hidden="1">
      <c r="A272" s="2"/>
      <c r="B272" s="9"/>
      <c r="C272" s="9"/>
      <c r="D272" s="9"/>
      <c r="E272" s="9"/>
      <c r="F272" s="9"/>
      <c r="G272" s="9"/>
      <c r="H272" s="9"/>
      <c r="I272" s="9"/>
      <c r="J272" s="9"/>
      <c r="K272" s="17"/>
      <c r="L272" s="17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</row>
    <row r="273" spans="1:23" ht="12.75" hidden="1">
      <c r="A273" s="2"/>
      <c r="B273" s="9"/>
      <c r="C273" s="9"/>
      <c r="D273" s="9"/>
      <c r="E273" s="9"/>
      <c r="F273" s="9"/>
      <c r="G273" s="9"/>
      <c r="H273" s="9"/>
      <c r="I273" s="9"/>
      <c r="J273" s="9"/>
      <c r="K273" s="17"/>
      <c r="L273" s="17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</row>
    <row r="274" spans="1:23" ht="12.75" hidden="1">
      <c r="A274" s="2"/>
      <c r="B274" s="9"/>
      <c r="C274" s="9"/>
      <c r="D274" s="9"/>
      <c r="E274" s="9"/>
      <c r="F274" s="9"/>
      <c r="G274" s="9"/>
      <c r="H274" s="9"/>
      <c r="I274" s="9"/>
      <c r="J274" s="9"/>
      <c r="K274" s="17"/>
      <c r="L274" s="17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</row>
    <row r="275" spans="1:23" ht="12.75" hidden="1">
      <c r="A275" s="2"/>
      <c r="B275" s="9"/>
      <c r="C275" s="9"/>
      <c r="D275" s="9"/>
      <c r="E275" s="9"/>
      <c r="F275" s="9"/>
      <c r="G275" s="9"/>
      <c r="H275" s="9"/>
      <c r="I275" s="9"/>
      <c r="J275" s="9"/>
      <c r="K275" s="17"/>
      <c r="L275" s="17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</row>
    <row r="276" spans="1:23" ht="12.75" hidden="1">
      <c r="A276" s="2"/>
      <c r="B276" s="9"/>
      <c r="C276" s="9"/>
      <c r="D276" s="9"/>
      <c r="E276" s="9"/>
      <c r="F276" s="9"/>
      <c r="G276" s="9"/>
      <c r="H276" s="9"/>
      <c r="I276" s="9"/>
      <c r="J276" s="9"/>
      <c r="K276" s="17"/>
      <c r="L276" s="17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</row>
    <row r="277" spans="1:23" ht="12.75" hidden="1">
      <c r="A277" s="2"/>
      <c r="B277" s="9"/>
      <c r="C277" s="9"/>
      <c r="D277" s="9"/>
      <c r="E277" s="9"/>
      <c r="F277" s="9"/>
      <c r="G277" s="9"/>
      <c r="H277" s="9"/>
      <c r="I277" s="9"/>
      <c r="J277" s="9"/>
      <c r="K277" s="17"/>
      <c r="L277" s="17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</row>
    <row r="278" spans="1:23" ht="12.75" hidden="1">
      <c r="A278" s="2"/>
      <c r="B278" s="9"/>
      <c r="C278" s="9"/>
      <c r="D278" s="9"/>
      <c r="E278" s="9"/>
      <c r="F278" s="9"/>
      <c r="G278" s="9"/>
      <c r="H278" s="9"/>
      <c r="I278" s="9"/>
      <c r="J278" s="9"/>
      <c r="K278" s="17"/>
      <c r="L278" s="17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</row>
    <row r="279" spans="1:23" ht="12.75" hidden="1">
      <c r="A279" s="2"/>
      <c r="B279" s="9"/>
      <c r="C279" s="9"/>
      <c r="D279" s="9"/>
      <c r="E279" s="9"/>
      <c r="F279" s="9"/>
      <c r="G279" s="9"/>
      <c r="H279" s="9"/>
      <c r="I279" s="9"/>
      <c r="J279" s="9"/>
      <c r="K279" s="59"/>
      <c r="L279" s="59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</row>
    <row r="280" spans="1:23" ht="12.75" hidden="1">
      <c r="A280" s="2"/>
      <c r="B280" s="9"/>
      <c r="C280" s="9"/>
      <c r="D280" s="9"/>
      <c r="E280" s="9"/>
      <c r="F280" s="9"/>
      <c r="G280" s="9"/>
      <c r="H280" s="9"/>
      <c r="I280" s="9"/>
      <c r="J280" s="9"/>
      <c r="K280" s="17"/>
      <c r="L280" s="17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</row>
    <row r="281" spans="1:23" ht="12.75" hidden="1">
      <c r="A281" s="2"/>
      <c r="B281" s="9"/>
      <c r="C281" s="9"/>
      <c r="D281" s="9"/>
      <c r="E281" s="9"/>
      <c r="F281" s="9"/>
      <c r="G281" s="9"/>
      <c r="H281" s="9"/>
      <c r="I281" s="9"/>
      <c r="J281" s="9"/>
      <c r="K281" s="17"/>
      <c r="L281" s="17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</row>
    <row r="282" spans="1:23" ht="12.75" hidden="1">
      <c r="A282" s="2"/>
      <c r="B282" s="9"/>
      <c r="C282" s="9"/>
      <c r="D282" s="9"/>
      <c r="E282" s="9"/>
      <c r="F282" s="9"/>
      <c r="G282" s="9"/>
      <c r="H282" s="9"/>
      <c r="I282" s="9"/>
      <c r="J282" s="9"/>
      <c r="K282" s="17"/>
      <c r="L282" s="17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</row>
    <row r="283" spans="1:23" ht="12.75" hidden="1">
      <c r="A283" s="2"/>
      <c r="B283" s="9"/>
      <c r="C283" s="9"/>
      <c r="D283" s="9"/>
      <c r="E283" s="9"/>
      <c r="F283" s="9"/>
      <c r="G283" s="9"/>
      <c r="H283" s="9"/>
      <c r="I283" s="9"/>
      <c r="J283" s="9"/>
      <c r="K283" s="17"/>
      <c r="L283" s="17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</row>
    <row r="284" spans="1:23" ht="12.75" hidden="1">
      <c r="A284" s="2"/>
      <c r="B284" s="9"/>
      <c r="C284" s="9"/>
      <c r="D284" s="9"/>
      <c r="E284" s="9"/>
      <c r="F284" s="9"/>
      <c r="G284" s="9"/>
      <c r="H284" s="9"/>
      <c r="I284" s="9"/>
      <c r="J284" s="9"/>
      <c r="K284" s="17"/>
      <c r="L284" s="17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</row>
    <row r="285" spans="1:23" ht="12.75" hidden="1">
      <c r="A285" s="2"/>
      <c r="B285" s="9"/>
      <c r="C285" s="9"/>
      <c r="D285" s="9"/>
      <c r="E285" s="9"/>
      <c r="F285" s="9"/>
      <c r="G285" s="9"/>
      <c r="H285" s="9"/>
      <c r="I285" s="9"/>
      <c r="J285" s="9"/>
      <c r="K285" s="17"/>
      <c r="L285" s="17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</row>
    <row r="286" spans="1:23" ht="12.75" hidden="1">
      <c r="A286" s="2"/>
      <c r="B286" s="9"/>
      <c r="C286" s="9"/>
      <c r="D286" s="9"/>
      <c r="E286" s="9"/>
      <c r="F286" s="9"/>
      <c r="G286" s="9"/>
      <c r="H286" s="9"/>
      <c r="I286" s="9"/>
      <c r="J286" s="9"/>
      <c r="K286" s="17"/>
      <c r="L286" s="17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</row>
    <row r="287" spans="1:23" ht="12.75" hidden="1">
      <c r="A287" s="2"/>
      <c r="B287" s="9"/>
      <c r="C287" s="9"/>
      <c r="D287" s="9"/>
      <c r="E287" s="9"/>
      <c r="F287" s="9"/>
      <c r="G287" s="9"/>
      <c r="H287" s="9"/>
      <c r="I287" s="9"/>
      <c r="J287" s="9"/>
      <c r="K287" s="17"/>
      <c r="L287" s="17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</row>
    <row r="288" spans="1:23" ht="12.75" hidden="1">
      <c r="A288" s="2"/>
      <c r="B288" s="9"/>
      <c r="C288" s="9"/>
      <c r="D288" s="9"/>
      <c r="E288" s="9"/>
      <c r="F288" s="9"/>
      <c r="G288" s="9"/>
      <c r="H288" s="9"/>
      <c r="I288" s="9"/>
      <c r="J288" s="9"/>
      <c r="K288" s="17"/>
      <c r="L288" s="17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</row>
    <row r="289" spans="1:23" ht="12.75" hidden="1">
      <c r="A289" s="2"/>
      <c r="B289" s="9"/>
      <c r="C289" s="9"/>
      <c r="D289" s="9"/>
      <c r="E289" s="9"/>
      <c r="F289" s="9"/>
      <c r="G289" s="9"/>
      <c r="H289" s="9"/>
      <c r="I289" s="9"/>
      <c r="J289" s="9"/>
      <c r="K289" s="17"/>
      <c r="L289" s="17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</row>
    <row r="290" spans="1:23" ht="12.75" hidden="1">
      <c r="A290" s="2"/>
      <c r="B290" s="9"/>
      <c r="C290" s="9"/>
      <c r="D290" s="9"/>
      <c r="E290" s="9"/>
      <c r="F290" s="9"/>
      <c r="G290" s="9"/>
      <c r="H290" s="9"/>
      <c r="I290" s="9"/>
      <c r="J290" s="9"/>
      <c r="K290" s="17"/>
      <c r="L290" s="17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</row>
    <row r="291" spans="1:23" ht="12.75" hidden="1">
      <c r="A291" s="2"/>
      <c r="B291" s="9"/>
      <c r="C291" s="9"/>
      <c r="D291" s="9"/>
      <c r="E291" s="9"/>
      <c r="F291" s="9"/>
      <c r="G291" s="9"/>
      <c r="H291" s="9"/>
      <c r="I291" s="9"/>
      <c r="J291" s="9"/>
      <c r="K291" s="17"/>
      <c r="L291" s="17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</row>
    <row r="292" spans="1:23" ht="12.75" hidden="1">
      <c r="A292" s="2"/>
      <c r="B292" s="9"/>
      <c r="C292" s="9"/>
      <c r="D292" s="9"/>
      <c r="E292" s="9"/>
      <c r="F292" s="9"/>
      <c r="G292" s="9"/>
      <c r="H292" s="9"/>
      <c r="I292" s="9"/>
      <c r="J292" s="9"/>
      <c r="K292" s="17"/>
      <c r="L292" s="17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</row>
    <row r="293" spans="1:23" ht="12.75" hidden="1">
      <c r="A293" s="2"/>
      <c r="B293" s="9"/>
      <c r="C293" s="9"/>
      <c r="D293" s="9"/>
      <c r="E293" s="9"/>
      <c r="F293" s="9"/>
      <c r="G293" s="9"/>
      <c r="H293" s="9"/>
      <c r="I293" s="9"/>
      <c r="J293" s="9"/>
      <c r="K293" s="17"/>
      <c r="L293" s="17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</row>
    <row r="294" spans="1:23" ht="12.75" hidden="1">
      <c r="A294" s="2"/>
      <c r="B294" s="9"/>
      <c r="C294" s="9"/>
      <c r="D294" s="9"/>
      <c r="E294" s="9"/>
      <c r="F294" s="9"/>
      <c r="G294" s="9"/>
      <c r="H294" s="9"/>
      <c r="I294" s="9"/>
      <c r="J294" s="9"/>
      <c r="K294" s="17"/>
      <c r="L294" s="17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</row>
    <row r="295" spans="1:23" ht="12.75" hidden="1">
      <c r="A295" s="2"/>
      <c r="B295" s="9"/>
      <c r="C295" s="9"/>
      <c r="D295" s="9"/>
      <c r="E295" s="9"/>
      <c r="F295" s="9"/>
      <c r="G295" s="9"/>
      <c r="H295" s="9"/>
      <c r="I295" s="9"/>
      <c r="J295" s="9"/>
      <c r="K295" s="17"/>
      <c r="L295" s="17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</row>
    <row r="296" spans="1:23" ht="12.75" hidden="1">
      <c r="A296" s="2"/>
      <c r="B296" s="9"/>
      <c r="C296" s="9"/>
      <c r="D296" s="9"/>
      <c r="E296" s="9"/>
      <c r="F296" s="9"/>
      <c r="G296" s="9"/>
      <c r="H296" s="9"/>
      <c r="I296" s="9"/>
      <c r="J296" s="9"/>
      <c r="K296" s="60"/>
      <c r="L296" s="60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</row>
    <row r="297" spans="1:23" ht="12.75" hidden="1">
      <c r="A297" s="2"/>
      <c r="B297" s="9"/>
      <c r="C297" s="9"/>
      <c r="D297" s="9"/>
      <c r="E297" s="9"/>
      <c r="F297" s="9"/>
      <c r="G297" s="9"/>
      <c r="H297" s="9"/>
      <c r="I297" s="9"/>
      <c r="J297" s="9"/>
      <c r="K297" s="17"/>
      <c r="L297" s="17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</row>
    <row r="298" spans="1:23" ht="12.75" customHeight="1" hidden="1">
      <c r="A298" s="2"/>
      <c r="B298" s="9"/>
      <c r="C298" s="9"/>
      <c r="D298" s="9"/>
      <c r="E298" s="9"/>
      <c r="F298" s="9"/>
      <c r="G298" s="9"/>
      <c r="H298" s="9"/>
      <c r="I298" s="9"/>
      <c r="J298" s="9"/>
      <c r="K298" s="17"/>
      <c r="L298" s="17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</row>
    <row r="299" spans="1:23" ht="12.75" customHeight="1" hidden="1">
      <c r="A299" s="2"/>
      <c r="B299" s="9"/>
      <c r="C299" s="9"/>
      <c r="D299" s="9"/>
      <c r="E299" s="9"/>
      <c r="F299" s="9"/>
      <c r="G299" s="9"/>
      <c r="H299" s="9"/>
      <c r="I299" s="9"/>
      <c r="J299" s="9"/>
      <c r="K299" s="17"/>
      <c r="L299" s="17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</row>
    <row r="300" spans="1:23" ht="12.75" customHeight="1" hidden="1">
      <c r="A300" s="2"/>
      <c r="B300" s="9"/>
      <c r="C300" s="9"/>
      <c r="D300" s="9"/>
      <c r="E300" s="9"/>
      <c r="F300" s="9"/>
      <c r="G300" s="9"/>
      <c r="H300" s="9"/>
      <c r="I300" s="9"/>
      <c r="J300" s="9"/>
      <c r="K300" s="17"/>
      <c r="L300" s="17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</row>
    <row r="301" spans="1:23" ht="12.75" customHeight="1" hidden="1">
      <c r="A301" s="2"/>
      <c r="B301" s="9"/>
      <c r="C301" s="9"/>
      <c r="D301" s="9"/>
      <c r="E301" s="9"/>
      <c r="F301" s="9"/>
      <c r="G301" s="9"/>
      <c r="H301" s="9"/>
      <c r="I301" s="9"/>
      <c r="J301" s="9"/>
      <c r="K301" s="17"/>
      <c r="L301" s="17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</row>
    <row r="302" spans="1:23" ht="12.75" customHeight="1" hidden="1">
      <c r="A302" s="2"/>
      <c r="B302" s="9"/>
      <c r="C302" s="9"/>
      <c r="D302" s="9"/>
      <c r="E302" s="9"/>
      <c r="F302" s="9"/>
      <c r="G302" s="9"/>
      <c r="H302" s="9"/>
      <c r="I302" s="9"/>
      <c r="J302" s="9"/>
      <c r="K302" s="20"/>
      <c r="L302" s="20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</row>
    <row r="303" spans="1:23" ht="12.75" customHeight="1" hidden="1">
      <c r="A303" s="2"/>
      <c r="B303" s="9"/>
      <c r="C303" s="9"/>
      <c r="D303" s="9"/>
      <c r="E303" s="9"/>
      <c r="F303" s="9"/>
      <c r="G303" s="9"/>
      <c r="H303" s="9"/>
      <c r="I303" s="9"/>
      <c r="J303" s="9"/>
      <c r="K303" s="17"/>
      <c r="L303" s="17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</row>
    <row r="304" spans="1:23" ht="12.75" customHeight="1" hidden="1">
      <c r="A304" s="2"/>
      <c r="B304" s="9"/>
      <c r="C304" s="9"/>
      <c r="D304" s="9"/>
      <c r="E304" s="9"/>
      <c r="F304" s="9"/>
      <c r="G304" s="9"/>
      <c r="H304" s="9"/>
      <c r="I304" s="9"/>
      <c r="J304" s="9"/>
      <c r="K304" s="17"/>
      <c r="L304" s="17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</row>
    <row r="305" spans="1:23" ht="12.75" customHeight="1" hidden="1">
      <c r="A305" s="2"/>
      <c r="B305" s="9"/>
      <c r="C305" s="9"/>
      <c r="D305" s="9"/>
      <c r="E305" s="9"/>
      <c r="F305" s="9"/>
      <c r="G305" s="9"/>
      <c r="H305" s="9"/>
      <c r="I305" s="9"/>
      <c r="J305" s="9"/>
      <c r="K305" s="17"/>
      <c r="L305" s="17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</row>
    <row r="306" spans="1:23" ht="12.75" customHeight="1" hidden="1">
      <c r="A306" s="2"/>
      <c r="B306" s="9"/>
      <c r="C306" s="9"/>
      <c r="D306" s="9"/>
      <c r="E306" s="9"/>
      <c r="F306" s="9"/>
      <c r="G306" s="9"/>
      <c r="H306" s="9"/>
      <c r="I306" s="9"/>
      <c r="J306" s="9"/>
      <c r="K306" s="17"/>
      <c r="L306" s="17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</row>
    <row r="307" spans="1:23" ht="12.75" customHeight="1" hidden="1">
      <c r="A307" s="2"/>
      <c r="B307" s="9"/>
      <c r="C307" s="9"/>
      <c r="D307" s="9"/>
      <c r="E307" s="9"/>
      <c r="F307" s="9"/>
      <c r="G307" s="9"/>
      <c r="H307" s="9"/>
      <c r="I307" s="9"/>
      <c r="J307" s="9"/>
      <c r="K307" s="17"/>
      <c r="L307" s="17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</row>
    <row r="308" spans="1:23" ht="12.75" customHeight="1" hidden="1">
      <c r="A308" s="2"/>
      <c r="B308" s="9"/>
      <c r="C308" s="9"/>
      <c r="D308" s="9"/>
      <c r="E308" s="9"/>
      <c r="F308" s="9"/>
      <c r="G308" s="9"/>
      <c r="H308" s="9"/>
      <c r="I308" s="9"/>
      <c r="J308" s="9"/>
      <c r="K308" s="17"/>
      <c r="L308" s="17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</row>
    <row r="309" spans="1:23" ht="12.75" customHeight="1" hidden="1">
      <c r="A309" s="2"/>
      <c r="B309" s="9"/>
      <c r="C309" s="9"/>
      <c r="D309" s="9"/>
      <c r="E309" s="9"/>
      <c r="F309" s="9"/>
      <c r="G309" s="9"/>
      <c r="H309" s="9"/>
      <c r="I309" s="9"/>
      <c r="J309" s="9"/>
      <c r="K309" s="17"/>
      <c r="L309" s="17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</row>
    <row r="310" spans="1:23" ht="12.75" customHeight="1" hidden="1">
      <c r="A310" s="2"/>
      <c r="B310" s="9"/>
      <c r="C310" s="9"/>
      <c r="D310" s="9"/>
      <c r="E310" s="9"/>
      <c r="F310" s="9"/>
      <c r="G310" s="9"/>
      <c r="H310" s="9"/>
      <c r="I310" s="9"/>
      <c r="J310" s="9"/>
      <c r="K310" s="17"/>
      <c r="L310" s="17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</row>
    <row r="311" spans="1:23" ht="12.75" customHeight="1" hidden="1">
      <c r="A311" s="2"/>
      <c r="B311" s="9"/>
      <c r="C311" s="9"/>
      <c r="D311" s="9"/>
      <c r="E311" s="9"/>
      <c r="F311" s="9"/>
      <c r="G311" s="9"/>
      <c r="H311" s="9"/>
      <c r="I311" s="9"/>
      <c r="J311" s="9"/>
      <c r="K311" s="17"/>
      <c r="L311" s="17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</row>
    <row r="312" spans="1:23" ht="12.75" customHeight="1" hidden="1">
      <c r="A312" s="2"/>
      <c r="B312" s="9"/>
      <c r="C312" s="9"/>
      <c r="D312" s="9"/>
      <c r="E312" s="9"/>
      <c r="F312" s="9"/>
      <c r="G312" s="9"/>
      <c r="H312" s="9"/>
      <c r="I312" s="9"/>
      <c r="J312" s="9"/>
      <c r="K312" s="17"/>
      <c r="L312" s="17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</row>
    <row r="313" spans="1:23" ht="12.75" customHeight="1" hidden="1">
      <c r="A313" s="2"/>
      <c r="B313" s="9"/>
      <c r="C313" s="9"/>
      <c r="D313" s="9"/>
      <c r="E313" s="9"/>
      <c r="F313" s="9"/>
      <c r="G313" s="9"/>
      <c r="H313" s="9"/>
      <c r="I313" s="9"/>
      <c r="J313" s="9"/>
      <c r="K313" s="17"/>
      <c r="L313" s="17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</row>
    <row r="314" spans="1:23" ht="12.75" hidden="1">
      <c r="A314" s="6"/>
      <c r="B314" s="19"/>
      <c r="C314" s="19"/>
      <c r="D314" s="19"/>
      <c r="E314" s="19"/>
      <c r="F314" s="19"/>
      <c r="G314" s="19"/>
      <c r="H314" s="19"/>
      <c r="I314" s="19"/>
      <c r="J314" s="19"/>
      <c r="K314" s="16"/>
      <c r="L314" s="16"/>
      <c r="M314" s="16"/>
      <c r="N314" s="16"/>
      <c r="O314" s="16"/>
      <c r="P314" s="16"/>
      <c r="Q314" s="16"/>
      <c r="R314" s="8"/>
      <c r="S314" s="8"/>
      <c r="T314" s="8"/>
      <c r="U314" s="8"/>
      <c r="V314" s="8"/>
      <c r="W314" s="8"/>
    </row>
    <row r="315" ht="12.75" hidden="1"/>
    <row r="316" ht="12.75" hidden="1"/>
    <row r="317" spans="1:23" ht="12.75" hidden="1">
      <c r="A317" s="21"/>
      <c r="B317" s="21"/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</row>
    <row r="318" spans="1:23" ht="12.75" hidden="1">
      <c r="A318" s="21"/>
      <c r="B318" s="21"/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</row>
    <row r="319" spans="1:23" ht="24.75" customHeight="1" hidden="1">
      <c r="A319" s="21"/>
      <c r="B319" s="21"/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</row>
    <row r="320" spans="1:23" ht="12.75" hidden="1">
      <c r="A320" s="21"/>
      <c r="B320" s="21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</row>
    <row r="321" spans="1:23" ht="12.75" hidden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</row>
    <row r="322" spans="1:23" ht="12.75" hidden="1">
      <c r="A322" s="17"/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</row>
    <row r="323" spans="1:23" ht="38.25" customHeight="1" hidden="1">
      <c r="A323" s="17"/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</row>
    <row r="324" spans="1:23" ht="12.75" hidden="1">
      <c r="A324" s="5"/>
      <c r="B324" s="20"/>
      <c r="C324" s="20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</row>
    <row r="325" spans="1:23" ht="12.75" hidden="1">
      <c r="A325" s="2"/>
      <c r="B325" s="9"/>
      <c r="C325" s="9"/>
      <c r="D325" s="9"/>
      <c r="E325" s="9"/>
      <c r="F325" s="9"/>
      <c r="G325" s="9"/>
      <c r="H325" s="9"/>
      <c r="I325" s="9"/>
      <c r="J325" s="9"/>
      <c r="K325" s="17"/>
      <c r="L325" s="17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</row>
    <row r="326" spans="1:23" ht="12.75" hidden="1">
      <c r="A326" s="2"/>
      <c r="B326" s="9"/>
      <c r="C326" s="9"/>
      <c r="D326" s="9"/>
      <c r="E326" s="9"/>
      <c r="F326" s="9"/>
      <c r="G326" s="9"/>
      <c r="H326" s="9"/>
      <c r="I326" s="9"/>
      <c r="J326" s="9"/>
      <c r="K326" s="17"/>
      <c r="L326" s="17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</row>
    <row r="327" spans="1:23" ht="12.75" hidden="1">
      <c r="A327" s="2"/>
      <c r="B327" s="9"/>
      <c r="C327" s="9"/>
      <c r="D327" s="9"/>
      <c r="E327" s="9"/>
      <c r="F327" s="9"/>
      <c r="G327" s="9"/>
      <c r="H327" s="9"/>
      <c r="I327" s="9"/>
      <c r="J327" s="9"/>
      <c r="K327" s="17"/>
      <c r="L327" s="17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</row>
    <row r="328" spans="1:23" ht="26.25" customHeight="1" hidden="1">
      <c r="A328" s="2"/>
      <c r="B328" s="9"/>
      <c r="C328" s="9"/>
      <c r="D328" s="9"/>
      <c r="E328" s="9"/>
      <c r="F328" s="9"/>
      <c r="G328" s="9"/>
      <c r="H328" s="9"/>
      <c r="I328" s="9"/>
      <c r="J328" s="9"/>
      <c r="K328" s="59"/>
      <c r="L328" s="59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</row>
    <row r="329" spans="1:23" ht="12.75" hidden="1">
      <c r="A329" s="2"/>
      <c r="B329" s="9"/>
      <c r="C329" s="9"/>
      <c r="D329" s="9"/>
      <c r="E329" s="9"/>
      <c r="F329" s="9"/>
      <c r="G329" s="9"/>
      <c r="H329" s="9"/>
      <c r="I329" s="9"/>
      <c r="J329" s="9"/>
      <c r="K329" s="17"/>
      <c r="L329" s="17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</row>
    <row r="330" spans="1:23" ht="12.75" hidden="1">
      <c r="A330" s="2"/>
      <c r="B330" s="9"/>
      <c r="C330" s="9"/>
      <c r="D330" s="9"/>
      <c r="E330" s="9"/>
      <c r="F330" s="9"/>
      <c r="G330" s="9"/>
      <c r="H330" s="9"/>
      <c r="I330" s="9"/>
      <c r="J330" s="9"/>
      <c r="K330" s="17"/>
      <c r="L330" s="17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</row>
    <row r="331" spans="1:23" ht="12.75" hidden="1">
      <c r="A331" s="2"/>
      <c r="B331" s="9"/>
      <c r="C331" s="9"/>
      <c r="D331" s="9"/>
      <c r="E331" s="9"/>
      <c r="F331" s="9"/>
      <c r="G331" s="9"/>
      <c r="H331" s="9"/>
      <c r="I331" s="9"/>
      <c r="J331" s="9"/>
      <c r="K331" s="17"/>
      <c r="L331" s="17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</row>
    <row r="332" spans="1:23" ht="12.75" hidden="1">
      <c r="A332" s="2"/>
      <c r="B332" s="9"/>
      <c r="C332" s="9"/>
      <c r="D332" s="9"/>
      <c r="E332" s="9"/>
      <c r="F332" s="9"/>
      <c r="G332" s="9"/>
      <c r="H332" s="9"/>
      <c r="I332" s="9"/>
      <c r="J332" s="9"/>
      <c r="K332" s="17"/>
      <c r="L332" s="17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</row>
    <row r="333" spans="1:23" ht="12.75" hidden="1">
      <c r="A333" s="2"/>
      <c r="B333" s="9"/>
      <c r="C333" s="9"/>
      <c r="D333" s="9"/>
      <c r="E333" s="9"/>
      <c r="F333" s="9"/>
      <c r="G333" s="9"/>
      <c r="H333" s="9"/>
      <c r="I333" s="9"/>
      <c r="J333" s="9"/>
      <c r="K333" s="17"/>
      <c r="L333" s="17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</row>
    <row r="334" spans="1:23" ht="12.75" hidden="1">
      <c r="A334" s="2"/>
      <c r="B334" s="9"/>
      <c r="C334" s="9"/>
      <c r="D334" s="9"/>
      <c r="E334" s="9"/>
      <c r="F334" s="9"/>
      <c r="G334" s="9"/>
      <c r="H334" s="9"/>
      <c r="I334" s="9"/>
      <c r="J334" s="9"/>
      <c r="K334" s="17"/>
      <c r="L334" s="17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</row>
    <row r="335" spans="1:23" ht="12.75" hidden="1">
      <c r="A335" s="2"/>
      <c r="B335" s="9"/>
      <c r="C335" s="9"/>
      <c r="D335" s="9"/>
      <c r="E335" s="9"/>
      <c r="F335" s="9"/>
      <c r="G335" s="9"/>
      <c r="H335" s="9"/>
      <c r="I335" s="9"/>
      <c r="J335" s="9"/>
      <c r="K335" s="17"/>
      <c r="L335" s="17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</row>
    <row r="336" spans="1:23" ht="12.75" hidden="1">
      <c r="A336" s="2"/>
      <c r="B336" s="9"/>
      <c r="C336" s="9"/>
      <c r="D336" s="9"/>
      <c r="E336" s="9"/>
      <c r="F336" s="9"/>
      <c r="G336" s="9"/>
      <c r="H336" s="9"/>
      <c r="I336" s="9"/>
      <c r="J336" s="9"/>
      <c r="K336" s="17"/>
      <c r="L336" s="17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</row>
    <row r="337" spans="1:23" ht="12.75" hidden="1">
      <c r="A337" s="2"/>
      <c r="B337" s="9"/>
      <c r="C337" s="9"/>
      <c r="D337" s="9"/>
      <c r="E337" s="9"/>
      <c r="F337" s="9"/>
      <c r="G337" s="9"/>
      <c r="H337" s="9"/>
      <c r="I337" s="9"/>
      <c r="J337" s="9"/>
      <c r="K337" s="17"/>
      <c r="L337" s="17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</row>
    <row r="338" spans="1:23" ht="12.75" hidden="1">
      <c r="A338" s="2"/>
      <c r="B338" s="9"/>
      <c r="C338" s="9"/>
      <c r="D338" s="9"/>
      <c r="E338" s="9"/>
      <c r="F338" s="9"/>
      <c r="G338" s="9"/>
      <c r="H338" s="9"/>
      <c r="I338" s="9"/>
      <c r="J338" s="9"/>
      <c r="K338" s="17"/>
      <c r="L338" s="17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</row>
    <row r="339" spans="1:23" ht="12.75" hidden="1">
      <c r="A339" s="2"/>
      <c r="B339" s="9"/>
      <c r="C339" s="9"/>
      <c r="D339" s="9"/>
      <c r="E339" s="9"/>
      <c r="F339" s="9"/>
      <c r="G339" s="9"/>
      <c r="H339" s="9"/>
      <c r="I339" s="9"/>
      <c r="J339" s="9"/>
      <c r="K339" s="17"/>
      <c r="L339" s="17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</row>
    <row r="340" spans="1:23" ht="12.75" hidden="1">
      <c r="A340" s="2"/>
      <c r="B340" s="9"/>
      <c r="C340" s="9"/>
      <c r="D340" s="9"/>
      <c r="E340" s="9"/>
      <c r="F340" s="9"/>
      <c r="G340" s="9"/>
      <c r="H340" s="9"/>
      <c r="I340" s="9"/>
      <c r="J340" s="9"/>
      <c r="K340" s="17"/>
      <c r="L340" s="17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</row>
    <row r="341" spans="1:23" ht="12.75" hidden="1">
      <c r="A341" s="2"/>
      <c r="B341" s="9"/>
      <c r="C341" s="9"/>
      <c r="D341" s="9"/>
      <c r="E341" s="9"/>
      <c r="F341" s="9"/>
      <c r="G341" s="9"/>
      <c r="H341" s="9"/>
      <c r="I341" s="9"/>
      <c r="J341" s="9"/>
      <c r="K341" s="17"/>
      <c r="L341" s="17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</row>
    <row r="342" spans="1:23" ht="12.75" hidden="1">
      <c r="A342" s="2"/>
      <c r="B342" s="9"/>
      <c r="C342" s="9"/>
      <c r="D342" s="9"/>
      <c r="E342" s="9"/>
      <c r="F342" s="9"/>
      <c r="G342" s="9"/>
      <c r="H342" s="9"/>
      <c r="I342" s="9"/>
      <c r="J342" s="9"/>
      <c r="K342" s="17"/>
      <c r="L342" s="17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</row>
    <row r="343" spans="1:23" ht="12.75" hidden="1">
      <c r="A343" s="2"/>
      <c r="B343" s="9"/>
      <c r="C343" s="9"/>
      <c r="D343" s="9"/>
      <c r="E343" s="9"/>
      <c r="F343" s="9"/>
      <c r="G343" s="9"/>
      <c r="H343" s="9"/>
      <c r="I343" s="9"/>
      <c r="J343" s="9"/>
      <c r="K343" s="17"/>
      <c r="L343" s="17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</row>
    <row r="344" spans="1:23" ht="12.75" hidden="1">
      <c r="A344" s="2"/>
      <c r="B344" s="9"/>
      <c r="C344" s="9"/>
      <c r="D344" s="9"/>
      <c r="E344" s="9"/>
      <c r="F344" s="9"/>
      <c r="G344" s="9"/>
      <c r="H344" s="9"/>
      <c r="I344" s="9"/>
      <c r="J344" s="9"/>
      <c r="K344" s="17"/>
      <c r="L344" s="17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</row>
    <row r="345" spans="1:23" ht="12.75" hidden="1">
      <c r="A345" s="2"/>
      <c r="B345" s="9"/>
      <c r="C345" s="9"/>
      <c r="D345" s="9"/>
      <c r="E345" s="9"/>
      <c r="F345" s="9"/>
      <c r="G345" s="9"/>
      <c r="H345" s="9"/>
      <c r="I345" s="9"/>
      <c r="J345" s="9"/>
      <c r="K345" s="60"/>
      <c r="L345" s="60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</row>
    <row r="346" spans="1:23" ht="12.75" hidden="1">
      <c r="A346" s="2"/>
      <c r="B346" s="9"/>
      <c r="C346" s="9"/>
      <c r="D346" s="9"/>
      <c r="E346" s="9"/>
      <c r="F346" s="9"/>
      <c r="G346" s="9"/>
      <c r="H346" s="9"/>
      <c r="I346" s="9"/>
      <c r="J346" s="9"/>
      <c r="K346" s="17"/>
      <c r="L346" s="17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</row>
    <row r="347" spans="1:23" ht="12.75" hidden="1">
      <c r="A347" s="2"/>
      <c r="B347" s="9"/>
      <c r="C347" s="9"/>
      <c r="D347" s="9"/>
      <c r="E347" s="9"/>
      <c r="F347" s="9"/>
      <c r="G347" s="9"/>
      <c r="H347" s="9"/>
      <c r="I347" s="9"/>
      <c r="J347" s="9"/>
      <c r="K347" s="17"/>
      <c r="L347" s="17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</row>
    <row r="348" spans="1:23" ht="12.75" hidden="1">
      <c r="A348" s="2"/>
      <c r="B348" s="9"/>
      <c r="C348" s="9"/>
      <c r="D348" s="9"/>
      <c r="E348" s="9"/>
      <c r="F348" s="9"/>
      <c r="G348" s="9"/>
      <c r="H348" s="9"/>
      <c r="I348" s="9"/>
      <c r="J348" s="9"/>
      <c r="K348" s="17"/>
      <c r="L348" s="17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</row>
    <row r="349" spans="1:23" ht="12.75" hidden="1">
      <c r="A349" s="2"/>
      <c r="B349" s="9"/>
      <c r="C349" s="9"/>
      <c r="D349" s="9"/>
      <c r="E349" s="9"/>
      <c r="F349" s="9"/>
      <c r="G349" s="9"/>
      <c r="H349" s="9"/>
      <c r="I349" s="9"/>
      <c r="J349" s="9"/>
      <c r="K349" s="17"/>
      <c r="L349" s="17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</row>
    <row r="350" spans="1:23" ht="12.75" hidden="1">
      <c r="A350" s="2"/>
      <c r="B350" s="9"/>
      <c r="C350" s="9"/>
      <c r="D350" s="9"/>
      <c r="E350" s="9"/>
      <c r="F350" s="9"/>
      <c r="G350" s="9"/>
      <c r="H350" s="9"/>
      <c r="I350" s="9"/>
      <c r="J350" s="9"/>
      <c r="K350" s="17"/>
      <c r="L350" s="17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</row>
    <row r="351" spans="1:23" ht="12.75" hidden="1">
      <c r="A351" s="2"/>
      <c r="B351" s="9"/>
      <c r="C351" s="9"/>
      <c r="D351" s="9"/>
      <c r="E351" s="9"/>
      <c r="F351" s="9"/>
      <c r="G351" s="9"/>
      <c r="H351" s="9"/>
      <c r="I351" s="9"/>
      <c r="J351" s="9"/>
      <c r="K351" s="20"/>
      <c r="L351" s="20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</row>
    <row r="352" spans="1:23" ht="12.75" hidden="1">
      <c r="A352" s="2"/>
      <c r="B352" s="9"/>
      <c r="C352" s="9"/>
      <c r="D352" s="9"/>
      <c r="E352" s="9"/>
      <c r="F352" s="9"/>
      <c r="G352" s="9"/>
      <c r="H352" s="9"/>
      <c r="I352" s="9"/>
      <c r="J352" s="9"/>
      <c r="K352" s="17"/>
      <c r="L352" s="17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</row>
    <row r="353" spans="1:23" ht="12.75" hidden="1">
      <c r="A353" s="2"/>
      <c r="B353" s="9"/>
      <c r="C353" s="9"/>
      <c r="D353" s="9"/>
      <c r="E353" s="9"/>
      <c r="F353" s="9"/>
      <c r="G353" s="9"/>
      <c r="H353" s="9"/>
      <c r="I353" s="9"/>
      <c r="J353" s="9"/>
      <c r="K353" s="17"/>
      <c r="L353" s="17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</row>
    <row r="354" spans="1:23" ht="12.75" hidden="1">
      <c r="A354" s="2"/>
      <c r="B354" s="9"/>
      <c r="C354" s="9"/>
      <c r="D354" s="9"/>
      <c r="E354" s="9"/>
      <c r="F354" s="9"/>
      <c r="G354" s="9"/>
      <c r="H354" s="9"/>
      <c r="I354" s="9"/>
      <c r="J354" s="9"/>
      <c r="K354" s="17"/>
      <c r="L354" s="17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</row>
    <row r="355" spans="1:23" ht="12.75" hidden="1">
      <c r="A355" s="2"/>
      <c r="B355" s="9"/>
      <c r="C355" s="9"/>
      <c r="D355" s="9"/>
      <c r="E355" s="9"/>
      <c r="F355" s="9"/>
      <c r="G355" s="9"/>
      <c r="H355" s="9"/>
      <c r="I355" s="9"/>
      <c r="J355" s="9"/>
      <c r="K355" s="17"/>
      <c r="L355" s="17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</row>
    <row r="356" spans="1:23" ht="12.75" hidden="1">
      <c r="A356" s="2"/>
      <c r="B356" s="9"/>
      <c r="C356" s="9"/>
      <c r="D356" s="9"/>
      <c r="E356" s="9"/>
      <c r="F356" s="9"/>
      <c r="G356" s="9"/>
      <c r="H356" s="9"/>
      <c r="I356" s="9"/>
      <c r="J356" s="9"/>
      <c r="K356" s="17"/>
      <c r="L356" s="17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</row>
    <row r="357" spans="1:23" ht="12.75" hidden="1">
      <c r="A357" s="2"/>
      <c r="B357" s="9"/>
      <c r="C357" s="9"/>
      <c r="D357" s="9"/>
      <c r="E357" s="9"/>
      <c r="F357" s="9"/>
      <c r="G357" s="9"/>
      <c r="H357" s="9"/>
      <c r="I357" s="9"/>
      <c r="J357" s="9"/>
      <c r="K357" s="17"/>
      <c r="L357" s="17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</row>
    <row r="358" spans="1:23" ht="12.75" hidden="1">
      <c r="A358" s="2"/>
      <c r="B358" s="9"/>
      <c r="C358" s="9"/>
      <c r="D358" s="9"/>
      <c r="E358" s="9"/>
      <c r="F358" s="9"/>
      <c r="G358" s="9"/>
      <c r="H358" s="9"/>
      <c r="I358" s="9"/>
      <c r="J358" s="9"/>
      <c r="K358" s="17"/>
      <c r="L358" s="17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</row>
    <row r="359" spans="1:23" ht="12.75" hidden="1">
      <c r="A359" s="2"/>
      <c r="B359" s="9"/>
      <c r="C359" s="9"/>
      <c r="D359" s="9"/>
      <c r="E359" s="9"/>
      <c r="F359" s="9"/>
      <c r="G359" s="9"/>
      <c r="H359" s="9"/>
      <c r="I359" s="9"/>
      <c r="J359" s="9"/>
      <c r="K359" s="17"/>
      <c r="L359" s="17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</row>
    <row r="360" spans="1:23" ht="12.75" hidden="1">
      <c r="A360" s="2"/>
      <c r="B360" s="9"/>
      <c r="C360" s="9"/>
      <c r="D360" s="9"/>
      <c r="E360" s="9"/>
      <c r="F360" s="9"/>
      <c r="G360" s="9"/>
      <c r="H360" s="9"/>
      <c r="I360" s="9"/>
      <c r="J360" s="9"/>
      <c r="K360" s="17"/>
      <c r="L360" s="17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</row>
    <row r="361" spans="1:23" ht="12.75" hidden="1">
      <c r="A361" s="2"/>
      <c r="B361" s="9"/>
      <c r="C361" s="9"/>
      <c r="D361" s="9"/>
      <c r="E361" s="9"/>
      <c r="F361" s="9"/>
      <c r="G361" s="9"/>
      <c r="H361" s="9"/>
      <c r="I361" s="9"/>
      <c r="J361" s="9"/>
      <c r="K361" s="17"/>
      <c r="L361" s="17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</row>
    <row r="362" spans="1:23" ht="12.75" hidden="1">
      <c r="A362" s="2"/>
      <c r="B362" s="9"/>
      <c r="C362" s="9"/>
      <c r="D362" s="9"/>
      <c r="E362" s="9"/>
      <c r="F362" s="9"/>
      <c r="G362" s="9"/>
      <c r="H362" s="9"/>
      <c r="I362" s="9"/>
      <c r="J362" s="9"/>
      <c r="K362" s="17"/>
      <c r="L362" s="17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</row>
    <row r="363" spans="1:23" ht="12.75" hidden="1">
      <c r="A363" s="6"/>
      <c r="B363" s="19"/>
      <c r="C363" s="19"/>
      <c r="D363" s="19"/>
      <c r="E363" s="19"/>
      <c r="F363" s="19"/>
      <c r="G363" s="19"/>
      <c r="H363" s="19"/>
      <c r="I363" s="19"/>
      <c r="J363" s="19"/>
      <c r="K363" s="16"/>
      <c r="L363" s="16"/>
      <c r="M363" s="16"/>
      <c r="N363" s="16"/>
      <c r="O363" s="16"/>
      <c r="P363" s="16"/>
      <c r="Q363" s="16"/>
      <c r="R363" s="8"/>
      <c r="S363" s="8"/>
      <c r="T363" s="8"/>
      <c r="U363" s="8"/>
      <c r="V363" s="8"/>
      <c r="W363" s="8"/>
    </row>
    <row r="364" ht="12.75" hidden="1"/>
    <row r="365" ht="12.75" hidden="1"/>
    <row r="366" spans="1:23" ht="12.75" hidden="1">
      <c r="A366" s="21"/>
      <c r="B366" s="21"/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</row>
    <row r="367" spans="1:23" ht="12.75" hidden="1">
      <c r="A367" s="21"/>
      <c r="B367" s="21"/>
      <c r="C367" s="21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</row>
    <row r="368" spans="1:23" ht="12.75" customHeight="1" hidden="1">
      <c r="A368" s="21"/>
      <c r="B368" s="21"/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</row>
    <row r="369" spans="1:23" ht="12.75" hidden="1">
      <c r="A369" s="21"/>
      <c r="B369" s="21"/>
      <c r="C369" s="21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</row>
    <row r="370" spans="1:23" ht="12.75" hidden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</row>
    <row r="371" spans="1:23" ht="12.75" hidden="1">
      <c r="A371" s="17"/>
      <c r="B371" s="17"/>
      <c r="C371" s="17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</row>
    <row r="372" spans="1:23" ht="38.25" customHeight="1" hidden="1">
      <c r="A372" s="17"/>
      <c r="B372" s="17"/>
      <c r="C372" s="17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</row>
    <row r="373" spans="1:23" ht="12.75" hidden="1">
      <c r="A373" s="5"/>
      <c r="B373" s="20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</row>
    <row r="374" spans="1:23" ht="12.75" customHeight="1" hidden="1">
      <c r="A374" s="2"/>
      <c r="B374" s="9"/>
      <c r="C374" s="9"/>
      <c r="D374" s="9"/>
      <c r="E374" s="9"/>
      <c r="F374" s="9"/>
      <c r="G374" s="9"/>
      <c r="H374" s="9"/>
      <c r="I374" s="9"/>
      <c r="J374" s="9"/>
      <c r="K374" s="17"/>
      <c r="L374" s="17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</row>
    <row r="375" spans="1:23" ht="12.75" hidden="1">
      <c r="A375" s="2"/>
      <c r="B375" s="9"/>
      <c r="C375" s="9"/>
      <c r="D375" s="9"/>
      <c r="E375" s="9"/>
      <c r="F375" s="9"/>
      <c r="G375" s="9"/>
      <c r="H375" s="9"/>
      <c r="I375" s="9"/>
      <c r="J375" s="9"/>
      <c r="K375" s="17"/>
      <c r="L375" s="17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</row>
    <row r="376" spans="1:23" ht="12.75" customHeight="1" hidden="1">
      <c r="A376" s="2"/>
      <c r="B376" s="9"/>
      <c r="C376" s="9"/>
      <c r="D376" s="9"/>
      <c r="E376" s="9"/>
      <c r="F376" s="9"/>
      <c r="G376" s="9"/>
      <c r="H376" s="9"/>
      <c r="I376" s="9"/>
      <c r="J376" s="9"/>
      <c r="K376" s="17"/>
      <c r="L376" s="17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</row>
    <row r="377" spans="1:23" ht="12.75" customHeight="1" hidden="1">
      <c r="A377" s="2"/>
      <c r="B377" s="9"/>
      <c r="C377" s="9"/>
      <c r="D377" s="9"/>
      <c r="E377" s="9"/>
      <c r="F377" s="9"/>
      <c r="G377" s="9"/>
      <c r="H377" s="9"/>
      <c r="I377" s="9"/>
      <c r="J377" s="9"/>
      <c r="K377" s="59"/>
      <c r="L377" s="59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</row>
    <row r="378" spans="1:23" ht="12.75" hidden="1">
      <c r="A378" s="6"/>
      <c r="B378" s="19"/>
      <c r="C378" s="19"/>
      <c r="D378" s="19"/>
      <c r="E378" s="19"/>
      <c r="F378" s="19"/>
      <c r="G378" s="19"/>
      <c r="H378" s="19"/>
      <c r="I378" s="19"/>
      <c r="J378" s="19"/>
      <c r="K378" s="16"/>
      <c r="L378" s="16"/>
      <c r="M378" s="16"/>
      <c r="N378" s="16"/>
      <c r="O378" s="16"/>
      <c r="P378" s="16"/>
      <c r="Q378" s="16"/>
      <c r="R378" s="8"/>
      <c r="S378" s="8"/>
      <c r="T378" s="8"/>
      <c r="U378" s="8"/>
      <c r="V378" s="8"/>
      <c r="W378" s="8"/>
    </row>
    <row r="379" ht="12.75" hidden="1"/>
    <row r="380" ht="12.75" hidden="1"/>
    <row r="381" spans="1:23" ht="12.75" hidden="1">
      <c r="A381" s="21"/>
      <c r="B381" s="21"/>
      <c r="C381" s="21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</row>
    <row r="382" spans="1:23" ht="12.75" hidden="1">
      <c r="A382" s="21"/>
      <c r="B382" s="21"/>
      <c r="C382" s="21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</row>
    <row r="383" spans="1:23" ht="12.75" customHeight="1" hidden="1">
      <c r="A383" s="21"/>
      <c r="B383" s="21"/>
      <c r="C383" s="21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</row>
    <row r="384" spans="1:23" ht="12.75" hidden="1">
      <c r="A384" s="21"/>
      <c r="B384" s="21"/>
      <c r="C384" s="21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</row>
    <row r="385" spans="1:23" ht="12.75" hidden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</row>
    <row r="386" spans="1:23" ht="12.75" hidden="1">
      <c r="A386" s="17"/>
      <c r="B386" s="17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</row>
    <row r="387" spans="1:23" ht="38.25" customHeight="1" hidden="1">
      <c r="A387" s="17"/>
      <c r="B387" s="17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</row>
    <row r="388" spans="1:23" ht="12.75" hidden="1">
      <c r="A388" s="5"/>
      <c r="B388" s="20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  <c r="V388" s="20"/>
      <c r="W388" s="20"/>
    </row>
    <row r="389" spans="1:23" ht="12.75" hidden="1">
      <c r="A389" s="2"/>
      <c r="B389" s="9"/>
      <c r="C389" s="9"/>
      <c r="D389" s="9"/>
      <c r="E389" s="9"/>
      <c r="F389" s="9"/>
      <c r="G389" s="9"/>
      <c r="H389" s="9"/>
      <c r="I389" s="9"/>
      <c r="J389" s="9"/>
      <c r="K389" s="17"/>
      <c r="L389" s="17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</row>
    <row r="390" spans="1:23" ht="28.5" customHeight="1" hidden="1">
      <c r="A390" s="2"/>
      <c r="B390" s="9"/>
      <c r="C390" s="9"/>
      <c r="D390" s="9"/>
      <c r="E390" s="9"/>
      <c r="F390" s="9"/>
      <c r="G390" s="9"/>
      <c r="H390" s="9"/>
      <c r="I390" s="9"/>
      <c r="J390" s="9"/>
      <c r="K390" s="17"/>
      <c r="L390" s="17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</row>
    <row r="391" spans="1:23" ht="25.5" customHeight="1" hidden="1">
      <c r="A391" s="2"/>
      <c r="B391" s="9"/>
      <c r="C391" s="9"/>
      <c r="D391" s="9"/>
      <c r="E391" s="9"/>
      <c r="F391" s="9"/>
      <c r="G391" s="9"/>
      <c r="H391" s="9"/>
      <c r="I391" s="9"/>
      <c r="J391" s="9"/>
      <c r="K391" s="17"/>
      <c r="L391" s="17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</row>
    <row r="392" spans="1:23" ht="12.75" hidden="1">
      <c r="A392" s="2"/>
      <c r="B392" s="9"/>
      <c r="C392" s="9"/>
      <c r="D392" s="9"/>
      <c r="E392" s="9"/>
      <c r="F392" s="9"/>
      <c r="G392" s="9"/>
      <c r="H392" s="9"/>
      <c r="I392" s="9"/>
      <c r="J392" s="9"/>
      <c r="K392" s="17"/>
      <c r="L392" s="17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</row>
    <row r="393" spans="1:23" ht="12.75" hidden="1">
      <c r="A393" s="2"/>
      <c r="B393" s="9"/>
      <c r="C393" s="9"/>
      <c r="D393" s="9"/>
      <c r="E393" s="9"/>
      <c r="F393" s="9"/>
      <c r="G393" s="9"/>
      <c r="H393" s="9"/>
      <c r="I393" s="9"/>
      <c r="J393" s="9"/>
      <c r="K393" s="17"/>
      <c r="L393" s="17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</row>
    <row r="394" spans="1:23" ht="12.75" hidden="1">
      <c r="A394" s="2"/>
      <c r="B394" s="9"/>
      <c r="C394" s="9"/>
      <c r="D394" s="9"/>
      <c r="E394" s="9"/>
      <c r="F394" s="9"/>
      <c r="G394" s="9"/>
      <c r="H394" s="9"/>
      <c r="I394" s="9"/>
      <c r="J394" s="9"/>
      <c r="K394" s="59"/>
      <c r="L394" s="59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</row>
    <row r="395" spans="1:23" ht="12.75" hidden="1">
      <c r="A395" s="6"/>
      <c r="B395" s="19"/>
      <c r="C395" s="19"/>
      <c r="D395" s="19"/>
      <c r="E395" s="19"/>
      <c r="F395" s="19"/>
      <c r="G395" s="19"/>
      <c r="H395" s="19"/>
      <c r="I395" s="19"/>
      <c r="J395" s="19"/>
      <c r="K395" s="16"/>
      <c r="L395" s="16"/>
      <c r="M395" s="16"/>
      <c r="N395" s="16"/>
      <c r="O395" s="16"/>
      <c r="P395" s="16"/>
      <c r="Q395" s="16"/>
      <c r="R395" s="8"/>
      <c r="S395" s="8"/>
      <c r="T395" s="8"/>
      <c r="U395" s="8"/>
      <c r="V395" s="8"/>
      <c r="W395" s="8"/>
    </row>
    <row r="396" ht="12.75" hidden="1"/>
    <row r="397" ht="12.75" hidden="1"/>
    <row r="398" spans="1:23" ht="12.75" hidden="1">
      <c r="A398" s="21"/>
      <c r="B398" s="21"/>
      <c r="C398" s="21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</row>
    <row r="399" spans="1:23" ht="12.75" hidden="1">
      <c r="A399" s="21"/>
      <c r="B399" s="21"/>
      <c r="C399" s="21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</row>
    <row r="400" spans="1:23" ht="12.75" customHeight="1" hidden="1">
      <c r="A400" s="21"/>
      <c r="B400" s="21"/>
      <c r="C400" s="21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</row>
    <row r="401" spans="1:23" ht="12.75" hidden="1">
      <c r="A401" s="21"/>
      <c r="B401" s="21"/>
      <c r="C401" s="21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</row>
    <row r="402" spans="1:23" ht="12.75" hidden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</row>
    <row r="403" spans="1:23" ht="12.75" hidden="1">
      <c r="A403" s="17"/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</row>
    <row r="404" spans="1:23" ht="38.25" customHeight="1" hidden="1">
      <c r="A404" s="17"/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</row>
    <row r="405" spans="1:23" ht="12.75" hidden="1">
      <c r="A405" s="5"/>
      <c r="B405" s="20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</row>
    <row r="406" spans="1:23" ht="12.75" hidden="1">
      <c r="A406" s="2"/>
      <c r="B406" s="9"/>
      <c r="C406" s="9"/>
      <c r="D406" s="9"/>
      <c r="E406" s="9"/>
      <c r="F406" s="9"/>
      <c r="G406" s="9"/>
      <c r="H406" s="9"/>
      <c r="I406" s="9"/>
      <c r="J406" s="9"/>
      <c r="K406" s="17"/>
      <c r="L406" s="17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</row>
    <row r="407" spans="1:23" ht="12.75" hidden="1">
      <c r="A407" s="2"/>
      <c r="B407" s="9"/>
      <c r="C407" s="9"/>
      <c r="D407" s="9"/>
      <c r="E407" s="9"/>
      <c r="F407" s="9"/>
      <c r="G407" s="9"/>
      <c r="H407" s="9"/>
      <c r="I407" s="9"/>
      <c r="J407" s="9"/>
      <c r="K407" s="17"/>
      <c r="L407" s="17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</row>
    <row r="408" spans="1:23" ht="27" customHeight="1" hidden="1">
      <c r="A408" s="2"/>
      <c r="B408" s="9"/>
      <c r="C408" s="9"/>
      <c r="D408" s="9"/>
      <c r="E408" s="9"/>
      <c r="F408" s="9"/>
      <c r="G408" s="9"/>
      <c r="H408" s="9"/>
      <c r="I408" s="9"/>
      <c r="J408" s="9"/>
      <c r="K408" s="17"/>
      <c r="L408" s="17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</row>
    <row r="409" spans="1:23" ht="12.75" hidden="1">
      <c r="A409" s="2"/>
      <c r="B409" s="9"/>
      <c r="C409" s="9"/>
      <c r="D409" s="9"/>
      <c r="E409" s="9"/>
      <c r="F409" s="9"/>
      <c r="G409" s="9"/>
      <c r="H409" s="9"/>
      <c r="I409" s="9"/>
      <c r="J409" s="9"/>
      <c r="K409" s="17"/>
      <c r="L409" s="17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</row>
    <row r="410" spans="1:23" ht="12.75" hidden="1">
      <c r="A410" s="2"/>
      <c r="B410" s="9"/>
      <c r="C410" s="9"/>
      <c r="D410" s="9"/>
      <c r="E410" s="9"/>
      <c r="F410" s="9"/>
      <c r="G410" s="9"/>
      <c r="H410" s="9"/>
      <c r="I410" s="9"/>
      <c r="J410" s="9"/>
      <c r="K410" s="17"/>
      <c r="L410" s="17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</row>
    <row r="411" spans="1:23" ht="12.75" hidden="1">
      <c r="A411" s="2"/>
      <c r="B411" s="9"/>
      <c r="C411" s="9"/>
      <c r="D411" s="9"/>
      <c r="E411" s="9"/>
      <c r="F411" s="9"/>
      <c r="G411" s="9"/>
      <c r="H411" s="9"/>
      <c r="I411" s="9"/>
      <c r="J411" s="9"/>
      <c r="K411" s="17"/>
      <c r="L411" s="17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</row>
    <row r="412" spans="1:23" ht="12.75" hidden="1">
      <c r="A412" s="2"/>
      <c r="B412" s="9"/>
      <c r="C412" s="9"/>
      <c r="D412" s="9"/>
      <c r="E412" s="9"/>
      <c r="F412" s="9"/>
      <c r="G412" s="9"/>
      <c r="H412" s="9"/>
      <c r="I412" s="9"/>
      <c r="J412" s="9"/>
      <c r="K412" s="17"/>
      <c r="L412" s="17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</row>
    <row r="413" spans="1:23" ht="12.75" hidden="1">
      <c r="A413" s="2"/>
      <c r="B413" s="9"/>
      <c r="C413" s="9"/>
      <c r="D413" s="9"/>
      <c r="E413" s="9"/>
      <c r="F413" s="9"/>
      <c r="G413" s="9"/>
      <c r="H413" s="9"/>
      <c r="I413" s="9"/>
      <c r="J413" s="9"/>
      <c r="K413" s="17"/>
      <c r="L413" s="17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</row>
    <row r="414" spans="1:23" ht="12.75" hidden="1">
      <c r="A414" s="2"/>
      <c r="B414" s="9"/>
      <c r="C414" s="9"/>
      <c r="D414" s="9"/>
      <c r="E414" s="9"/>
      <c r="F414" s="9"/>
      <c r="G414" s="9"/>
      <c r="H414" s="9"/>
      <c r="I414" s="9"/>
      <c r="J414" s="9"/>
      <c r="K414" s="59"/>
      <c r="L414" s="59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</row>
    <row r="415" spans="1:23" ht="12.75" hidden="1">
      <c r="A415" s="2"/>
      <c r="B415" s="9"/>
      <c r="C415" s="9"/>
      <c r="D415" s="9"/>
      <c r="E415" s="9"/>
      <c r="F415" s="9"/>
      <c r="G415" s="9"/>
      <c r="H415" s="9"/>
      <c r="I415" s="9"/>
      <c r="J415" s="9"/>
      <c r="K415" s="17"/>
      <c r="L415" s="17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</row>
    <row r="416" spans="1:23" ht="12.75" hidden="1">
      <c r="A416" s="2"/>
      <c r="B416" s="9"/>
      <c r="C416" s="9"/>
      <c r="D416" s="9"/>
      <c r="E416" s="9"/>
      <c r="F416" s="9"/>
      <c r="G416" s="9"/>
      <c r="H416" s="9"/>
      <c r="I416" s="9"/>
      <c r="J416" s="9"/>
      <c r="K416" s="17"/>
      <c r="L416" s="17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</row>
    <row r="417" spans="1:23" ht="12.75" hidden="1">
      <c r="A417" s="2"/>
      <c r="B417" s="9"/>
      <c r="C417" s="9"/>
      <c r="D417" s="9"/>
      <c r="E417" s="9"/>
      <c r="F417" s="9"/>
      <c r="G417" s="9"/>
      <c r="H417" s="9"/>
      <c r="I417" s="9"/>
      <c r="J417" s="9"/>
      <c r="K417" s="17"/>
      <c r="L417" s="17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</row>
    <row r="418" spans="1:23" ht="12.75" hidden="1">
      <c r="A418" s="2"/>
      <c r="B418" s="9"/>
      <c r="C418" s="9"/>
      <c r="D418" s="9"/>
      <c r="E418" s="9"/>
      <c r="F418" s="9"/>
      <c r="G418" s="9"/>
      <c r="H418" s="9"/>
      <c r="I418" s="9"/>
      <c r="J418" s="9"/>
      <c r="K418" s="17"/>
      <c r="L418" s="17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</row>
    <row r="419" spans="1:23" ht="12.75" hidden="1">
      <c r="A419" s="2"/>
      <c r="B419" s="9"/>
      <c r="C419" s="9"/>
      <c r="D419" s="9"/>
      <c r="E419" s="9"/>
      <c r="F419" s="9"/>
      <c r="G419" s="9"/>
      <c r="H419" s="9"/>
      <c r="I419" s="9"/>
      <c r="J419" s="9"/>
      <c r="K419" s="17"/>
      <c r="L419" s="17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</row>
    <row r="420" spans="1:23" ht="12.75" hidden="1">
      <c r="A420" s="2"/>
      <c r="B420" s="9"/>
      <c r="C420" s="9"/>
      <c r="D420" s="9"/>
      <c r="E420" s="9"/>
      <c r="F420" s="9"/>
      <c r="G420" s="9"/>
      <c r="H420" s="9"/>
      <c r="I420" s="9"/>
      <c r="J420" s="9"/>
      <c r="K420" s="17"/>
      <c r="L420" s="17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</row>
    <row r="421" spans="1:23" ht="12.75" hidden="1">
      <c r="A421" s="2"/>
      <c r="B421" s="9"/>
      <c r="C421" s="9"/>
      <c r="D421" s="9"/>
      <c r="E421" s="9"/>
      <c r="F421" s="9"/>
      <c r="G421" s="9"/>
      <c r="H421" s="9"/>
      <c r="I421" s="9"/>
      <c r="J421" s="9"/>
      <c r="K421" s="17"/>
      <c r="L421" s="17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</row>
    <row r="422" spans="1:23" ht="12.75" hidden="1">
      <c r="A422" s="2"/>
      <c r="B422" s="9"/>
      <c r="C422" s="9"/>
      <c r="D422" s="9"/>
      <c r="E422" s="9"/>
      <c r="F422" s="9"/>
      <c r="G422" s="9"/>
      <c r="H422" s="9"/>
      <c r="I422" s="9"/>
      <c r="J422" s="9"/>
      <c r="K422" s="17"/>
      <c r="L422" s="17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</row>
    <row r="423" spans="1:23" ht="12.75" hidden="1">
      <c r="A423" s="2"/>
      <c r="B423" s="9"/>
      <c r="C423" s="9"/>
      <c r="D423" s="9"/>
      <c r="E423" s="9"/>
      <c r="F423" s="9"/>
      <c r="G423" s="9"/>
      <c r="H423" s="9"/>
      <c r="I423" s="9"/>
      <c r="J423" s="9"/>
      <c r="K423" s="17"/>
      <c r="L423" s="17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</row>
    <row r="424" spans="1:23" ht="12.75" hidden="1">
      <c r="A424" s="2"/>
      <c r="B424" s="9"/>
      <c r="C424" s="9"/>
      <c r="D424" s="9"/>
      <c r="E424" s="9"/>
      <c r="F424" s="9"/>
      <c r="G424" s="9"/>
      <c r="H424" s="9"/>
      <c r="I424" s="9"/>
      <c r="J424" s="9"/>
      <c r="K424" s="17"/>
      <c r="L424" s="17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</row>
    <row r="425" spans="1:23" ht="12.75" hidden="1">
      <c r="A425" s="2"/>
      <c r="B425" s="9"/>
      <c r="C425" s="9"/>
      <c r="D425" s="9"/>
      <c r="E425" s="9"/>
      <c r="F425" s="9"/>
      <c r="G425" s="9"/>
      <c r="H425" s="9"/>
      <c r="I425" s="9"/>
      <c r="J425" s="9"/>
      <c r="K425" s="17"/>
      <c r="L425" s="17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</row>
    <row r="426" spans="1:23" ht="12.75" hidden="1">
      <c r="A426" s="2"/>
      <c r="B426" s="9"/>
      <c r="C426" s="9"/>
      <c r="D426" s="9"/>
      <c r="E426" s="9"/>
      <c r="F426" s="9"/>
      <c r="G426" s="9"/>
      <c r="H426" s="9"/>
      <c r="I426" s="9"/>
      <c r="J426" s="9"/>
      <c r="K426" s="17"/>
      <c r="L426" s="17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</row>
    <row r="427" spans="1:23" ht="12.75" hidden="1">
      <c r="A427" s="2"/>
      <c r="B427" s="9"/>
      <c r="C427" s="9"/>
      <c r="D427" s="9"/>
      <c r="E427" s="9"/>
      <c r="F427" s="9"/>
      <c r="G427" s="9"/>
      <c r="H427" s="9"/>
      <c r="I427" s="9"/>
      <c r="J427" s="9"/>
      <c r="K427" s="17"/>
      <c r="L427" s="17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</row>
    <row r="428" spans="1:23" ht="12.75" hidden="1">
      <c r="A428" s="2"/>
      <c r="B428" s="9"/>
      <c r="C428" s="9"/>
      <c r="D428" s="9"/>
      <c r="E428" s="9"/>
      <c r="F428" s="9"/>
      <c r="G428" s="9"/>
      <c r="H428" s="9"/>
      <c r="I428" s="9"/>
      <c r="J428" s="9"/>
      <c r="K428" s="17"/>
      <c r="L428" s="17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</row>
    <row r="429" spans="1:23" ht="12.75" hidden="1">
      <c r="A429" s="2"/>
      <c r="B429" s="9"/>
      <c r="C429" s="9"/>
      <c r="D429" s="9"/>
      <c r="E429" s="9"/>
      <c r="F429" s="9"/>
      <c r="G429" s="9"/>
      <c r="H429" s="9"/>
      <c r="I429" s="9"/>
      <c r="J429" s="9"/>
      <c r="K429" s="17"/>
      <c r="L429" s="17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</row>
    <row r="430" spans="1:23" ht="12.75" hidden="1">
      <c r="A430" s="2"/>
      <c r="B430" s="9"/>
      <c r="C430" s="9"/>
      <c r="D430" s="9"/>
      <c r="E430" s="9"/>
      <c r="F430" s="9"/>
      <c r="G430" s="9"/>
      <c r="H430" s="9"/>
      <c r="I430" s="9"/>
      <c r="J430" s="9"/>
      <c r="K430" s="17"/>
      <c r="L430" s="17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</row>
    <row r="431" spans="1:23" ht="12.75" hidden="1">
      <c r="A431" s="2"/>
      <c r="B431" s="9"/>
      <c r="C431" s="9"/>
      <c r="D431" s="9"/>
      <c r="E431" s="9"/>
      <c r="F431" s="9"/>
      <c r="G431" s="9"/>
      <c r="H431" s="9"/>
      <c r="I431" s="9"/>
      <c r="J431" s="9"/>
      <c r="K431" s="60"/>
      <c r="L431" s="60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</row>
    <row r="432" spans="1:23" ht="12.75" hidden="1">
      <c r="A432" s="2"/>
      <c r="B432" s="9"/>
      <c r="C432" s="9"/>
      <c r="D432" s="9"/>
      <c r="E432" s="9"/>
      <c r="F432" s="9"/>
      <c r="G432" s="9"/>
      <c r="H432" s="9"/>
      <c r="I432" s="9"/>
      <c r="J432" s="9"/>
      <c r="K432" s="17"/>
      <c r="L432" s="17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</row>
    <row r="433" spans="1:23" ht="12.75" hidden="1">
      <c r="A433" s="2"/>
      <c r="B433" s="9"/>
      <c r="C433" s="9"/>
      <c r="D433" s="9"/>
      <c r="E433" s="9"/>
      <c r="F433" s="9"/>
      <c r="G433" s="9"/>
      <c r="H433" s="9"/>
      <c r="I433" s="9"/>
      <c r="J433" s="9"/>
      <c r="K433" s="17"/>
      <c r="L433" s="17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</row>
    <row r="434" spans="1:23" ht="12.75" hidden="1">
      <c r="A434" s="2"/>
      <c r="B434" s="9"/>
      <c r="C434" s="9"/>
      <c r="D434" s="9"/>
      <c r="E434" s="9"/>
      <c r="F434" s="9"/>
      <c r="G434" s="9"/>
      <c r="H434" s="9"/>
      <c r="I434" s="9"/>
      <c r="J434" s="9"/>
      <c r="K434" s="17"/>
      <c r="L434" s="17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</row>
    <row r="435" spans="1:23" ht="12.75" hidden="1">
      <c r="A435" s="2"/>
      <c r="B435" s="9"/>
      <c r="C435" s="9"/>
      <c r="D435" s="9"/>
      <c r="E435" s="9"/>
      <c r="F435" s="9"/>
      <c r="G435" s="9"/>
      <c r="H435" s="9"/>
      <c r="I435" s="9"/>
      <c r="J435" s="9"/>
      <c r="K435" s="17"/>
      <c r="L435" s="17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</row>
    <row r="436" spans="1:23" ht="12.75" hidden="1">
      <c r="A436" s="2"/>
      <c r="B436" s="9"/>
      <c r="C436" s="9"/>
      <c r="D436" s="9"/>
      <c r="E436" s="9"/>
      <c r="F436" s="9"/>
      <c r="G436" s="9"/>
      <c r="H436" s="9"/>
      <c r="I436" s="9"/>
      <c r="J436" s="9"/>
      <c r="K436" s="17"/>
      <c r="L436" s="17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</row>
    <row r="437" spans="1:23" ht="12.75" hidden="1">
      <c r="A437" s="2"/>
      <c r="B437" s="9"/>
      <c r="C437" s="9"/>
      <c r="D437" s="9"/>
      <c r="E437" s="9"/>
      <c r="F437" s="9"/>
      <c r="G437" s="9"/>
      <c r="H437" s="9"/>
      <c r="I437" s="9"/>
      <c r="J437" s="9"/>
      <c r="K437" s="20"/>
      <c r="L437" s="20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</row>
    <row r="438" spans="1:23" ht="12.75" hidden="1">
      <c r="A438" s="2"/>
      <c r="B438" s="9"/>
      <c r="C438" s="9"/>
      <c r="D438" s="9"/>
      <c r="E438" s="9"/>
      <c r="F438" s="9"/>
      <c r="G438" s="9"/>
      <c r="H438" s="9"/>
      <c r="I438" s="9"/>
      <c r="J438" s="9"/>
      <c r="K438" s="17"/>
      <c r="L438" s="17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</row>
    <row r="439" spans="1:23" ht="12.75" hidden="1">
      <c r="A439" s="2"/>
      <c r="B439" s="9"/>
      <c r="C439" s="9"/>
      <c r="D439" s="9"/>
      <c r="E439" s="9"/>
      <c r="F439" s="9"/>
      <c r="G439" s="9"/>
      <c r="H439" s="9"/>
      <c r="I439" s="9"/>
      <c r="J439" s="9"/>
      <c r="K439" s="17"/>
      <c r="L439" s="17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</row>
    <row r="440" spans="1:23" ht="12.75" hidden="1">
      <c r="A440" s="2"/>
      <c r="B440" s="9"/>
      <c r="C440" s="9"/>
      <c r="D440" s="9"/>
      <c r="E440" s="9"/>
      <c r="F440" s="9"/>
      <c r="G440" s="9"/>
      <c r="H440" s="9"/>
      <c r="I440" s="9"/>
      <c r="J440" s="9"/>
      <c r="K440" s="17"/>
      <c r="L440" s="17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</row>
    <row r="441" spans="1:23" ht="12.75" hidden="1">
      <c r="A441" s="2"/>
      <c r="B441" s="9"/>
      <c r="C441" s="9"/>
      <c r="D441" s="9"/>
      <c r="E441" s="9"/>
      <c r="F441" s="9"/>
      <c r="G441" s="9"/>
      <c r="H441" s="9"/>
      <c r="I441" s="9"/>
      <c r="J441" s="9"/>
      <c r="K441" s="17"/>
      <c r="L441" s="17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</row>
    <row r="442" spans="1:23" ht="12.75" hidden="1">
      <c r="A442" s="2"/>
      <c r="B442" s="9"/>
      <c r="C442" s="9"/>
      <c r="D442" s="9"/>
      <c r="E442" s="9"/>
      <c r="F442" s="9"/>
      <c r="G442" s="9"/>
      <c r="H442" s="9"/>
      <c r="I442" s="9"/>
      <c r="J442" s="9"/>
      <c r="K442" s="17"/>
      <c r="L442" s="17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</row>
    <row r="443" spans="1:23" ht="12.75" hidden="1">
      <c r="A443" s="2"/>
      <c r="B443" s="9"/>
      <c r="C443" s="9"/>
      <c r="D443" s="9"/>
      <c r="E443" s="9"/>
      <c r="F443" s="9"/>
      <c r="G443" s="9"/>
      <c r="H443" s="9"/>
      <c r="I443" s="9"/>
      <c r="J443" s="9"/>
      <c r="K443" s="17"/>
      <c r="L443" s="17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</row>
    <row r="444" spans="1:23" ht="12.75" hidden="1">
      <c r="A444" s="2"/>
      <c r="B444" s="9"/>
      <c r="C444" s="9"/>
      <c r="D444" s="9"/>
      <c r="E444" s="9"/>
      <c r="F444" s="9"/>
      <c r="G444" s="9"/>
      <c r="H444" s="9"/>
      <c r="I444" s="9"/>
      <c r="J444" s="9"/>
      <c r="K444" s="17"/>
      <c r="L444" s="17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</row>
    <row r="445" spans="1:23" ht="12.75" hidden="1">
      <c r="A445" s="2"/>
      <c r="B445" s="9"/>
      <c r="C445" s="9"/>
      <c r="D445" s="9"/>
      <c r="E445" s="9"/>
      <c r="F445" s="9"/>
      <c r="G445" s="9"/>
      <c r="H445" s="9"/>
      <c r="I445" s="9"/>
      <c r="J445" s="9"/>
      <c r="K445" s="17"/>
      <c r="L445" s="17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</row>
    <row r="446" spans="1:23" ht="12.75" hidden="1">
      <c r="A446" s="2"/>
      <c r="B446" s="9"/>
      <c r="C446" s="9"/>
      <c r="D446" s="9"/>
      <c r="E446" s="9"/>
      <c r="F446" s="9"/>
      <c r="G446" s="9"/>
      <c r="H446" s="9"/>
      <c r="I446" s="9"/>
      <c r="J446" s="9"/>
      <c r="K446" s="17"/>
      <c r="L446" s="17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</row>
    <row r="447" spans="1:23" ht="12.75" hidden="1">
      <c r="A447" s="2"/>
      <c r="B447" s="9"/>
      <c r="C447" s="9"/>
      <c r="D447" s="9"/>
      <c r="E447" s="9"/>
      <c r="F447" s="9"/>
      <c r="G447" s="9"/>
      <c r="H447" s="9"/>
      <c r="I447" s="9"/>
      <c r="J447" s="9"/>
      <c r="K447" s="17"/>
      <c r="L447" s="17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</row>
    <row r="448" spans="1:23" ht="12.75" hidden="1">
      <c r="A448" s="2"/>
      <c r="B448" s="9"/>
      <c r="C448" s="9"/>
      <c r="D448" s="9"/>
      <c r="E448" s="9"/>
      <c r="F448" s="9"/>
      <c r="G448" s="9"/>
      <c r="H448" s="9"/>
      <c r="I448" s="9"/>
      <c r="J448" s="9"/>
      <c r="K448" s="17"/>
      <c r="L448" s="17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</row>
    <row r="449" spans="1:23" ht="12.75" hidden="1">
      <c r="A449" s="6"/>
      <c r="B449" s="19"/>
      <c r="C449" s="19"/>
      <c r="D449" s="19"/>
      <c r="E449" s="19"/>
      <c r="F449" s="19"/>
      <c r="G449" s="19"/>
      <c r="H449" s="19"/>
      <c r="I449" s="19"/>
      <c r="J449" s="19"/>
      <c r="K449" s="16"/>
      <c r="L449" s="16"/>
      <c r="M449" s="16"/>
      <c r="N449" s="16"/>
      <c r="O449" s="16"/>
      <c r="P449" s="16"/>
      <c r="Q449" s="16"/>
      <c r="R449" s="8"/>
      <c r="S449" s="8"/>
      <c r="T449" s="8"/>
      <c r="U449" s="8"/>
      <c r="V449" s="8"/>
      <c r="W449" s="8"/>
    </row>
    <row r="450" ht="12.75" hidden="1"/>
    <row r="451" spans="1:23" ht="12.75" hidden="1">
      <c r="A451" s="21"/>
      <c r="B451" s="21"/>
      <c r="C451" s="21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</row>
    <row r="452" spans="1:23" ht="12.75" hidden="1">
      <c r="A452" s="21"/>
      <c r="B452" s="21"/>
      <c r="C452" s="21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</row>
    <row r="453" spans="1:23" ht="25.5" customHeight="1" hidden="1">
      <c r="A453" s="21"/>
      <c r="B453" s="21"/>
      <c r="C453" s="21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</row>
    <row r="454" spans="1:23" ht="12.75" hidden="1">
      <c r="A454" s="21"/>
      <c r="B454" s="21"/>
      <c r="C454" s="21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</row>
    <row r="455" spans="1:23" ht="12.75" hidden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</row>
    <row r="456" spans="1:23" ht="12.75" hidden="1">
      <c r="A456" s="17"/>
      <c r="B456" s="17"/>
      <c r="C456" s="17"/>
      <c r="D456" s="17"/>
      <c r="E456" s="17"/>
      <c r="F456" s="17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</row>
    <row r="457" spans="1:23" ht="50.25" customHeight="1" hidden="1">
      <c r="A457" s="17"/>
      <c r="B457" s="17"/>
      <c r="C457" s="17"/>
      <c r="D457" s="17"/>
      <c r="E457" s="17"/>
      <c r="F457" s="17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</row>
    <row r="458" spans="1:23" ht="12.75" hidden="1">
      <c r="A458" s="5"/>
      <c r="B458" s="20"/>
      <c r="C458" s="20"/>
      <c r="D458" s="20"/>
      <c r="E458" s="20"/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</row>
    <row r="459" spans="1:23" ht="12.75" hidden="1">
      <c r="A459" s="2"/>
      <c r="B459" s="9"/>
      <c r="C459" s="9"/>
      <c r="D459" s="9"/>
      <c r="E459" s="9"/>
      <c r="F459" s="9"/>
      <c r="G459" s="9"/>
      <c r="H459" s="9"/>
      <c r="I459" s="9"/>
      <c r="J459" s="10"/>
      <c r="K459" s="10"/>
      <c r="L459" s="17"/>
      <c r="M459" s="17"/>
      <c r="N459" s="18"/>
      <c r="O459" s="18"/>
      <c r="P459" s="17"/>
      <c r="Q459" s="17"/>
      <c r="R459" s="18"/>
      <c r="S459" s="18"/>
      <c r="T459" s="18"/>
      <c r="U459" s="18"/>
      <c r="V459" s="18"/>
      <c r="W459" s="18"/>
    </row>
    <row r="460" spans="1:23" ht="12.75" hidden="1">
      <c r="A460" s="2"/>
      <c r="B460" s="9"/>
      <c r="C460" s="9"/>
      <c r="D460" s="9"/>
      <c r="E460" s="9"/>
      <c r="F460" s="9"/>
      <c r="G460" s="9"/>
      <c r="H460" s="9"/>
      <c r="I460" s="9"/>
      <c r="J460" s="22"/>
      <c r="K460" s="22"/>
      <c r="L460" s="17"/>
      <c r="M460" s="17"/>
      <c r="N460" s="18"/>
      <c r="O460" s="18"/>
      <c r="P460" s="17"/>
      <c r="Q460" s="17"/>
      <c r="R460" s="18"/>
      <c r="S460" s="18"/>
      <c r="T460" s="18"/>
      <c r="U460" s="18"/>
      <c r="V460" s="18"/>
      <c r="W460" s="18"/>
    </row>
    <row r="461" spans="1:23" ht="12.75" hidden="1">
      <c r="A461" s="2"/>
      <c r="B461" s="9"/>
      <c r="C461" s="9"/>
      <c r="D461" s="9"/>
      <c r="E461" s="9"/>
      <c r="F461" s="9"/>
      <c r="G461" s="9"/>
      <c r="H461" s="9"/>
      <c r="I461" s="9"/>
      <c r="J461" s="22"/>
      <c r="K461" s="22"/>
      <c r="L461" s="17"/>
      <c r="M461" s="17"/>
      <c r="N461" s="18"/>
      <c r="O461" s="18"/>
      <c r="P461" s="17"/>
      <c r="Q461" s="17"/>
      <c r="R461" s="18"/>
      <c r="S461" s="18"/>
      <c r="T461" s="18"/>
      <c r="U461" s="18"/>
      <c r="V461" s="18"/>
      <c r="W461" s="18"/>
    </row>
    <row r="462" spans="1:23" ht="12.75" hidden="1">
      <c r="A462" s="2"/>
      <c r="B462" s="9"/>
      <c r="C462" s="9"/>
      <c r="D462" s="9"/>
      <c r="E462" s="9"/>
      <c r="F462" s="9"/>
      <c r="G462" s="9"/>
      <c r="H462" s="9"/>
      <c r="I462" s="9"/>
      <c r="J462" s="22"/>
      <c r="K462" s="22"/>
      <c r="L462" s="17"/>
      <c r="M462" s="17"/>
      <c r="N462" s="18"/>
      <c r="O462" s="18"/>
      <c r="P462" s="17"/>
      <c r="Q462" s="17"/>
      <c r="R462" s="18"/>
      <c r="S462" s="18"/>
      <c r="T462" s="18"/>
      <c r="U462" s="18"/>
      <c r="V462" s="18"/>
      <c r="W462" s="18"/>
    </row>
    <row r="463" spans="1:23" ht="12.75" hidden="1">
      <c r="A463" s="2"/>
      <c r="B463" s="9"/>
      <c r="C463" s="9"/>
      <c r="D463" s="9"/>
      <c r="E463" s="9"/>
      <c r="F463" s="9"/>
      <c r="G463" s="9"/>
      <c r="H463" s="9"/>
      <c r="I463" s="9"/>
      <c r="J463" s="22"/>
      <c r="K463" s="22"/>
      <c r="L463" s="17"/>
      <c r="M463" s="17"/>
      <c r="N463" s="18"/>
      <c r="O463" s="18"/>
      <c r="P463" s="17"/>
      <c r="Q463" s="17"/>
      <c r="R463" s="18"/>
      <c r="S463" s="18"/>
      <c r="T463" s="18"/>
      <c r="U463" s="18"/>
      <c r="V463" s="18"/>
      <c r="W463" s="18"/>
    </row>
    <row r="464" spans="1:23" ht="25.5" customHeight="1" hidden="1">
      <c r="A464" s="2"/>
      <c r="B464" s="9"/>
      <c r="C464" s="9"/>
      <c r="D464" s="9"/>
      <c r="E464" s="9"/>
      <c r="F464" s="9"/>
      <c r="G464" s="9"/>
      <c r="H464" s="9"/>
      <c r="I464" s="9"/>
      <c r="J464" s="22"/>
      <c r="K464" s="22"/>
      <c r="L464" s="17"/>
      <c r="M464" s="17"/>
      <c r="N464" s="18"/>
      <c r="O464" s="18"/>
      <c r="P464" s="17"/>
      <c r="Q464" s="17"/>
      <c r="R464" s="18"/>
      <c r="S464" s="18"/>
      <c r="T464" s="18"/>
      <c r="U464" s="18"/>
      <c r="V464" s="18"/>
      <c r="W464" s="18"/>
    </row>
    <row r="465" spans="1:23" ht="12.75" hidden="1">
      <c r="A465" s="2"/>
      <c r="B465" s="9"/>
      <c r="C465" s="9"/>
      <c r="D465" s="9"/>
      <c r="E465" s="9"/>
      <c r="F465" s="9"/>
      <c r="G465" s="9"/>
      <c r="H465" s="9"/>
      <c r="I465" s="9"/>
      <c r="J465" s="22"/>
      <c r="K465" s="22"/>
      <c r="L465" s="17"/>
      <c r="M465" s="17"/>
      <c r="N465" s="18"/>
      <c r="O465" s="18"/>
      <c r="P465" s="17"/>
      <c r="Q465" s="17"/>
      <c r="R465" s="18"/>
      <c r="S465" s="18"/>
      <c r="T465" s="18"/>
      <c r="U465" s="18"/>
      <c r="V465" s="18"/>
      <c r="W465" s="18"/>
    </row>
    <row r="466" spans="1:23" ht="12.75" hidden="1">
      <c r="A466" s="2"/>
      <c r="B466" s="9"/>
      <c r="C466" s="9"/>
      <c r="D466" s="9"/>
      <c r="E466" s="9"/>
      <c r="F466" s="9"/>
      <c r="G466" s="9"/>
      <c r="H466" s="9"/>
      <c r="I466" s="9"/>
      <c r="J466" s="22"/>
      <c r="K466" s="22"/>
      <c r="L466" s="17"/>
      <c r="M466" s="17"/>
      <c r="N466" s="18"/>
      <c r="O466" s="18"/>
      <c r="P466" s="17"/>
      <c r="Q466" s="17"/>
      <c r="R466" s="18"/>
      <c r="S466" s="18"/>
      <c r="T466" s="18"/>
      <c r="U466" s="18"/>
      <c r="V466" s="18"/>
      <c r="W466" s="18"/>
    </row>
    <row r="467" spans="1:23" ht="12.75" hidden="1">
      <c r="A467" s="2"/>
      <c r="B467" s="9"/>
      <c r="C467" s="9"/>
      <c r="D467" s="9"/>
      <c r="E467" s="9"/>
      <c r="F467" s="9"/>
      <c r="G467" s="9"/>
      <c r="H467" s="9"/>
      <c r="I467" s="9"/>
      <c r="J467" s="22"/>
      <c r="K467" s="22"/>
      <c r="L467" s="17"/>
      <c r="M467" s="17"/>
      <c r="N467" s="18"/>
      <c r="O467" s="18"/>
      <c r="P467" s="17"/>
      <c r="Q467" s="17"/>
      <c r="R467" s="18"/>
      <c r="S467" s="18"/>
      <c r="T467" s="18"/>
      <c r="U467" s="18"/>
      <c r="V467" s="18"/>
      <c r="W467" s="18"/>
    </row>
    <row r="468" spans="1:23" ht="12.75" hidden="1">
      <c r="A468" s="2"/>
      <c r="B468" s="9"/>
      <c r="C468" s="9"/>
      <c r="D468" s="9"/>
      <c r="E468" s="9"/>
      <c r="F468" s="9"/>
      <c r="G468" s="9"/>
      <c r="H468" s="9"/>
      <c r="I468" s="9"/>
      <c r="J468" s="22"/>
      <c r="K468" s="22"/>
      <c r="L468" s="17"/>
      <c r="M468" s="17"/>
      <c r="N468" s="18"/>
      <c r="O468" s="18"/>
      <c r="P468" s="17"/>
      <c r="Q468" s="17"/>
      <c r="R468" s="18"/>
      <c r="S468" s="18"/>
      <c r="T468" s="18"/>
      <c r="U468" s="18"/>
      <c r="V468" s="18"/>
      <c r="W468" s="18"/>
    </row>
    <row r="469" spans="1:23" ht="26.25" customHeight="1" hidden="1">
      <c r="A469" s="2"/>
      <c r="B469" s="9"/>
      <c r="C469" s="9"/>
      <c r="D469" s="9"/>
      <c r="E469" s="9"/>
      <c r="F469" s="9"/>
      <c r="G469" s="9"/>
      <c r="H469" s="9"/>
      <c r="I469" s="9"/>
      <c r="J469" s="22"/>
      <c r="K469" s="22"/>
      <c r="L469" s="17"/>
      <c r="M469" s="17"/>
      <c r="N469" s="18"/>
      <c r="O469" s="18"/>
      <c r="P469" s="17"/>
      <c r="Q469" s="17"/>
      <c r="R469" s="18"/>
      <c r="S469" s="18"/>
      <c r="T469" s="18"/>
      <c r="U469" s="18"/>
      <c r="V469" s="18"/>
      <c r="W469" s="18"/>
    </row>
    <row r="470" spans="1:23" ht="12.75" hidden="1">
      <c r="A470" s="2"/>
      <c r="B470" s="9"/>
      <c r="C470" s="9"/>
      <c r="D470" s="9"/>
      <c r="E470" s="9"/>
      <c r="F470" s="9"/>
      <c r="G470" s="9"/>
      <c r="H470" s="9"/>
      <c r="I470" s="9"/>
      <c r="J470" s="22"/>
      <c r="K470" s="22"/>
      <c r="L470" s="17"/>
      <c r="M470" s="17"/>
      <c r="N470" s="18"/>
      <c r="O470" s="18"/>
      <c r="P470" s="17"/>
      <c r="Q470" s="17"/>
      <c r="R470" s="18"/>
      <c r="S470" s="18"/>
      <c r="T470" s="18"/>
      <c r="U470" s="18"/>
      <c r="V470" s="18"/>
      <c r="W470" s="18"/>
    </row>
    <row r="471" spans="1:23" ht="12.75" hidden="1">
      <c r="A471" s="2"/>
      <c r="B471" s="9"/>
      <c r="C471" s="9"/>
      <c r="D471" s="9"/>
      <c r="E471" s="9"/>
      <c r="F471" s="9"/>
      <c r="G471" s="9"/>
      <c r="H471" s="9"/>
      <c r="I471" s="9"/>
      <c r="J471" s="22"/>
      <c r="K471" s="22"/>
      <c r="L471" s="17"/>
      <c r="M471" s="17"/>
      <c r="N471" s="18"/>
      <c r="O471" s="18"/>
      <c r="P471" s="17"/>
      <c r="Q471" s="17"/>
      <c r="R471" s="18"/>
      <c r="S471" s="18"/>
      <c r="T471" s="18"/>
      <c r="U471" s="18"/>
      <c r="V471" s="18"/>
      <c r="W471" s="18"/>
    </row>
    <row r="472" spans="1:23" ht="12.75" hidden="1">
      <c r="A472" s="2"/>
      <c r="B472" s="9"/>
      <c r="C472" s="9"/>
      <c r="D472" s="9"/>
      <c r="E472" s="9"/>
      <c r="F472" s="9"/>
      <c r="G472" s="9"/>
      <c r="H472" s="9"/>
      <c r="I472" s="9"/>
      <c r="J472" s="22"/>
      <c r="K472" s="22"/>
      <c r="L472" s="17"/>
      <c r="M472" s="17"/>
      <c r="N472" s="18"/>
      <c r="O472" s="18"/>
      <c r="P472" s="17"/>
      <c r="Q472" s="17"/>
      <c r="R472" s="18"/>
      <c r="S472" s="18"/>
      <c r="T472" s="18"/>
      <c r="U472" s="18"/>
      <c r="V472" s="18"/>
      <c r="W472" s="18"/>
    </row>
    <row r="473" spans="1:23" ht="12.75" hidden="1">
      <c r="A473" s="2"/>
      <c r="B473" s="9"/>
      <c r="C473" s="9"/>
      <c r="D473" s="9"/>
      <c r="E473" s="9"/>
      <c r="F473" s="9"/>
      <c r="G473" s="9"/>
      <c r="H473" s="9"/>
      <c r="I473" s="9"/>
      <c r="J473" s="22"/>
      <c r="K473" s="22"/>
      <c r="L473" s="17"/>
      <c r="M473" s="17"/>
      <c r="N473" s="18"/>
      <c r="O473" s="18"/>
      <c r="P473" s="17"/>
      <c r="Q473" s="17"/>
      <c r="R473" s="18"/>
      <c r="S473" s="18"/>
      <c r="T473" s="18"/>
      <c r="U473" s="18"/>
      <c r="V473" s="18"/>
      <c r="W473" s="18"/>
    </row>
    <row r="474" spans="1:23" ht="12.75" hidden="1">
      <c r="A474" s="2"/>
      <c r="B474" s="9"/>
      <c r="C474" s="9"/>
      <c r="D474" s="9"/>
      <c r="E474" s="9"/>
      <c r="F474" s="9"/>
      <c r="G474" s="9"/>
      <c r="H474" s="9"/>
      <c r="I474" s="9"/>
      <c r="J474" s="22"/>
      <c r="K474" s="22"/>
      <c r="L474" s="17"/>
      <c r="M474" s="17"/>
      <c r="N474" s="18"/>
      <c r="O474" s="18"/>
      <c r="P474" s="17"/>
      <c r="Q474" s="17"/>
      <c r="R474" s="18"/>
      <c r="S474" s="18"/>
      <c r="T474" s="18"/>
      <c r="U474" s="18"/>
      <c r="V474" s="18"/>
      <c r="W474" s="18"/>
    </row>
    <row r="475" spans="1:23" ht="12.75" hidden="1">
      <c r="A475" s="2"/>
      <c r="B475" s="9"/>
      <c r="C475" s="9"/>
      <c r="D475" s="9"/>
      <c r="E475" s="9"/>
      <c r="F475" s="9"/>
      <c r="G475" s="9"/>
      <c r="H475" s="9"/>
      <c r="I475" s="9"/>
      <c r="J475" s="22"/>
      <c r="K475" s="22"/>
      <c r="L475" s="17"/>
      <c r="M475" s="17"/>
      <c r="N475" s="18"/>
      <c r="O475" s="18"/>
      <c r="P475" s="17"/>
      <c r="Q475" s="17"/>
      <c r="R475" s="18"/>
      <c r="S475" s="18"/>
      <c r="T475" s="18"/>
      <c r="U475" s="18"/>
      <c r="V475" s="18"/>
      <c r="W475" s="18"/>
    </row>
    <row r="476" spans="1:23" ht="12.75" hidden="1">
      <c r="A476" s="2"/>
      <c r="B476" s="9"/>
      <c r="C476" s="9"/>
      <c r="D476" s="9"/>
      <c r="E476" s="9"/>
      <c r="F476" s="9"/>
      <c r="G476" s="9"/>
      <c r="H476" s="9"/>
      <c r="I476" s="9"/>
      <c r="J476" s="22"/>
      <c r="K476" s="22"/>
      <c r="L476" s="17"/>
      <c r="M476" s="17"/>
      <c r="N476" s="18"/>
      <c r="O476" s="18"/>
      <c r="P476" s="17"/>
      <c r="Q476" s="17"/>
      <c r="R476" s="18"/>
      <c r="S476" s="18"/>
      <c r="T476" s="18"/>
      <c r="U476" s="18"/>
      <c r="V476" s="18"/>
      <c r="W476" s="18"/>
    </row>
    <row r="477" spans="1:23" ht="12.75" hidden="1">
      <c r="A477" s="2"/>
      <c r="B477" s="9"/>
      <c r="C477" s="9"/>
      <c r="D477" s="9"/>
      <c r="E477" s="9"/>
      <c r="F477" s="9"/>
      <c r="G477" s="9"/>
      <c r="H477" s="9"/>
      <c r="I477" s="9"/>
      <c r="J477" s="22"/>
      <c r="K477" s="22"/>
      <c r="L477" s="17"/>
      <c r="M477" s="17"/>
      <c r="N477" s="18"/>
      <c r="O477" s="18"/>
      <c r="P477" s="17"/>
      <c r="Q477" s="17"/>
      <c r="R477" s="18"/>
      <c r="S477" s="18"/>
      <c r="T477" s="18"/>
      <c r="U477" s="18"/>
      <c r="V477" s="18"/>
      <c r="W477" s="18"/>
    </row>
    <row r="478" spans="1:23" ht="12.75" hidden="1">
      <c r="A478" s="2"/>
      <c r="B478" s="9"/>
      <c r="C478" s="9"/>
      <c r="D478" s="9"/>
      <c r="E478" s="9"/>
      <c r="F478" s="9"/>
      <c r="G478" s="9"/>
      <c r="H478" s="9"/>
      <c r="I478" s="9"/>
      <c r="J478" s="22"/>
      <c r="K478" s="22"/>
      <c r="L478" s="17"/>
      <c r="M478" s="17"/>
      <c r="N478" s="18"/>
      <c r="O478" s="18"/>
      <c r="P478" s="17"/>
      <c r="Q478" s="17"/>
      <c r="R478" s="18"/>
      <c r="S478" s="18"/>
      <c r="T478" s="18"/>
      <c r="U478" s="18"/>
      <c r="V478" s="18"/>
      <c r="W478" s="18"/>
    </row>
    <row r="479" spans="1:23" ht="12.75" hidden="1">
      <c r="A479" s="2"/>
      <c r="B479" s="9"/>
      <c r="C479" s="9"/>
      <c r="D479" s="9"/>
      <c r="E479" s="9"/>
      <c r="F479" s="9"/>
      <c r="G479" s="9"/>
      <c r="H479" s="9"/>
      <c r="I479" s="9"/>
      <c r="J479" s="22"/>
      <c r="K479" s="22"/>
      <c r="L479" s="17"/>
      <c r="M479" s="17"/>
      <c r="N479" s="18"/>
      <c r="O479" s="18"/>
      <c r="P479" s="17"/>
      <c r="Q479" s="17"/>
      <c r="R479" s="18"/>
      <c r="S479" s="18"/>
      <c r="T479" s="18"/>
      <c r="U479" s="18"/>
      <c r="V479" s="18"/>
      <c r="W479" s="18"/>
    </row>
    <row r="480" spans="1:23" ht="12.75" hidden="1">
      <c r="A480" s="2"/>
      <c r="B480" s="9"/>
      <c r="C480" s="9"/>
      <c r="D480" s="9"/>
      <c r="E480" s="9"/>
      <c r="F480" s="9"/>
      <c r="G480" s="9"/>
      <c r="H480" s="9"/>
      <c r="I480" s="9"/>
      <c r="J480" s="22"/>
      <c r="K480" s="22"/>
      <c r="L480" s="17"/>
      <c r="M480" s="17"/>
      <c r="N480" s="18"/>
      <c r="O480" s="18"/>
      <c r="P480" s="17"/>
      <c r="Q480" s="17"/>
      <c r="R480" s="18"/>
      <c r="S480" s="18"/>
      <c r="T480" s="18"/>
      <c r="U480" s="18"/>
      <c r="V480" s="18"/>
      <c r="W480" s="18"/>
    </row>
    <row r="481" spans="1:23" ht="12.75" hidden="1">
      <c r="A481" s="2"/>
      <c r="B481" s="9"/>
      <c r="C481" s="9"/>
      <c r="D481" s="9"/>
      <c r="E481" s="9"/>
      <c r="F481" s="9"/>
      <c r="G481" s="9"/>
      <c r="H481" s="9"/>
      <c r="I481" s="9"/>
      <c r="J481" s="22"/>
      <c r="K481" s="22"/>
      <c r="L481" s="17"/>
      <c r="M481" s="17"/>
      <c r="N481" s="18"/>
      <c r="O481" s="18"/>
      <c r="P481" s="17"/>
      <c r="Q481" s="17"/>
      <c r="R481" s="18"/>
      <c r="S481" s="18"/>
      <c r="T481" s="18"/>
      <c r="U481" s="18"/>
      <c r="V481" s="18"/>
      <c r="W481" s="18"/>
    </row>
    <row r="482" spans="1:23" ht="12.75" hidden="1">
      <c r="A482" s="2"/>
      <c r="B482" s="9"/>
      <c r="C482" s="9"/>
      <c r="D482" s="9"/>
      <c r="E482" s="9"/>
      <c r="F482" s="9"/>
      <c r="G482" s="9"/>
      <c r="H482" s="9"/>
      <c r="I482" s="9"/>
      <c r="J482" s="22"/>
      <c r="K482" s="22"/>
      <c r="L482" s="17"/>
      <c r="M482" s="17"/>
      <c r="N482" s="18"/>
      <c r="O482" s="18"/>
      <c r="P482" s="17"/>
      <c r="Q482" s="17"/>
      <c r="R482" s="18"/>
      <c r="S482" s="18"/>
      <c r="T482" s="18"/>
      <c r="U482" s="18"/>
      <c r="V482" s="18"/>
      <c r="W482" s="18"/>
    </row>
    <row r="483" spans="1:23" ht="12.75" hidden="1">
      <c r="A483" s="2"/>
      <c r="B483" s="9"/>
      <c r="C483" s="9"/>
      <c r="D483" s="9"/>
      <c r="E483" s="9"/>
      <c r="F483" s="9"/>
      <c r="G483" s="9"/>
      <c r="H483" s="9"/>
      <c r="I483" s="9"/>
      <c r="J483" s="22"/>
      <c r="K483" s="22"/>
      <c r="L483" s="17"/>
      <c r="M483" s="17"/>
      <c r="N483" s="18"/>
      <c r="O483" s="18"/>
      <c r="P483" s="17"/>
      <c r="Q483" s="17"/>
      <c r="R483" s="18"/>
      <c r="S483" s="18"/>
      <c r="T483" s="18"/>
      <c r="U483" s="18"/>
      <c r="V483" s="18"/>
      <c r="W483" s="18"/>
    </row>
    <row r="484" spans="1:23" ht="12.75" hidden="1">
      <c r="A484" s="2"/>
      <c r="B484" s="9"/>
      <c r="C484" s="9"/>
      <c r="D484" s="9"/>
      <c r="E484" s="9"/>
      <c r="F484" s="9"/>
      <c r="G484" s="9"/>
      <c r="H484" s="9"/>
      <c r="I484" s="9"/>
      <c r="J484" s="22"/>
      <c r="K484" s="22"/>
      <c r="L484" s="17"/>
      <c r="M484" s="17"/>
      <c r="N484" s="18"/>
      <c r="O484" s="18"/>
      <c r="P484" s="17"/>
      <c r="Q484" s="17"/>
      <c r="R484" s="18"/>
      <c r="S484" s="18"/>
      <c r="T484" s="18"/>
      <c r="U484" s="18"/>
      <c r="V484" s="18"/>
      <c r="W484" s="18"/>
    </row>
    <row r="485" spans="1:23" ht="12.75" hidden="1">
      <c r="A485" s="2"/>
      <c r="B485" s="9"/>
      <c r="C485" s="9"/>
      <c r="D485" s="9"/>
      <c r="E485" s="9"/>
      <c r="F485" s="9"/>
      <c r="G485" s="9"/>
      <c r="H485" s="9"/>
      <c r="I485" s="9"/>
      <c r="J485" s="22"/>
      <c r="K485" s="22"/>
      <c r="L485" s="17"/>
      <c r="M485" s="17"/>
      <c r="N485" s="18"/>
      <c r="O485" s="18"/>
      <c r="P485" s="17"/>
      <c r="Q485" s="17"/>
      <c r="R485" s="18"/>
      <c r="S485" s="18"/>
      <c r="T485" s="18"/>
      <c r="U485" s="18"/>
      <c r="V485" s="18"/>
      <c r="W485" s="18"/>
    </row>
    <row r="486" spans="1:23" ht="12.75" customHeight="1" hidden="1">
      <c r="A486" s="2"/>
      <c r="B486" s="9"/>
      <c r="C486" s="9"/>
      <c r="D486" s="9"/>
      <c r="E486" s="9"/>
      <c r="F486" s="9"/>
      <c r="G486" s="9"/>
      <c r="H486" s="9"/>
      <c r="I486" s="9"/>
      <c r="J486" s="22"/>
      <c r="K486" s="22"/>
      <c r="L486" s="17"/>
      <c r="M486" s="17"/>
      <c r="N486" s="18"/>
      <c r="O486" s="18"/>
      <c r="P486" s="17"/>
      <c r="Q486" s="17"/>
      <c r="R486" s="18"/>
      <c r="S486" s="18"/>
      <c r="T486" s="18"/>
      <c r="U486" s="18"/>
      <c r="V486" s="18"/>
      <c r="W486" s="18"/>
    </row>
    <row r="487" spans="1:23" ht="27" customHeight="1" hidden="1">
      <c r="A487" s="2"/>
      <c r="B487" s="9"/>
      <c r="C487" s="9"/>
      <c r="D487" s="9"/>
      <c r="E487" s="9"/>
      <c r="F487" s="9"/>
      <c r="G487" s="9"/>
      <c r="H487" s="9"/>
      <c r="I487" s="9"/>
      <c r="J487" s="22"/>
      <c r="K487" s="22"/>
      <c r="L487" s="17"/>
      <c r="M487" s="17"/>
      <c r="N487" s="18"/>
      <c r="O487" s="18"/>
      <c r="P487" s="17"/>
      <c r="Q487" s="17"/>
      <c r="R487" s="18"/>
      <c r="S487" s="18"/>
      <c r="T487" s="18"/>
      <c r="U487" s="18"/>
      <c r="V487" s="18"/>
      <c r="W487" s="18"/>
    </row>
    <row r="488" spans="1:23" ht="26.25" customHeight="1" hidden="1">
      <c r="A488" s="2"/>
      <c r="B488" s="9"/>
      <c r="C488" s="9"/>
      <c r="D488" s="9"/>
      <c r="E488" s="9"/>
      <c r="F488" s="9"/>
      <c r="G488" s="9"/>
      <c r="H488" s="9"/>
      <c r="I488" s="9"/>
      <c r="J488" s="22"/>
      <c r="K488" s="22"/>
      <c r="L488" s="17"/>
      <c r="M488" s="17"/>
      <c r="N488" s="18"/>
      <c r="O488" s="18"/>
      <c r="P488" s="17"/>
      <c r="Q488" s="17"/>
      <c r="R488" s="18"/>
      <c r="S488" s="18"/>
      <c r="T488" s="18"/>
      <c r="U488" s="18"/>
      <c r="V488" s="18"/>
      <c r="W488" s="18"/>
    </row>
    <row r="489" spans="1:23" ht="12.75" hidden="1">
      <c r="A489" s="2"/>
      <c r="B489" s="9"/>
      <c r="C489" s="9"/>
      <c r="D489" s="9"/>
      <c r="E489" s="9"/>
      <c r="F489" s="9"/>
      <c r="G489" s="9"/>
      <c r="H489" s="9"/>
      <c r="I489" s="9"/>
      <c r="J489" s="22"/>
      <c r="K489" s="22"/>
      <c r="L489" s="17"/>
      <c r="M489" s="17"/>
      <c r="N489" s="18"/>
      <c r="O489" s="18"/>
      <c r="P489" s="17"/>
      <c r="Q489" s="17"/>
      <c r="R489" s="18"/>
      <c r="S489" s="18"/>
      <c r="T489" s="18"/>
      <c r="U489" s="18"/>
      <c r="V489" s="18"/>
      <c r="W489" s="18"/>
    </row>
    <row r="490" spans="1:23" ht="29.25" customHeight="1" hidden="1">
      <c r="A490" s="2"/>
      <c r="B490" s="9"/>
      <c r="C490" s="9"/>
      <c r="D490" s="9"/>
      <c r="E490" s="9"/>
      <c r="F490" s="9"/>
      <c r="G490" s="9"/>
      <c r="H490" s="9"/>
      <c r="I490" s="9"/>
      <c r="J490" s="22"/>
      <c r="K490" s="22"/>
      <c r="L490" s="17"/>
      <c r="M490" s="17"/>
      <c r="N490" s="18"/>
      <c r="O490" s="18"/>
      <c r="P490" s="17"/>
      <c r="Q490" s="17"/>
      <c r="R490" s="18"/>
      <c r="S490" s="18"/>
      <c r="T490" s="18"/>
      <c r="U490" s="18"/>
      <c r="V490" s="18"/>
      <c r="W490" s="18"/>
    </row>
    <row r="491" spans="1:23" ht="25.5" customHeight="1" hidden="1">
      <c r="A491" s="2"/>
      <c r="B491" s="9"/>
      <c r="C491" s="9"/>
      <c r="D491" s="9"/>
      <c r="E491" s="9"/>
      <c r="F491" s="9"/>
      <c r="G491" s="9"/>
      <c r="H491" s="9"/>
      <c r="I491" s="9"/>
      <c r="J491" s="22"/>
      <c r="K491" s="22"/>
      <c r="L491" s="17"/>
      <c r="M491" s="17"/>
      <c r="N491" s="18"/>
      <c r="O491" s="18"/>
      <c r="P491" s="17"/>
      <c r="Q491" s="17"/>
      <c r="R491" s="18"/>
      <c r="S491" s="18"/>
      <c r="T491" s="18"/>
      <c r="U491" s="18"/>
      <c r="V491" s="18"/>
      <c r="W491" s="18"/>
    </row>
    <row r="492" spans="1:23" ht="12.75" hidden="1">
      <c r="A492" s="2"/>
      <c r="B492" s="9"/>
      <c r="C492" s="9"/>
      <c r="D492" s="9"/>
      <c r="E492" s="9"/>
      <c r="F492" s="9"/>
      <c r="G492" s="9"/>
      <c r="H492" s="9"/>
      <c r="I492" s="9"/>
      <c r="J492" s="22"/>
      <c r="K492" s="22"/>
      <c r="L492" s="17"/>
      <c r="M492" s="17"/>
      <c r="N492" s="18"/>
      <c r="O492" s="18"/>
      <c r="P492" s="17"/>
      <c r="Q492" s="17"/>
      <c r="R492" s="18"/>
      <c r="S492" s="18"/>
      <c r="T492" s="18"/>
      <c r="U492" s="18"/>
      <c r="V492" s="18"/>
      <c r="W492" s="18"/>
    </row>
    <row r="493" spans="1:23" ht="12.75" hidden="1">
      <c r="A493" s="2"/>
      <c r="B493" s="9"/>
      <c r="C493" s="9"/>
      <c r="D493" s="9"/>
      <c r="E493" s="9"/>
      <c r="F493" s="9"/>
      <c r="G493" s="9"/>
      <c r="H493" s="9"/>
      <c r="I493" s="9"/>
      <c r="J493" s="22"/>
      <c r="K493" s="22"/>
      <c r="L493" s="17"/>
      <c r="M493" s="17"/>
      <c r="N493" s="18"/>
      <c r="O493" s="18"/>
      <c r="P493" s="17"/>
      <c r="Q493" s="17"/>
      <c r="R493" s="18"/>
      <c r="S493" s="18"/>
      <c r="T493" s="18"/>
      <c r="U493" s="18"/>
      <c r="V493" s="18"/>
      <c r="W493" s="18"/>
    </row>
    <row r="494" spans="1:23" ht="12.75" hidden="1">
      <c r="A494" s="2"/>
      <c r="B494" s="9"/>
      <c r="C494" s="9"/>
      <c r="D494" s="9"/>
      <c r="E494" s="9"/>
      <c r="F494" s="9"/>
      <c r="G494" s="9"/>
      <c r="H494" s="9"/>
      <c r="I494" s="9"/>
      <c r="J494" s="22"/>
      <c r="K494" s="22"/>
      <c r="L494" s="17"/>
      <c r="M494" s="17"/>
      <c r="N494" s="18"/>
      <c r="O494" s="18"/>
      <c r="P494" s="17"/>
      <c r="Q494" s="17"/>
      <c r="R494" s="18"/>
      <c r="S494" s="18"/>
      <c r="T494" s="18"/>
      <c r="U494" s="18"/>
      <c r="V494" s="18"/>
      <c r="W494" s="18"/>
    </row>
    <row r="495" spans="1:23" ht="12.75" hidden="1">
      <c r="A495" s="2"/>
      <c r="B495" s="9"/>
      <c r="C495" s="9"/>
      <c r="D495" s="9"/>
      <c r="E495" s="9"/>
      <c r="F495" s="9"/>
      <c r="G495" s="9"/>
      <c r="H495" s="9"/>
      <c r="I495" s="9"/>
      <c r="J495" s="22"/>
      <c r="K495" s="22"/>
      <c r="L495" s="17"/>
      <c r="M495" s="17"/>
      <c r="N495" s="18"/>
      <c r="O495" s="18"/>
      <c r="P495" s="17"/>
      <c r="Q495" s="17"/>
      <c r="R495" s="18"/>
      <c r="S495" s="18"/>
      <c r="T495" s="18"/>
      <c r="U495" s="18"/>
      <c r="V495" s="18"/>
      <c r="W495" s="18"/>
    </row>
    <row r="496" spans="1:23" ht="12.75" hidden="1">
      <c r="A496" s="2"/>
      <c r="B496" s="9"/>
      <c r="C496" s="9"/>
      <c r="D496" s="9"/>
      <c r="E496" s="9"/>
      <c r="F496" s="9"/>
      <c r="G496" s="9"/>
      <c r="H496" s="9"/>
      <c r="I496" s="9"/>
      <c r="J496" s="10"/>
      <c r="K496" s="10"/>
      <c r="L496" s="17"/>
      <c r="M496" s="17"/>
      <c r="N496" s="18"/>
      <c r="O496" s="18"/>
      <c r="P496" s="17"/>
      <c r="Q496" s="17"/>
      <c r="R496" s="18"/>
      <c r="S496" s="18"/>
      <c r="T496" s="18"/>
      <c r="U496" s="18"/>
      <c r="V496" s="18"/>
      <c r="W496" s="18"/>
    </row>
    <row r="497" spans="1:23" ht="12.75" hidden="1">
      <c r="A497" s="2"/>
      <c r="B497" s="9"/>
      <c r="C497" s="9"/>
      <c r="D497" s="9"/>
      <c r="E497" s="9"/>
      <c r="F497" s="9"/>
      <c r="G497" s="9"/>
      <c r="H497" s="9"/>
      <c r="I497" s="9"/>
      <c r="J497" s="10"/>
      <c r="K497" s="10"/>
      <c r="L497" s="17"/>
      <c r="M497" s="17"/>
      <c r="N497" s="18"/>
      <c r="O497" s="18"/>
      <c r="P497" s="17"/>
      <c r="Q497" s="17"/>
      <c r="R497" s="18"/>
      <c r="S497" s="18"/>
      <c r="T497" s="18"/>
      <c r="U497" s="18"/>
      <c r="V497" s="18"/>
      <c r="W497" s="18"/>
    </row>
    <row r="498" spans="1:23" ht="12.75" hidden="1">
      <c r="A498" s="6"/>
      <c r="B498" s="19"/>
      <c r="C498" s="19"/>
      <c r="D498" s="19"/>
      <c r="E498" s="19"/>
      <c r="F498" s="19"/>
      <c r="G498" s="19"/>
      <c r="H498" s="19"/>
      <c r="I498" s="19"/>
      <c r="J498" s="16"/>
      <c r="K498" s="16"/>
      <c r="L498" s="16"/>
      <c r="M498" s="16"/>
      <c r="N498" s="16"/>
      <c r="O498" s="16"/>
      <c r="P498" s="16"/>
      <c r="Q498" s="16"/>
      <c r="R498" s="8"/>
      <c r="S498" s="8"/>
      <c r="T498" s="8"/>
      <c r="U498" s="8"/>
      <c r="V498" s="8"/>
      <c r="W498" s="8"/>
    </row>
    <row r="499" ht="12.75" hidden="1"/>
    <row r="500" ht="12.75" hidden="1"/>
    <row r="501" spans="1:23" ht="12.75">
      <c r="A501" s="21" t="s">
        <v>21</v>
      </c>
      <c r="B501" s="21"/>
      <c r="C501" s="21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</row>
    <row r="502" spans="1:23" ht="12.75">
      <c r="A502" s="21" t="s">
        <v>55</v>
      </c>
      <c r="B502" s="21"/>
      <c r="C502" s="21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</row>
    <row r="503" spans="1:23" ht="15" customHeight="1">
      <c r="A503" s="21" t="s">
        <v>7</v>
      </c>
      <c r="B503" s="21"/>
      <c r="C503" s="21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</row>
    <row r="504" spans="1:23" ht="12.75">
      <c r="A504" s="21" t="s">
        <v>185</v>
      </c>
      <c r="B504" s="21"/>
      <c r="C504" s="21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</row>
    <row r="505" spans="1:23" ht="5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</row>
    <row r="506" spans="1:23" ht="12.75">
      <c r="A506" s="17" t="s">
        <v>23</v>
      </c>
      <c r="B506" s="17" t="s">
        <v>43</v>
      </c>
      <c r="C506" s="17"/>
      <c r="D506" s="17"/>
      <c r="E506" s="17"/>
      <c r="F506" s="17"/>
      <c r="G506" s="17"/>
      <c r="H506" s="17"/>
      <c r="I506" s="17"/>
      <c r="J506" s="17" t="s">
        <v>216</v>
      </c>
      <c r="K506" s="17"/>
      <c r="L506" s="17" t="s">
        <v>42</v>
      </c>
      <c r="M506" s="17"/>
      <c r="N506" s="17" t="s">
        <v>40</v>
      </c>
      <c r="O506" s="17"/>
      <c r="P506" s="17" t="s">
        <v>56</v>
      </c>
      <c r="Q506" s="17"/>
      <c r="R506" s="17" t="s">
        <v>26</v>
      </c>
      <c r="S506" s="17"/>
      <c r="T506" s="17"/>
      <c r="U506" s="17"/>
      <c r="V506" s="17"/>
      <c r="W506" s="17"/>
    </row>
    <row r="507" spans="1:23" ht="48.75" customHeight="1">
      <c r="A507" s="17"/>
      <c r="B507" s="17"/>
      <c r="C507" s="17"/>
      <c r="D507" s="17"/>
      <c r="E507" s="17"/>
      <c r="F507" s="17"/>
      <c r="G507" s="17"/>
      <c r="H507" s="17"/>
      <c r="I507" s="17"/>
      <c r="J507" s="17"/>
      <c r="K507" s="17"/>
      <c r="L507" s="17"/>
      <c r="M507" s="17"/>
      <c r="N507" s="17"/>
      <c r="O507" s="17"/>
      <c r="P507" s="17"/>
      <c r="Q507" s="17"/>
      <c r="R507" s="17" t="s">
        <v>38</v>
      </c>
      <c r="S507" s="17"/>
      <c r="T507" s="17"/>
      <c r="U507" s="17" t="s">
        <v>39</v>
      </c>
      <c r="V507" s="17"/>
      <c r="W507" s="17"/>
    </row>
    <row r="508" spans="1:23" ht="12.75">
      <c r="A508" s="5">
        <v>1</v>
      </c>
      <c r="B508" s="20">
        <v>2</v>
      </c>
      <c r="C508" s="20"/>
      <c r="D508" s="20"/>
      <c r="E508" s="20"/>
      <c r="F508" s="20"/>
      <c r="G508" s="20"/>
      <c r="H508" s="20"/>
      <c r="I508" s="20"/>
      <c r="J508" s="20">
        <v>3</v>
      </c>
      <c r="K508" s="20"/>
      <c r="L508" s="20">
        <v>4</v>
      </c>
      <c r="M508" s="20"/>
      <c r="N508" s="20">
        <v>5</v>
      </c>
      <c r="O508" s="20"/>
      <c r="P508" s="20">
        <v>6</v>
      </c>
      <c r="Q508" s="20"/>
      <c r="R508" s="20">
        <v>7</v>
      </c>
      <c r="S508" s="20"/>
      <c r="T508" s="20"/>
      <c r="U508" s="20">
        <v>8</v>
      </c>
      <c r="V508" s="20"/>
      <c r="W508" s="20"/>
    </row>
    <row r="509" spans="1:23" ht="12.75" hidden="1">
      <c r="A509" s="2"/>
      <c r="B509" s="9"/>
      <c r="C509" s="9"/>
      <c r="D509" s="9"/>
      <c r="E509" s="9"/>
      <c r="F509" s="9"/>
      <c r="G509" s="9"/>
      <c r="H509" s="9"/>
      <c r="I509" s="9"/>
      <c r="J509" s="10"/>
      <c r="K509" s="10"/>
      <c r="L509" s="17"/>
      <c r="M509" s="17"/>
      <c r="N509" s="18"/>
      <c r="O509" s="18"/>
      <c r="P509" s="17"/>
      <c r="Q509" s="17"/>
      <c r="R509" s="18"/>
      <c r="S509" s="18"/>
      <c r="T509" s="18"/>
      <c r="U509" s="18"/>
      <c r="V509" s="18"/>
      <c r="W509" s="18"/>
    </row>
    <row r="510" spans="1:23" ht="26.25" customHeight="1">
      <c r="A510" s="2">
        <v>1</v>
      </c>
      <c r="B510" s="9" t="s">
        <v>64</v>
      </c>
      <c r="C510" s="9"/>
      <c r="D510" s="9"/>
      <c r="E510" s="9"/>
      <c r="F510" s="9"/>
      <c r="G510" s="9"/>
      <c r="H510" s="9"/>
      <c r="I510" s="9"/>
      <c r="J510" s="22">
        <v>1</v>
      </c>
      <c r="K510" s="22"/>
      <c r="L510" s="17" t="s">
        <v>45</v>
      </c>
      <c r="M510" s="17"/>
      <c r="N510" s="18">
        <v>45</v>
      </c>
      <c r="O510" s="18"/>
      <c r="P510" s="17">
        <v>1</v>
      </c>
      <c r="Q510" s="17"/>
      <c r="R510" s="18">
        <f aca="true" t="shared" si="2" ref="R510:R520">J510*N510*P510</f>
        <v>45</v>
      </c>
      <c r="S510" s="18"/>
      <c r="T510" s="18"/>
      <c r="U510" s="18">
        <f aca="true" t="shared" si="3" ref="U510:U520">R510*$S$11</f>
        <v>51.74999999999999</v>
      </c>
      <c r="V510" s="18"/>
      <c r="W510" s="18"/>
    </row>
    <row r="511" spans="1:23" ht="12.75">
      <c r="A511" s="2">
        <v>2</v>
      </c>
      <c r="B511" s="9" t="s">
        <v>65</v>
      </c>
      <c r="C511" s="9"/>
      <c r="D511" s="9"/>
      <c r="E511" s="9"/>
      <c r="F511" s="9"/>
      <c r="G511" s="9"/>
      <c r="H511" s="9"/>
      <c r="I511" s="9"/>
      <c r="J511" s="22">
        <v>1</v>
      </c>
      <c r="K511" s="22"/>
      <c r="L511" s="17" t="s">
        <v>45</v>
      </c>
      <c r="M511" s="17"/>
      <c r="N511" s="18">
        <v>80</v>
      </c>
      <c r="O511" s="18"/>
      <c r="P511" s="17">
        <v>1</v>
      </c>
      <c r="Q511" s="17"/>
      <c r="R511" s="18">
        <f t="shared" si="2"/>
        <v>80</v>
      </c>
      <c r="S511" s="18"/>
      <c r="T511" s="18"/>
      <c r="U511" s="18">
        <f t="shared" si="3"/>
        <v>92</v>
      </c>
      <c r="V511" s="18"/>
      <c r="W511" s="18"/>
    </row>
    <row r="512" spans="1:23" ht="12.75">
      <c r="A512" s="2">
        <v>3</v>
      </c>
      <c r="B512" s="9" t="s">
        <v>66</v>
      </c>
      <c r="C512" s="9"/>
      <c r="D512" s="9"/>
      <c r="E512" s="9"/>
      <c r="F512" s="9"/>
      <c r="G512" s="9"/>
      <c r="H512" s="9"/>
      <c r="I512" s="9"/>
      <c r="J512" s="22">
        <v>0.33</v>
      </c>
      <c r="K512" s="22"/>
      <c r="L512" s="17" t="s">
        <v>45</v>
      </c>
      <c r="M512" s="17"/>
      <c r="N512" s="18">
        <v>356.5</v>
      </c>
      <c r="O512" s="18"/>
      <c r="P512" s="17">
        <v>1</v>
      </c>
      <c r="Q512" s="17"/>
      <c r="R512" s="18">
        <f t="shared" si="2"/>
        <v>117.64500000000001</v>
      </c>
      <c r="S512" s="18"/>
      <c r="T512" s="18"/>
      <c r="U512" s="18">
        <f t="shared" si="3"/>
        <v>135.29175</v>
      </c>
      <c r="V512" s="18"/>
      <c r="W512" s="18"/>
    </row>
    <row r="513" spans="1:23" ht="12.75">
      <c r="A513" s="2">
        <v>4</v>
      </c>
      <c r="B513" s="9" t="s">
        <v>218</v>
      </c>
      <c r="C513" s="9"/>
      <c r="D513" s="9"/>
      <c r="E513" s="9"/>
      <c r="F513" s="9"/>
      <c r="G513" s="9"/>
      <c r="H513" s="9"/>
      <c r="I513" s="9"/>
      <c r="J513" s="22">
        <v>1</v>
      </c>
      <c r="K513" s="22"/>
      <c r="L513" s="17" t="s">
        <v>45</v>
      </c>
      <c r="M513" s="17"/>
      <c r="N513" s="18">
        <v>80</v>
      </c>
      <c r="O513" s="18"/>
      <c r="P513" s="17">
        <v>1</v>
      </c>
      <c r="Q513" s="17"/>
      <c r="R513" s="18">
        <f t="shared" si="2"/>
        <v>80</v>
      </c>
      <c r="S513" s="18"/>
      <c r="T513" s="18"/>
      <c r="U513" s="18">
        <f t="shared" si="3"/>
        <v>92</v>
      </c>
      <c r="V513" s="18"/>
      <c r="W513" s="18"/>
    </row>
    <row r="514" spans="1:23" ht="12.75">
      <c r="A514" s="2">
        <v>5</v>
      </c>
      <c r="B514" s="9" t="s">
        <v>219</v>
      </c>
      <c r="C514" s="9"/>
      <c r="D514" s="9"/>
      <c r="E514" s="9"/>
      <c r="F514" s="9"/>
      <c r="G514" s="9"/>
      <c r="H514" s="9"/>
      <c r="I514" s="9"/>
      <c r="J514" s="22">
        <v>1</v>
      </c>
      <c r="K514" s="22"/>
      <c r="L514" s="17" t="s">
        <v>45</v>
      </c>
      <c r="M514" s="17"/>
      <c r="N514" s="18">
        <v>41</v>
      </c>
      <c r="O514" s="18"/>
      <c r="P514" s="17">
        <v>1</v>
      </c>
      <c r="Q514" s="17"/>
      <c r="R514" s="18">
        <f t="shared" si="2"/>
        <v>41</v>
      </c>
      <c r="S514" s="18"/>
      <c r="T514" s="18"/>
      <c r="U514" s="18">
        <f t="shared" si="3"/>
        <v>47.15</v>
      </c>
      <c r="V514" s="18"/>
      <c r="W514" s="18"/>
    </row>
    <row r="515" spans="1:23" ht="12.75">
      <c r="A515" s="2">
        <v>6</v>
      </c>
      <c r="B515" s="9" t="s">
        <v>201</v>
      </c>
      <c r="C515" s="9"/>
      <c r="D515" s="9"/>
      <c r="E515" s="9"/>
      <c r="F515" s="9"/>
      <c r="G515" s="9"/>
      <c r="H515" s="9"/>
      <c r="I515" s="9"/>
      <c r="J515" s="22">
        <v>0.5</v>
      </c>
      <c r="K515" s="22"/>
      <c r="L515" s="17" t="s">
        <v>45</v>
      </c>
      <c r="M515" s="17"/>
      <c r="N515" s="18">
        <v>90</v>
      </c>
      <c r="O515" s="18"/>
      <c r="P515" s="17">
        <v>1</v>
      </c>
      <c r="Q515" s="17"/>
      <c r="R515" s="18">
        <f t="shared" si="2"/>
        <v>45</v>
      </c>
      <c r="S515" s="18"/>
      <c r="T515" s="18"/>
      <c r="U515" s="18">
        <f t="shared" si="3"/>
        <v>51.74999999999999</v>
      </c>
      <c r="V515" s="18"/>
      <c r="W515" s="18"/>
    </row>
    <row r="516" spans="1:23" ht="12.75">
      <c r="A516" s="2">
        <v>7</v>
      </c>
      <c r="B516" s="9" t="s">
        <v>220</v>
      </c>
      <c r="C516" s="9"/>
      <c r="D516" s="9"/>
      <c r="E516" s="9"/>
      <c r="F516" s="9"/>
      <c r="G516" s="9"/>
      <c r="H516" s="9"/>
      <c r="I516" s="9"/>
      <c r="J516" s="22">
        <v>0.33</v>
      </c>
      <c r="K516" s="22"/>
      <c r="L516" s="17" t="s">
        <v>45</v>
      </c>
      <c r="M516" s="17"/>
      <c r="N516" s="18">
        <v>1200</v>
      </c>
      <c r="O516" s="18"/>
      <c r="P516" s="17">
        <v>1</v>
      </c>
      <c r="Q516" s="17"/>
      <c r="R516" s="18">
        <f t="shared" si="2"/>
        <v>396</v>
      </c>
      <c r="S516" s="18"/>
      <c r="T516" s="18"/>
      <c r="U516" s="18">
        <f t="shared" si="3"/>
        <v>455.4</v>
      </c>
      <c r="V516" s="18"/>
      <c r="W516" s="18"/>
    </row>
    <row r="517" spans="1:23" ht="12.75">
      <c r="A517" s="2">
        <v>8</v>
      </c>
      <c r="B517" s="9" t="s">
        <v>221</v>
      </c>
      <c r="C517" s="9"/>
      <c r="D517" s="9"/>
      <c r="E517" s="9"/>
      <c r="F517" s="9"/>
      <c r="G517" s="9"/>
      <c r="H517" s="9"/>
      <c r="I517" s="9"/>
      <c r="J517" s="22">
        <v>1</v>
      </c>
      <c r="K517" s="22"/>
      <c r="L517" s="17" t="s">
        <v>45</v>
      </c>
      <c r="M517" s="17"/>
      <c r="N517" s="18">
        <v>120.6</v>
      </c>
      <c r="O517" s="18"/>
      <c r="P517" s="17">
        <v>1</v>
      </c>
      <c r="Q517" s="17"/>
      <c r="R517" s="18">
        <f t="shared" si="2"/>
        <v>120.6</v>
      </c>
      <c r="S517" s="18"/>
      <c r="T517" s="18"/>
      <c r="U517" s="18">
        <f t="shared" si="3"/>
        <v>138.68999999999997</v>
      </c>
      <c r="V517" s="18"/>
      <c r="W517" s="18"/>
    </row>
    <row r="518" spans="1:23" ht="12.75">
      <c r="A518" s="2">
        <v>9</v>
      </c>
      <c r="B518" s="9" t="s">
        <v>222</v>
      </c>
      <c r="C518" s="9"/>
      <c r="D518" s="9"/>
      <c r="E518" s="9"/>
      <c r="F518" s="9"/>
      <c r="G518" s="9"/>
      <c r="H518" s="9"/>
      <c r="I518" s="9"/>
      <c r="J518" s="22">
        <v>0.5</v>
      </c>
      <c r="K518" s="22"/>
      <c r="L518" s="17" t="s">
        <v>45</v>
      </c>
      <c r="M518" s="17"/>
      <c r="N518" s="18">
        <v>413.7</v>
      </c>
      <c r="O518" s="18"/>
      <c r="P518" s="17">
        <v>1</v>
      </c>
      <c r="Q518" s="17"/>
      <c r="R518" s="18">
        <f t="shared" si="2"/>
        <v>206.85</v>
      </c>
      <c r="S518" s="18"/>
      <c r="T518" s="18"/>
      <c r="U518" s="18">
        <f t="shared" si="3"/>
        <v>237.87749999999997</v>
      </c>
      <c r="V518" s="18"/>
      <c r="W518" s="18"/>
    </row>
    <row r="519" spans="1:23" ht="12.75">
      <c r="A519" s="2">
        <v>10</v>
      </c>
      <c r="B519" s="9" t="s">
        <v>58</v>
      </c>
      <c r="C519" s="9"/>
      <c r="D519" s="9"/>
      <c r="E519" s="9"/>
      <c r="F519" s="9"/>
      <c r="G519" s="9"/>
      <c r="H519" s="9"/>
      <c r="I519" s="9"/>
      <c r="J519" s="22">
        <v>1</v>
      </c>
      <c r="K519" s="22"/>
      <c r="L519" s="17" t="s">
        <v>45</v>
      </c>
      <c r="M519" s="17"/>
      <c r="N519" s="18">
        <v>300.5</v>
      </c>
      <c r="O519" s="18"/>
      <c r="P519" s="17">
        <v>1</v>
      </c>
      <c r="Q519" s="17"/>
      <c r="R519" s="18">
        <f t="shared" si="2"/>
        <v>300.5</v>
      </c>
      <c r="S519" s="18"/>
      <c r="T519" s="18"/>
      <c r="U519" s="18">
        <f t="shared" si="3"/>
        <v>345.575</v>
      </c>
      <c r="V519" s="18"/>
      <c r="W519" s="18"/>
    </row>
    <row r="520" spans="1:23" ht="12.75">
      <c r="A520" s="2">
        <v>11</v>
      </c>
      <c r="B520" s="9" t="s">
        <v>223</v>
      </c>
      <c r="C520" s="9"/>
      <c r="D520" s="9"/>
      <c r="E520" s="9"/>
      <c r="F520" s="9"/>
      <c r="G520" s="9"/>
      <c r="H520" s="9"/>
      <c r="I520" s="9"/>
      <c r="J520" s="22">
        <v>1</v>
      </c>
      <c r="K520" s="22"/>
      <c r="L520" s="17" t="s">
        <v>45</v>
      </c>
      <c r="M520" s="17"/>
      <c r="N520" s="18">
        <v>570.3</v>
      </c>
      <c r="O520" s="18"/>
      <c r="P520" s="17">
        <v>1</v>
      </c>
      <c r="Q520" s="17"/>
      <c r="R520" s="18">
        <f t="shared" si="2"/>
        <v>570.3</v>
      </c>
      <c r="S520" s="18"/>
      <c r="T520" s="18"/>
      <c r="U520" s="18">
        <f t="shared" si="3"/>
        <v>655.8449999999999</v>
      </c>
      <c r="V520" s="18"/>
      <c r="W520" s="18"/>
    </row>
    <row r="521" spans="1:23" ht="12.75">
      <c r="A521" s="6"/>
      <c r="B521" s="19" t="s">
        <v>33</v>
      </c>
      <c r="C521" s="19"/>
      <c r="D521" s="19"/>
      <c r="E521" s="19"/>
      <c r="F521" s="19"/>
      <c r="G521" s="19"/>
      <c r="H521" s="19"/>
      <c r="I521" s="19"/>
      <c r="J521" s="16"/>
      <c r="K521" s="16"/>
      <c r="L521" s="16"/>
      <c r="M521" s="16"/>
      <c r="N521" s="16"/>
      <c r="O521" s="16"/>
      <c r="P521" s="16"/>
      <c r="Q521" s="16"/>
      <c r="R521" s="8">
        <f>SUM(R510:T520)</f>
        <v>2002.895</v>
      </c>
      <c r="S521" s="8"/>
      <c r="T521" s="8"/>
      <c r="U521" s="8">
        <f>SUM(U510:W520)</f>
        <v>2303.32925</v>
      </c>
      <c r="V521" s="8"/>
      <c r="W521" s="8"/>
    </row>
    <row r="522" spans="1:23" ht="12.75">
      <c r="A522" s="21" t="s">
        <v>21</v>
      </c>
      <c r="B522" s="21"/>
      <c r="C522" s="21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</row>
    <row r="523" spans="1:23" ht="12.75" customHeight="1">
      <c r="A523" s="21" t="s">
        <v>103</v>
      </c>
      <c r="B523" s="21"/>
      <c r="C523" s="21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</row>
    <row r="524" spans="1:23" ht="12.75" customHeight="1">
      <c r="A524" s="21" t="s">
        <v>217</v>
      </c>
      <c r="B524" s="21"/>
      <c r="C524" s="21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</row>
    <row r="525" spans="1:23" ht="12.75" customHeight="1">
      <c r="A525" s="21" t="s">
        <v>184</v>
      </c>
      <c r="B525" s="21"/>
      <c r="C525" s="21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</row>
    <row r="526" spans="1:23" ht="12.75" customHeight="1">
      <c r="A526" s="17" t="s">
        <v>23</v>
      </c>
      <c r="B526" s="17" t="s">
        <v>104</v>
      </c>
      <c r="C526" s="17"/>
      <c r="D526" s="17"/>
      <c r="E526" s="17"/>
      <c r="F526" s="17"/>
      <c r="G526" s="17"/>
      <c r="H526" s="17"/>
      <c r="I526" s="17" t="s">
        <v>105</v>
      </c>
      <c r="J526" s="17"/>
      <c r="K526" s="17" t="s">
        <v>42</v>
      </c>
      <c r="L526" s="17"/>
      <c r="M526" s="17" t="s">
        <v>40</v>
      </c>
      <c r="N526" s="17"/>
      <c r="O526" s="17"/>
      <c r="P526" s="17" t="s">
        <v>56</v>
      </c>
      <c r="Q526" s="17"/>
      <c r="R526" s="17" t="s">
        <v>26</v>
      </c>
      <c r="S526" s="17"/>
      <c r="T526" s="17"/>
      <c r="U526" s="17"/>
      <c r="V526" s="17"/>
      <c r="W526" s="17"/>
    </row>
    <row r="527" spans="1:23" ht="59.25" customHeight="1">
      <c r="A527" s="17"/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17"/>
      <c r="M527" s="17"/>
      <c r="N527" s="17"/>
      <c r="O527" s="17"/>
      <c r="P527" s="17"/>
      <c r="Q527" s="17"/>
      <c r="R527" s="17" t="s">
        <v>106</v>
      </c>
      <c r="S527" s="17"/>
      <c r="T527" s="17"/>
      <c r="U527" s="17" t="s">
        <v>39</v>
      </c>
      <c r="V527" s="17"/>
      <c r="W527" s="17"/>
    </row>
    <row r="528" spans="1:23" ht="12.75">
      <c r="A528" s="5">
        <v>1</v>
      </c>
      <c r="B528" s="20">
        <v>2</v>
      </c>
      <c r="C528" s="20"/>
      <c r="D528" s="20"/>
      <c r="E528" s="20"/>
      <c r="F528" s="20"/>
      <c r="G528" s="20"/>
      <c r="H528" s="20"/>
      <c r="I528" s="20">
        <v>3</v>
      </c>
      <c r="J528" s="20"/>
      <c r="K528" s="20">
        <v>4</v>
      </c>
      <c r="L528" s="20"/>
      <c r="M528" s="20">
        <v>5</v>
      </c>
      <c r="N528" s="20"/>
      <c r="O528" s="20"/>
      <c r="P528" s="20">
        <v>6</v>
      </c>
      <c r="Q528" s="20"/>
      <c r="R528" s="20">
        <v>7</v>
      </c>
      <c r="S528" s="20"/>
      <c r="T528" s="20"/>
      <c r="U528" s="20">
        <v>8</v>
      </c>
      <c r="V528" s="20"/>
      <c r="W528" s="20"/>
    </row>
    <row r="529" spans="1:23" ht="12.75" customHeight="1">
      <c r="A529" s="2">
        <v>1</v>
      </c>
      <c r="B529" s="9" t="s">
        <v>86</v>
      </c>
      <c r="C529" s="9"/>
      <c r="D529" s="9"/>
      <c r="E529" s="9"/>
      <c r="F529" s="9"/>
      <c r="G529" s="9"/>
      <c r="H529" s="9"/>
      <c r="I529" s="10">
        <v>0.143</v>
      </c>
      <c r="J529" s="10"/>
      <c r="K529" s="17" t="s">
        <v>45</v>
      </c>
      <c r="L529" s="17"/>
      <c r="M529" s="18">
        <v>144605.55</v>
      </c>
      <c r="N529" s="18"/>
      <c r="O529" s="18"/>
      <c r="P529" s="17">
        <v>1</v>
      </c>
      <c r="Q529" s="17"/>
      <c r="R529" s="18">
        <f>I529*M529*1.67/305</f>
        <v>113.22377506721308</v>
      </c>
      <c r="S529" s="18"/>
      <c r="T529" s="18"/>
      <c r="U529" s="18">
        <f>R529*$S$12</f>
        <v>124.5461525739344</v>
      </c>
      <c r="V529" s="18"/>
      <c r="W529" s="18"/>
    </row>
    <row r="530" spans="1:23" ht="12.75" customHeight="1">
      <c r="A530" s="2">
        <v>2</v>
      </c>
      <c r="B530" s="9" t="s">
        <v>107</v>
      </c>
      <c r="C530" s="9"/>
      <c r="D530" s="9"/>
      <c r="E530" s="9"/>
      <c r="F530" s="9"/>
      <c r="G530" s="9"/>
      <c r="H530" s="9"/>
      <c r="I530" s="10">
        <v>0.25</v>
      </c>
      <c r="J530" s="10"/>
      <c r="K530" s="17" t="s">
        <v>45</v>
      </c>
      <c r="L530" s="17"/>
      <c r="M530" s="18">
        <v>3414.2</v>
      </c>
      <c r="N530" s="18"/>
      <c r="O530" s="18"/>
      <c r="P530" s="17">
        <v>1</v>
      </c>
      <c r="Q530" s="17"/>
      <c r="R530" s="18">
        <f>I530*M530*1.15/305</f>
        <v>3.218303278688524</v>
      </c>
      <c r="S530" s="18"/>
      <c r="T530" s="18"/>
      <c r="U530" s="18">
        <f>R530*$S$12</f>
        <v>3.5401336065573767</v>
      </c>
      <c r="V530" s="18"/>
      <c r="W530" s="18"/>
    </row>
    <row r="531" spans="1:23" ht="12.75" customHeight="1">
      <c r="A531" s="6"/>
      <c r="B531" s="19" t="s">
        <v>33</v>
      </c>
      <c r="C531" s="19"/>
      <c r="D531" s="19"/>
      <c r="E531" s="19"/>
      <c r="F531" s="19"/>
      <c r="G531" s="19"/>
      <c r="H531" s="19"/>
      <c r="I531" s="16"/>
      <c r="J531" s="16"/>
      <c r="K531" s="16"/>
      <c r="L531" s="16"/>
      <c r="M531" s="16"/>
      <c r="N531" s="16"/>
      <c r="O531" s="16"/>
      <c r="P531" s="16"/>
      <c r="Q531" s="16"/>
      <c r="R531" s="8">
        <f>R529+R530</f>
        <v>116.4420783459016</v>
      </c>
      <c r="S531" s="8"/>
      <c r="T531" s="8"/>
      <c r="U531" s="8">
        <f>U529+U530</f>
        <v>128.08628618049178</v>
      </c>
      <c r="V531" s="8"/>
      <c r="W531" s="8"/>
    </row>
    <row r="532" spans="1:33" ht="12.75">
      <c r="A532" s="70" t="s">
        <v>116</v>
      </c>
      <c r="B532" s="70"/>
      <c r="C532" s="70"/>
      <c r="D532" s="70"/>
      <c r="E532" s="70"/>
      <c r="F532" s="70"/>
      <c r="G532" s="70"/>
      <c r="H532" s="70"/>
      <c r="I532" s="70"/>
      <c r="J532" s="70"/>
      <c r="K532" s="70"/>
      <c r="L532" s="70"/>
      <c r="M532" s="70"/>
      <c r="N532" s="70"/>
      <c r="O532" s="70"/>
      <c r="P532" s="70"/>
      <c r="Q532" s="70"/>
      <c r="R532" s="70"/>
      <c r="S532" s="70"/>
      <c r="T532" s="70"/>
      <c r="U532" s="70"/>
      <c r="V532" s="70"/>
      <c r="W532" s="70"/>
      <c r="X532" s="70"/>
      <c r="Y532" s="7"/>
      <c r="Z532" s="7"/>
      <c r="AA532" s="7"/>
      <c r="AB532" s="7"/>
      <c r="AC532" s="7"/>
      <c r="AD532" s="7"/>
      <c r="AE532" s="7"/>
      <c r="AF532" s="7"/>
      <c r="AG532" s="7"/>
    </row>
    <row r="533" spans="1:33" ht="43.5" customHeight="1">
      <c r="A533" s="21" t="s">
        <v>92</v>
      </c>
      <c r="B533" s="21"/>
      <c r="C533" s="21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7"/>
      <c r="Z533" s="7"/>
      <c r="AA533" s="7"/>
      <c r="AB533" s="7"/>
      <c r="AC533" s="7"/>
      <c r="AD533" s="7"/>
      <c r="AE533" s="7"/>
      <c r="AF533" s="7"/>
      <c r="AG533" s="7"/>
    </row>
    <row r="534" spans="1:33" ht="12.75">
      <c r="A534" s="70" t="s">
        <v>122</v>
      </c>
      <c r="B534" s="70"/>
      <c r="C534" s="70"/>
      <c r="D534" s="70"/>
      <c r="E534" s="70"/>
      <c r="F534" s="70"/>
      <c r="G534" s="70"/>
      <c r="H534" s="70"/>
      <c r="I534" s="70"/>
      <c r="J534" s="70"/>
      <c r="K534" s="70"/>
      <c r="L534" s="70"/>
      <c r="M534" s="70"/>
      <c r="N534" s="70"/>
      <c r="O534" s="70"/>
      <c r="P534" s="70"/>
      <c r="Q534" s="70"/>
      <c r="R534" s="70"/>
      <c r="S534" s="70"/>
      <c r="T534" s="70"/>
      <c r="U534" s="70"/>
      <c r="V534" s="70"/>
      <c r="W534" s="70"/>
      <c r="X534" s="70"/>
      <c r="Y534" s="7"/>
      <c r="Z534" s="7"/>
      <c r="AA534" s="7"/>
      <c r="AB534" s="7"/>
      <c r="AC534" s="7"/>
      <c r="AD534" s="7"/>
      <c r="AE534" s="7"/>
      <c r="AF534" s="7"/>
      <c r="AG534" s="7"/>
    </row>
    <row r="536" spans="1:24" ht="12.75">
      <c r="A536" s="17" t="s">
        <v>23</v>
      </c>
      <c r="B536" s="17" t="s">
        <v>108</v>
      </c>
      <c r="C536" s="17"/>
      <c r="D536" s="17"/>
      <c r="E536" s="17"/>
      <c r="F536" s="23" t="s">
        <v>115</v>
      </c>
      <c r="G536" s="43"/>
      <c r="H536" s="43"/>
      <c r="I536" s="43"/>
      <c r="J536" s="43"/>
      <c r="K536" s="43"/>
      <c r="L536" s="43"/>
      <c r="M536" s="43"/>
      <c r="N536" s="43"/>
      <c r="O536" s="43"/>
      <c r="P536" s="43"/>
      <c r="Q536" s="43"/>
      <c r="R536" s="43"/>
      <c r="S536" s="43"/>
      <c r="T536" s="43"/>
      <c r="U536" s="43"/>
      <c r="V536" s="44" t="s">
        <v>33</v>
      </c>
      <c r="W536" s="45"/>
      <c r="X536" s="46"/>
    </row>
    <row r="537" spans="1:24" ht="80.25" customHeight="1">
      <c r="A537" s="17"/>
      <c r="B537" s="17"/>
      <c r="C537" s="17"/>
      <c r="D537" s="17"/>
      <c r="E537" s="17"/>
      <c r="F537" s="61" t="s">
        <v>109</v>
      </c>
      <c r="G537" s="61"/>
      <c r="H537" s="61" t="s">
        <v>110</v>
      </c>
      <c r="I537" s="61"/>
      <c r="J537" s="62" t="s">
        <v>111</v>
      </c>
      <c r="K537" s="63"/>
      <c r="L537" s="62" t="s">
        <v>227</v>
      </c>
      <c r="M537" s="63"/>
      <c r="N537" s="61" t="s">
        <v>228</v>
      </c>
      <c r="O537" s="61"/>
      <c r="P537" s="61" t="s">
        <v>112</v>
      </c>
      <c r="Q537" s="61"/>
      <c r="R537" s="61" t="s">
        <v>113</v>
      </c>
      <c r="S537" s="61"/>
      <c r="T537" s="61" t="s">
        <v>114</v>
      </c>
      <c r="U537" s="61"/>
      <c r="V537" s="47"/>
      <c r="W537" s="48"/>
      <c r="X537" s="49"/>
    </row>
    <row r="538" spans="1:24" ht="12.75">
      <c r="A538" s="4">
        <v>1</v>
      </c>
      <c r="B538" s="64">
        <v>2</v>
      </c>
      <c r="C538" s="66"/>
      <c r="D538" s="66"/>
      <c r="E538" s="66"/>
      <c r="F538" s="64">
        <v>3</v>
      </c>
      <c r="G538" s="65"/>
      <c r="H538" s="64">
        <v>4</v>
      </c>
      <c r="I538" s="65"/>
      <c r="J538" s="64">
        <v>5</v>
      </c>
      <c r="K538" s="65"/>
      <c r="L538" s="64">
        <v>6</v>
      </c>
      <c r="M538" s="65"/>
      <c r="N538" s="64">
        <v>7</v>
      </c>
      <c r="O538" s="65"/>
      <c r="P538" s="64">
        <v>8</v>
      </c>
      <c r="Q538" s="65"/>
      <c r="R538" s="64">
        <v>9</v>
      </c>
      <c r="S538" s="65"/>
      <c r="T538" s="64">
        <v>10</v>
      </c>
      <c r="U538" s="66"/>
      <c r="V538" s="64">
        <v>11</v>
      </c>
      <c r="W538" s="66"/>
      <c r="X538" s="65"/>
    </row>
    <row r="539" spans="1:24" ht="101.25" customHeight="1">
      <c r="A539" s="2">
        <v>1</v>
      </c>
      <c r="B539" s="27" t="s">
        <v>93</v>
      </c>
      <c r="C539" s="28"/>
      <c r="D539" s="28"/>
      <c r="E539" s="29"/>
      <c r="F539" s="25">
        <f>U61</f>
        <v>434.1097175783551</v>
      </c>
      <c r="G539" s="26"/>
      <c r="H539" s="25">
        <f>U261/100</f>
        <v>384.9475155</v>
      </c>
      <c r="I539" s="26"/>
      <c r="J539" s="67">
        <f>U521/100</f>
        <v>23.033292499999998</v>
      </c>
      <c r="K539" s="68"/>
      <c r="L539" s="67">
        <f>U531</f>
        <v>128.08628618049178</v>
      </c>
      <c r="M539" s="68"/>
      <c r="N539" s="67">
        <f>L539*0.3</f>
        <v>38.42588585414753</v>
      </c>
      <c r="O539" s="68"/>
      <c r="P539" s="25">
        <f>F539+H539+J539+L539+N539</f>
        <v>1008.6026976129945</v>
      </c>
      <c r="Q539" s="26"/>
      <c r="R539" s="25">
        <f>P539*S13</f>
        <v>236.01303124144073</v>
      </c>
      <c r="S539" s="26"/>
      <c r="T539" s="25">
        <f>(P539+R539)*S14</f>
        <v>174.24620203962095</v>
      </c>
      <c r="U539" s="69"/>
      <c r="V539" s="25">
        <f>P539+R539+T539</f>
        <v>1418.8619308940563</v>
      </c>
      <c r="W539" s="43"/>
      <c r="X539" s="24"/>
    </row>
  </sheetData>
  <mergeCells count="2418">
    <mergeCell ref="T539:U539"/>
    <mergeCell ref="V539:X539"/>
    <mergeCell ref="A532:X532"/>
    <mergeCell ref="A533:X533"/>
    <mergeCell ref="A534:X534"/>
    <mergeCell ref="T538:U538"/>
    <mergeCell ref="V538:X538"/>
    <mergeCell ref="B539:E539"/>
    <mergeCell ref="F539:G539"/>
    <mergeCell ref="H539:I539"/>
    <mergeCell ref="J539:K539"/>
    <mergeCell ref="L539:M539"/>
    <mergeCell ref="N539:O539"/>
    <mergeCell ref="P539:Q539"/>
    <mergeCell ref="R539:S539"/>
    <mergeCell ref="R537:S537"/>
    <mergeCell ref="T537:U537"/>
    <mergeCell ref="B538:E538"/>
    <mergeCell ref="F538:G538"/>
    <mergeCell ref="H538:I538"/>
    <mergeCell ref="J538:K538"/>
    <mergeCell ref="L538:M538"/>
    <mergeCell ref="N538:O538"/>
    <mergeCell ref="P538:Q538"/>
    <mergeCell ref="R538:S538"/>
    <mergeCell ref="A536:A537"/>
    <mergeCell ref="B536:E537"/>
    <mergeCell ref="F536:U536"/>
    <mergeCell ref="V536:X537"/>
    <mergeCell ref="F537:G537"/>
    <mergeCell ref="H537:I537"/>
    <mergeCell ref="J537:K537"/>
    <mergeCell ref="L537:M537"/>
    <mergeCell ref="N537:O537"/>
    <mergeCell ref="P537:Q537"/>
    <mergeCell ref="P530:Q530"/>
    <mergeCell ref="R530:T530"/>
    <mergeCell ref="U530:W530"/>
    <mergeCell ref="B531:H531"/>
    <mergeCell ref="I531:J531"/>
    <mergeCell ref="K531:L531"/>
    <mergeCell ref="M531:O531"/>
    <mergeCell ref="P531:Q531"/>
    <mergeCell ref="R531:T531"/>
    <mergeCell ref="U531:W531"/>
    <mergeCell ref="B530:H530"/>
    <mergeCell ref="I530:J530"/>
    <mergeCell ref="K530:L530"/>
    <mergeCell ref="M530:O530"/>
    <mergeCell ref="P528:Q528"/>
    <mergeCell ref="R528:T528"/>
    <mergeCell ref="U528:W528"/>
    <mergeCell ref="B529:H529"/>
    <mergeCell ref="I529:J529"/>
    <mergeCell ref="K529:L529"/>
    <mergeCell ref="M529:O529"/>
    <mergeCell ref="P529:Q529"/>
    <mergeCell ref="R529:T529"/>
    <mergeCell ref="U529:W529"/>
    <mergeCell ref="B528:H528"/>
    <mergeCell ref="I528:J528"/>
    <mergeCell ref="K528:L528"/>
    <mergeCell ref="M528:O528"/>
    <mergeCell ref="M526:O527"/>
    <mergeCell ref="P526:Q527"/>
    <mergeCell ref="R526:W526"/>
    <mergeCell ref="R527:T527"/>
    <mergeCell ref="U527:W527"/>
    <mergeCell ref="A526:A527"/>
    <mergeCell ref="B526:H527"/>
    <mergeCell ref="I526:J527"/>
    <mergeCell ref="K526:L527"/>
    <mergeCell ref="A522:W522"/>
    <mergeCell ref="A523:W523"/>
    <mergeCell ref="A524:W524"/>
    <mergeCell ref="A525:W525"/>
    <mergeCell ref="P521:Q521"/>
    <mergeCell ref="R521:T521"/>
    <mergeCell ref="U521:W521"/>
    <mergeCell ref="B521:I521"/>
    <mergeCell ref="J521:K521"/>
    <mergeCell ref="L521:M521"/>
    <mergeCell ref="N521:O521"/>
    <mergeCell ref="P519:Q519"/>
    <mergeCell ref="R519:T519"/>
    <mergeCell ref="U519:W519"/>
    <mergeCell ref="B520:I520"/>
    <mergeCell ref="J520:K520"/>
    <mergeCell ref="L520:M520"/>
    <mergeCell ref="N520:O520"/>
    <mergeCell ref="P520:Q520"/>
    <mergeCell ref="R520:T520"/>
    <mergeCell ref="U520:W520"/>
    <mergeCell ref="B519:I519"/>
    <mergeCell ref="J519:K519"/>
    <mergeCell ref="L519:M519"/>
    <mergeCell ref="N519:O519"/>
    <mergeCell ref="P517:Q517"/>
    <mergeCell ref="R517:T517"/>
    <mergeCell ref="U517:W517"/>
    <mergeCell ref="B518:I518"/>
    <mergeCell ref="J518:K518"/>
    <mergeCell ref="L518:M518"/>
    <mergeCell ref="N518:O518"/>
    <mergeCell ref="P518:Q518"/>
    <mergeCell ref="R518:T518"/>
    <mergeCell ref="U518:W518"/>
    <mergeCell ref="B517:I517"/>
    <mergeCell ref="J517:K517"/>
    <mergeCell ref="L517:M517"/>
    <mergeCell ref="N517:O517"/>
    <mergeCell ref="P515:Q515"/>
    <mergeCell ref="R515:T515"/>
    <mergeCell ref="U515:W515"/>
    <mergeCell ref="B516:I516"/>
    <mergeCell ref="J516:K516"/>
    <mergeCell ref="L516:M516"/>
    <mergeCell ref="N516:O516"/>
    <mergeCell ref="P516:Q516"/>
    <mergeCell ref="R516:T516"/>
    <mergeCell ref="U516:W516"/>
    <mergeCell ref="B515:I515"/>
    <mergeCell ref="J515:K515"/>
    <mergeCell ref="L515:M515"/>
    <mergeCell ref="N515:O515"/>
    <mergeCell ref="P513:Q513"/>
    <mergeCell ref="R513:T513"/>
    <mergeCell ref="U513:W513"/>
    <mergeCell ref="B514:I514"/>
    <mergeCell ref="J514:K514"/>
    <mergeCell ref="L514:M514"/>
    <mergeCell ref="N514:O514"/>
    <mergeCell ref="P514:Q514"/>
    <mergeCell ref="R514:T514"/>
    <mergeCell ref="U514:W514"/>
    <mergeCell ref="B513:I513"/>
    <mergeCell ref="J513:K513"/>
    <mergeCell ref="L513:M513"/>
    <mergeCell ref="N513:O513"/>
    <mergeCell ref="P511:Q511"/>
    <mergeCell ref="R511:T511"/>
    <mergeCell ref="U511:W511"/>
    <mergeCell ref="B512:I512"/>
    <mergeCell ref="J512:K512"/>
    <mergeCell ref="L512:M512"/>
    <mergeCell ref="N512:O512"/>
    <mergeCell ref="P512:Q512"/>
    <mergeCell ref="R512:T512"/>
    <mergeCell ref="U512:W512"/>
    <mergeCell ref="B511:I511"/>
    <mergeCell ref="J511:K511"/>
    <mergeCell ref="L511:M511"/>
    <mergeCell ref="N511:O511"/>
    <mergeCell ref="P509:Q509"/>
    <mergeCell ref="R509:T509"/>
    <mergeCell ref="U509:W509"/>
    <mergeCell ref="B510:I510"/>
    <mergeCell ref="J510:K510"/>
    <mergeCell ref="L510:M510"/>
    <mergeCell ref="N510:O510"/>
    <mergeCell ref="P510:Q510"/>
    <mergeCell ref="R510:T510"/>
    <mergeCell ref="U510:W510"/>
    <mergeCell ref="B509:I509"/>
    <mergeCell ref="J509:K509"/>
    <mergeCell ref="L509:M509"/>
    <mergeCell ref="N509:O509"/>
    <mergeCell ref="R507:T507"/>
    <mergeCell ref="U507:W507"/>
    <mergeCell ref="B508:I508"/>
    <mergeCell ref="J508:K508"/>
    <mergeCell ref="L508:M508"/>
    <mergeCell ref="N508:O508"/>
    <mergeCell ref="P508:Q508"/>
    <mergeCell ref="R508:T508"/>
    <mergeCell ref="U508:W508"/>
    <mergeCell ref="A502:W502"/>
    <mergeCell ref="A503:W503"/>
    <mergeCell ref="A504:W504"/>
    <mergeCell ref="A506:A507"/>
    <mergeCell ref="B506:I507"/>
    <mergeCell ref="J506:K507"/>
    <mergeCell ref="L506:M507"/>
    <mergeCell ref="N506:O507"/>
    <mergeCell ref="P506:Q507"/>
    <mergeCell ref="R506:W506"/>
    <mergeCell ref="P498:Q498"/>
    <mergeCell ref="R498:T498"/>
    <mergeCell ref="U498:W498"/>
    <mergeCell ref="A501:W501"/>
    <mergeCell ref="B498:I498"/>
    <mergeCell ref="J498:K498"/>
    <mergeCell ref="L498:M498"/>
    <mergeCell ref="N498:O498"/>
    <mergeCell ref="P496:Q496"/>
    <mergeCell ref="R496:T496"/>
    <mergeCell ref="U496:W496"/>
    <mergeCell ref="B497:I497"/>
    <mergeCell ref="J497:K497"/>
    <mergeCell ref="L497:M497"/>
    <mergeCell ref="N497:O497"/>
    <mergeCell ref="P497:Q497"/>
    <mergeCell ref="R497:T497"/>
    <mergeCell ref="U497:W497"/>
    <mergeCell ref="B496:I496"/>
    <mergeCell ref="J496:K496"/>
    <mergeCell ref="L496:M496"/>
    <mergeCell ref="N496:O496"/>
    <mergeCell ref="P494:Q494"/>
    <mergeCell ref="R494:T494"/>
    <mergeCell ref="U494:W494"/>
    <mergeCell ref="B495:I495"/>
    <mergeCell ref="J495:K495"/>
    <mergeCell ref="L495:M495"/>
    <mergeCell ref="N495:O495"/>
    <mergeCell ref="P495:Q495"/>
    <mergeCell ref="R495:T495"/>
    <mergeCell ref="U495:W495"/>
    <mergeCell ref="B494:I494"/>
    <mergeCell ref="J494:K494"/>
    <mergeCell ref="L494:M494"/>
    <mergeCell ref="N494:O494"/>
    <mergeCell ref="P492:Q492"/>
    <mergeCell ref="R492:T492"/>
    <mergeCell ref="U492:W492"/>
    <mergeCell ref="B493:I493"/>
    <mergeCell ref="J493:K493"/>
    <mergeCell ref="L493:M493"/>
    <mergeCell ref="N493:O493"/>
    <mergeCell ref="P493:Q493"/>
    <mergeCell ref="R493:T493"/>
    <mergeCell ref="U493:W493"/>
    <mergeCell ref="B492:I492"/>
    <mergeCell ref="J492:K492"/>
    <mergeCell ref="L492:M492"/>
    <mergeCell ref="N492:O492"/>
    <mergeCell ref="P490:Q490"/>
    <mergeCell ref="R490:T490"/>
    <mergeCell ref="U490:W490"/>
    <mergeCell ref="B491:I491"/>
    <mergeCell ref="J491:K491"/>
    <mergeCell ref="L491:M491"/>
    <mergeCell ref="N491:O491"/>
    <mergeCell ref="P491:Q491"/>
    <mergeCell ref="R491:T491"/>
    <mergeCell ref="U491:W491"/>
    <mergeCell ref="B490:I490"/>
    <mergeCell ref="J490:K490"/>
    <mergeCell ref="L490:M490"/>
    <mergeCell ref="N490:O490"/>
    <mergeCell ref="P488:Q488"/>
    <mergeCell ref="R488:T488"/>
    <mergeCell ref="U488:W488"/>
    <mergeCell ref="B489:I489"/>
    <mergeCell ref="J489:K489"/>
    <mergeCell ref="L489:M489"/>
    <mergeCell ref="N489:O489"/>
    <mergeCell ref="P489:Q489"/>
    <mergeCell ref="R489:T489"/>
    <mergeCell ref="U489:W489"/>
    <mergeCell ref="B488:I488"/>
    <mergeCell ref="J488:K488"/>
    <mergeCell ref="L488:M488"/>
    <mergeCell ref="N488:O488"/>
    <mergeCell ref="P486:Q486"/>
    <mergeCell ref="R486:T486"/>
    <mergeCell ref="U486:W486"/>
    <mergeCell ref="B487:I487"/>
    <mergeCell ref="J487:K487"/>
    <mergeCell ref="L487:M487"/>
    <mergeCell ref="N487:O487"/>
    <mergeCell ref="P487:Q487"/>
    <mergeCell ref="R487:T487"/>
    <mergeCell ref="U487:W487"/>
    <mergeCell ref="B486:I486"/>
    <mergeCell ref="J486:K486"/>
    <mergeCell ref="L486:M486"/>
    <mergeCell ref="N486:O486"/>
    <mergeCell ref="P484:Q484"/>
    <mergeCell ref="R484:T484"/>
    <mergeCell ref="U484:W484"/>
    <mergeCell ref="B485:I485"/>
    <mergeCell ref="J485:K485"/>
    <mergeCell ref="L485:M485"/>
    <mergeCell ref="N485:O485"/>
    <mergeCell ref="P485:Q485"/>
    <mergeCell ref="R485:T485"/>
    <mergeCell ref="U485:W485"/>
    <mergeCell ref="B484:I484"/>
    <mergeCell ref="J484:K484"/>
    <mergeCell ref="L484:M484"/>
    <mergeCell ref="N484:O484"/>
    <mergeCell ref="P482:Q482"/>
    <mergeCell ref="R482:T482"/>
    <mergeCell ref="U482:W482"/>
    <mergeCell ref="B483:I483"/>
    <mergeCell ref="J483:K483"/>
    <mergeCell ref="L483:M483"/>
    <mergeCell ref="N483:O483"/>
    <mergeCell ref="P483:Q483"/>
    <mergeCell ref="R483:T483"/>
    <mergeCell ref="U483:W483"/>
    <mergeCell ref="B482:I482"/>
    <mergeCell ref="J482:K482"/>
    <mergeCell ref="L482:M482"/>
    <mergeCell ref="N482:O482"/>
    <mergeCell ref="P480:Q480"/>
    <mergeCell ref="R480:T480"/>
    <mergeCell ref="U480:W480"/>
    <mergeCell ref="B481:I481"/>
    <mergeCell ref="J481:K481"/>
    <mergeCell ref="L481:M481"/>
    <mergeCell ref="N481:O481"/>
    <mergeCell ref="P481:Q481"/>
    <mergeCell ref="R481:T481"/>
    <mergeCell ref="U481:W481"/>
    <mergeCell ref="B480:I480"/>
    <mergeCell ref="J480:K480"/>
    <mergeCell ref="L480:M480"/>
    <mergeCell ref="N480:O480"/>
    <mergeCell ref="P478:Q478"/>
    <mergeCell ref="R478:T478"/>
    <mergeCell ref="U478:W478"/>
    <mergeCell ref="B479:I479"/>
    <mergeCell ref="J479:K479"/>
    <mergeCell ref="L479:M479"/>
    <mergeCell ref="N479:O479"/>
    <mergeCell ref="P479:Q479"/>
    <mergeCell ref="R479:T479"/>
    <mergeCell ref="U479:W479"/>
    <mergeCell ref="B478:I478"/>
    <mergeCell ref="J478:K478"/>
    <mergeCell ref="L478:M478"/>
    <mergeCell ref="N478:O478"/>
    <mergeCell ref="P476:Q476"/>
    <mergeCell ref="R476:T476"/>
    <mergeCell ref="U476:W476"/>
    <mergeCell ref="B477:I477"/>
    <mergeCell ref="J477:K477"/>
    <mergeCell ref="L477:M477"/>
    <mergeCell ref="N477:O477"/>
    <mergeCell ref="P477:Q477"/>
    <mergeCell ref="R477:T477"/>
    <mergeCell ref="U477:W477"/>
    <mergeCell ref="B476:I476"/>
    <mergeCell ref="J476:K476"/>
    <mergeCell ref="L476:M476"/>
    <mergeCell ref="N476:O476"/>
    <mergeCell ref="P474:Q474"/>
    <mergeCell ref="R474:T474"/>
    <mergeCell ref="U474:W474"/>
    <mergeCell ref="B475:I475"/>
    <mergeCell ref="J475:K475"/>
    <mergeCell ref="L475:M475"/>
    <mergeCell ref="N475:O475"/>
    <mergeCell ref="P475:Q475"/>
    <mergeCell ref="R475:T475"/>
    <mergeCell ref="U475:W475"/>
    <mergeCell ref="B474:I474"/>
    <mergeCell ref="J474:K474"/>
    <mergeCell ref="L474:M474"/>
    <mergeCell ref="N474:O474"/>
    <mergeCell ref="P472:Q472"/>
    <mergeCell ref="R472:T472"/>
    <mergeCell ref="U472:W472"/>
    <mergeCell ref="B473:I473"/>
    <mergeCell ref="J473:K473"/>
    <mergeCell ref="L473:M473"/>
    <mergeCell ref="N473:O473"/>
    <mergeCell ref="P473:Q473"/>
    <mergeCell ref="R473:T473"/>
    <mergeCell ref="U473:W473"/>
    <mergeCell ref="B472:I472"/>
    <mergeCell ref="J472:K472"/>
    <mergeCell ref="L472:M472"/>
    <mergeCell ref="N472:O472"/>
    <mergeCell ref="P470:Q470"/>
    <mergeCell ref="R470:T470"/>
    <mergeCell ref="U470:W470"/>
    <mergeCell ref="B471:I471"/>
    <mergeCell ref="J471:K471"/>
    <mergeCell ref="L471:M471"/>
    <mergeCell ref="N471:O471"/>
    <mergeCell ref="P471:Q471"/>
    <mergeCell ref="R471:T471"/>
    <mergeCell ref="U471:W471"/>
    <mergeCell ref="B470:I470"/>
    <mergeCell ref="J470:K470"/>
    <mergeCell ref="L470:M470"/>
    <mergeCell ref="N470:O470"/>
    <mergeCell ref="P468:Q468"/>
    <mergeCell ref="R468:T468"/>
    <mergeCell ref="U468:W468"/>
    <mergeCell ref="B469:I469"/>
    <mergeCell ref="J469:K469"/>
    <mergeCell ref="L469:M469"/>
    <mergeCell ref="N469:O469"/>
    <mergeCell ref="P469:Q469"/>
    <mergeCell ref="R469:T469"/>
    <mergeCell ref="U469:W469"/>
    <mergeCell ref="B468:I468"/>
    <mergeCell ref="J468:K468"/>
    <mergeCell ref="L468:M468"/>
    <mergeCell ref="N468:O468"/>
    <mergeCell ref="P466:Q466"/>
    <mergeCell ref="R466:T466"/>
    <mergeCell ref="U466:W466"/>
    <mergeCell ref="B467:I467"/>
    <mergeCell ref="J467:K467"/>
    <mergeCell ref="L467:M467"/>
    <mergeCell ref="N467:O467"/>
    <mergeCell ref="P467:Q467"/>
    <mergeCell ref="R467:T467"/>
    <mergeCell ref="U467:W467"/>
    <mergeCell ref="B466:I466"/>
    <mergeCell ref="J466:K466"/>
    <mergeCell ref="L466:M466"/>
    <mergeCell ref="N466:O466"/>
    <mergeCell ref="P464:Q464"/>
    <mergeCell ref="R464:T464"/>
    <mergeCell ref="U464:W464"/>
    <mergeCell ref="B465:I465"/>
    <mergeCell ref="J465:K465"/>
    <mergeCell ref="L465:M465"/>
    <mergeCell ref="N465:O465"/>
    <mergeCell ref="P465:Q465"/>
    <mergeCell ref="R465:T465"/>
    <mergeCell ref="U465:W465"/>
    <mergeCell ref="B464:I464"/>
    <mergeCell ref="J464:K464"/>
    <mergeCell ref="L464:M464"/>
    <mergeCell ref="N464:O464"/>
    <mergeCell ref="P462:Q462"/>
    <mergeCell ref="R462:T462"/>
    <mergeCell ref="U462:W462"/>
    <mergeCell ref="B463:I463"/>
    <mergeCell ref="J463:K463"/>
    <mergeCell ref="L463:M463"/>
    <mergeCell ref="N463:O463"/>
    <mergeCell ref="P463:Q463"/>
    <mergeCell ref="R463:T463"/>
    <mergeCell ref="U463:W463"/>
    <mergeCell ref="B462:I462"/>
    <mergeCell ref="J462:K462"/>
    <mergeCell ref="L462:M462"/>
    <mergeCell ref="N462:O462"/>
    <mergeCell ref="P460:Q460"/>
    <mergeCell ref="R460:T460"/>
    <mergeCell ref="U460:W460"/>
    <mergeCell ref="B461:I461"/>
    <mergeCell ref="J461:K461"/>
    <mergeCell ref="L461:M461"/>
    <mergeCell ref="N461:O461"/>
    <mergeCell ref="P461:Q461"/>
    <mergeCell ref="R461:T461"/>
    <mergeCell ref="U461:W461"/>
    <mergeCell ref="B460:I460"/>
    <mergeCell ref="J460:K460"/>
    <mergeCell ref="L460:M460"/>
    <mergeCell ref="N460:O460"/>
    <mergeCell ref="P458:Q458"/>
    <mergeCell ref="R458:T458"/>
    <mergeCell ref="U458:W458"/>
    <mergeCell ref="B459:I459"/>
    <mergeCell ref="J459:K459"/>
    <mergeCell ref="L459:M459"/>
    <mergeCell ref="N459:O459"/>
    <mergeCell ref="P459:Q459"/>
    <mergeCell ref="R459:T459"/>
    <mergeCell ref="U459:W459"/>
    <mergeCell ref="B458:I458"/>
    <mergeCell ref="J458:K458"/>
    <mergeCell ref="L458:M458"/>
    <mergeCell ref="N458:O458"/>
    <mergeCell ref="N456:O457"/>
    <mergeCell ref="P456:Q457"/>
    <mergeCell ref="R456:W456"/>
    <mergeCell ref="R457:T457"/>
    <mergeCell ref="U457:W457"/>
    <mergeCell ref="A456:A457"/>
    <mergeCell ref="B456:I457"/>
    <mergeCell ref="J456:K457"/>
    <mergeCell ref="L456:M457"/>
    <mergeCell ref="A451:W451"/>
    <mergeCell ref="A452:W452"/>
    <mergeCell ref="A453:W453"/>
    <mergeCell ref="A454:W454"/>
    <mergeCell ref="U83:W83"/>
    <mergeCell ref="B84:J84"/>
    <mergeCell ref="K84:N84"/>
    <mergeCell ref="O84:Q84"/>
    <mergeCell ref="R84:T84"/>
    <mergeCell ref="U84:W84"/>
    <mergeCell ref="B83:J83"/>
    <mergeCell ref="K83:N83"/>
    <mergeCell ref="O83:Q83"/>
    <mergeCell ref="R83:T83"/>
    <mergeCell ref="U81:W81"/>
    <mergeCell ref="B82:J82"/>
    <mergeCell ref="K82:N82"/>
    <mergeCell ref="O82:Q82"/>
    <mergeCell ref="R82:T82"/>
    <mergeCell ref="U82:W82"/>
    <mergeCell ref="B81:J81"/>
    <mergeCell ref="K81:N81"/>
    <mergeCell ref="O81:Q81"/>
    <mergeCell ref="R81:T81"/>
    <mergeCell ref="U79:W79"/>
    <mergeCell ref="B80:J80"/>
    <mergeCell ref="K80:N80"/>
    <mergeCell ref="O80:Q80"/>
    <mergeCell ref="R80:T80"/>
    <mergeCell ref="U80:W80"/>
    <mergeCell ref="B79:J79"/>
    <mergeCell ref="K79:N79"/>
    <mergeCell ref="O79:Q79"/>
    <mergeCell ref="R79:T79"/>
    <mergeCell ref="R77:T77"/>
    <mergeCell ref="U77:W77"/>
    <mergeCell ref="B78:J78"/>
    <mergeCell ref="K78:N78"/>
    <mergeCell ref="O78:Q78"/>
    <mergeCell ref="R78:T78"/>
    <mergeCell ref="U78:W78"/>
    <mergeCell ref="R75:T75"/>
    <mergeCell ref="U75:W75"/>
    <mergeCell ref="B76:J76"/>
    <mergeCell ref="K76:N76"/>
    <mergeCell ref="O76:Q76"/>
    <mergeCell ref="R76:T76"/>
    <mergeCell ref="U76:W76"/>
    <mergeCell ref="R73:T73"/>
    <mergeCell ref="U73:W73"/>
    <mergeCell ref="B74:J74"/>
    <mergeCell ref="K74:N74"/>
    <mergeCell ref="O74:Q74"/>
    <mergeCell ref="R74:T74"/>
    <mergeCell ref="U74:W74"/>
    <mergeCell ref="A73:A79"/>
    <mergeCell ref="B73:J73"/>
    <mergeCell ref="K73:N73"/>
    <mergeCell ref="O73:Q73"/>
    <mergeCell ref="B75:J75"/>
    <mergeCell ref="K75:N75"/>
    <mergeCell ref="O75:Q75"/>
    <mergeCell ref="B77:J77"/>
    <mergeCell ref="K77:N77"/>
    <mergeCell ref="O77:Q77"/>
    <mergeCell ref="R69:W69"/>
    <mergeCell ref="R70:T71"/>
    <mergeCell ref="U70:W71"/>
    <mergeCell ref="B72:J72"/>
    <mergeCell ref="K72:N72"/>
    <mergeCell ref="O72:Q72"/>
    <mergeCell ref="R72:T72"/>
    <mergeCell ref="U72:W72"/>
    <mergeCell ref="A69:A71"/>
    <mergeCell ref="B69:J71"/>
    <mergeCell ref="K69:N71"/>
    <mergeCell ref="O69:Q71"/>
    <mergeCell ref="A64:W64"/>
    <mergeCell ref="A65:W65"/>
    <mergeCell ref="A66:W66"/>
    <mergeCell ref="A67:W67"/>
    <mergeCell ref="U60:W60"/>
    <mergeCell ref="B61:J61"/>
    <mergeCell ref="K61:N61"/>
    <mergeCell ref="O61:Q61"/>
    <mergeCell ref="R61:T61"/>
    <mergeCell ref="U61:W61"/>
    <mergeCell ref="B60:J60"/>
    <mergeCell ref="K60:N60"/>
    <mergeCell ref="O60:Q60"/>
    <mergeCell ref="R60:T60"/>
    <mergeCell ref="U58:W58"/>
    <mergeCell ref="B59:J59"/>
    <mergeCell ref="K59:N59"/>
    <mergeCell ref="O59:Q59"/>
    <mergeCell ref="R59:T59"/>
    <mergeCell ref="U59:W59"/>
    <mergeCell ref="B58:J58"/>
    <mergeCell ref="K58:N58"/>
    <mergeCell ref="O58:Q58"/>
    <mergeCell ref="R58:T58"/>
    <mergeCell ref="U56:W56"/>
    <mergeCell ref="B57:J57"/>
    <mergeCell ref="K57:N57"/>
    <mergeCell ref="O57:Q57"/>
    <mergeCell ref="R57:T57"/>
    <mergeCell ref="U57:W57"/>
    <mergeCell ref="B56:J56"/>
    <mergeCell ref="K56:N56"/>
    <mergeCell ref="O56:Q56"/>
    <mergeCell ref="R56:T56"/>
    <mergeCell ref="R54:T54"/>
    <mergeCell ref="U54:W54"/>
    <mergeCell ref="B55:J55"/>
    <mergeCell ref="K55:N55"/>
    <mergeCell ref="O55:Q55"/>
    <mergeCell ref="R55:T55"/>
    <mergeCell ref="U55:W55"/>
    <mergeCell ref="R52:T52"/>
    <mergeCell ref="U52:W52"/>
    <mergeCell ref="B53:J53"/>
    <mergeCell ref="K53:N53"/>
    <mergeCell ref="O53:Q53"/>
    <mergeCell ref="R53:T53"/>
    <mergeCell ref="U53:W53"/>
    <mergeCell ref="R50:T50"/>
    <mergeCell ref="U50:W50"/>
    <mergeCell ref="B51:J51"/>
    <mergeCell ref="K51:N51"/>
    <mergeCell ref="O51:Q51"/>
    <mergeCell ref="R51:T51"/>
    <mergeCell ref="U51:W51"/>
    <mergeCell ref="A50:A56"/>
    <mergeCell ref="B50:J50"/>
    <mergeCell ref="K50:N50"/>
    <mergeCell ref="O50:Q50"/>
    <mergeCell ref="B52:J52"/>
    <mergeCell ref="K52:N52"/>
    <mergeCell ref="O52:Q52"/>
    <mergeCell ref="B54:J54"/>
    <mergeCell ref="K54:N54"/>
    <mergeCell ref="O54:Q54"/>
    <mergeCell ref="R46:W46"/>
    <mergeCell ref="R47:T48"/>
    <mergeCell ref="U47:W48"/>
    <mergeCell ref="B49:J49"/>
    <mergeCell ref="K49:N49"/>
    <mergeCell ref="O49:Q49"/>
    <mergeCell ref="R49:T49"/>
    <mergeCell ref="U49:W49"/>
    <mergeCell ref="A46:A48"/>
    <mergeCell ref="B46:J48"/>
    <mergeCell ref="K46:N48"/>
    <mergeCell ref="O46:Q48"/>
    <mergeCell ref="A41:W41"/>
    <mergeCell ref="A42:W42"/>
    <mergeCell ref="A43:W43"/>
    <mergeCell ref="A44:W44"/>
    <mergeCell ref="U38:W38"/>
    <mergeCell ref="B31:J31"/>
    <mergeCell ref="K31:N31"/>
    <mergeCell ref="O31:Q31"/>
    <mergeCell ref="R31:T31"/>
    <mergeCell ref="U31:W31"/>
    <mergeCell ref="B38:J38"/>
    <mergeCell ref="K38:N38"/>
    <mergeCell ref="O38:Q38"/>
    <mergeCell ref="R38:T38"/>
    <mergeCell ref="U36:W36"/>
    <mergeCell ref="B37:J37"/>
    <mergeCell ref="K37:N37"/>
    <mergeCell ref="O37:Q37"/>
    <mergeCell ref="R37:T37"/>
    <mergeCell ref="U37:W37"/>
    <mergeCell ref="B36:J36"/>
    <mergeCell ref="K36:N36"/>
    <mergeCell ref="O36:Q36"/>
    <mergeCell ref="R36:T36"/>
    <mergeCell ref="U34:W34"/>
    <mergeCell ref="B35:J35"/>
    <mergeCell ref="K35:N35"/>
    <mergeCell ref="O35:Q35"/>
    <mergeCell ref="R35:T35"/>
    <mergeCell ref="U35:W35"/>
    <mergeCell ref="B34:J34"/>
    <mergeCell ref="K34:N34"/>
    <mergeCell ref="O34:Q34"/>
    <mergeCell ref="R34:T34"/>
    <mergeCell ref="R32:T32"/>
    <mergeCell ref="U32:W32"/>
    <mergeCell ref="B33:J33"/>
    <mergeCell ref="K33:N33"/>
    <mergeCell ref="O33:Q33"/>
    <mergeCell ref="R33:T33"/>
    <mergeCell ref="U33:W33"/>
    <mergeCell ref="R29:T29"/>
    <mergeCell ref="U29:W29"/>
    <mergeCell ref="B30:J30"/>
    <mergeCell ref="K30:N30"/>
    <mergeCell ref="O30:Q30"/>
    <mergeCell ref="R30:T30"/>
    <mergeCell ref="U30:W30"/>
    <mergeCell ref="R27:T27"/>
    <mergeCell ref="U27:W27"/>
    <mergeCell ref="B28:J28"/>
    <mergeCell ref="K28:N28"/>
    <mergeCell ref="O28:Q28"/>
    <mergeCell ref="R28:T28"/>
    <mergeCell ref="U28:W28"/>
    <mergeCell ref="A27:A33"/>
    <mergeCell ref="B27:J27"/>
    <mergeCell ref="K27:N27"/>
    <mergeCell ref="O27:Q27"/>
    <mergeCell ref="B29:J29"/>
    <mergeCell ref="K29:N29"/>
    <mergeCell ref="O29:Q29"/>
    <mergeCell ref="B32:J32"/>
    <mergeCell ref="K32:N32"/>
    <mergeCell ref="O32:Q32"/>
    <mergeCell ref="R23:W23"/>
    <mergeCell ref="R24:T25"/>
    <mergeCell ref="U24:W25"/>
    <mergeCell ref="B26:J26"/>
    <mergeCell ref="K26:N26"/>
    <mergeCell ref="O26:Q26"/>
    <mergeCell ref="R26:T26"/>
    <mergeCell ref="U26:W26"/>
    <mergeCell ref="A23:A25"/>
    <mergeCell ref="B23:J25"/>
    <mergeCell ref="K23:N25"/>
    <mergeCell ref="O23:Q25"/>
    <mergeCell ref="A18:W18"/>
    <mergeCell ref="A19:W19"/>
    <mergeCell ref="A20:W20"/>
    <mergeCell ref="A21:W21"/>
    <mergeCell ref="A14:R14"/>
    <mergeCell ref="S14:W14"/>
    <mergeCell ref="A15:R15"/>
    <mergeCell ref="S15:W15"/>
    <mergeCell ref="A12:R12"/>
    <mergeCell ref="S12:W12"/>
    <mergeCell ref="A13:R13"/>
    <mergeCell ref="S13:W13"/>
    <mergeCell ref="A10:R10"/>
    <mergeCell ref="S10:W10"/>
    <mergeCell ref="A11:R11"/>
    <mergeCell ref="S11:W11"/>
    <mergeCell ref="A8:R8"/>
    <mergeCell ref="S8:W8"/>
    <mergeCell ref="A9:R9"/>
    <mergeCell ref="S9:W9"/>
    <mergeCell ref="A6:R6"/>
    <mergeCell ref="S6:W6"/>
    <mergeCell ref="A7:R7"/>
    <mergeCell ref="S7:W7"/>
    <mergeCell ref="A1:W1"/>
    <mergeCell ref="A3:W3"/>
    <mergeCell ref="A5:R5"/>
    <mergeCell ref="S5:W5"/>
    <mergeCell ref="A87:W87"/>
    <mergeCell ref="A88:W88"/>
    <mergeCell ref="A89:W89"/>
    <mergeCell ref="A90:W90"/>
    <mergeCell ref="A92:A94"/>
    <mergeCell ref="B92:J94"/>
    <mergeCell ref="K92:N94"/>
    <mergeCell ref="O92:Q94"/>
    <mergeCell ref="R92:W92"/>
    <mergeCell ref="R93:T94"/>
    <mergeCell ref="U93:W94"/>
    <mergeCell ref="B95:J95"/>
    <mergeCell ref="K95:N95"/>
    <mergeCell ref="O95:Q95"/>
    <mergeCell ref="R95:T95"/>
    <mergeCell ref="U95:W95"/>
    <mergeCell ref="A96:A102"/>
    <mergeCell ref="B96:J96"/>
    <mergeCell ref="K96:N96"/>
    <mergeCell ref="O96:Q96"/>
    <mergeCell ref="B98:J98"/>
    <mergeCell ref="K98:N98"/>
    <mergeCell ref="O98:Q98"/>
    <mergeCell ref="B100:J100"/>
    <mergeCell ref="K100:N100"/>
    <mergeCell ref="O100:Q100"/>
    <mergeCell ref="R96:T96"/>
    <mergeCell ref="U96:W96"/>
    <mergeCell ref="B97:J97"/>
    <mergeCell ref="K97:N97"/>
    <mergeCell ref="O97:Q97"/>
    <mergeCell ref="R97:T97"/>
    <mergeCell ref="U97:W97"/>
    <mergeCell ref="R98:T98"/>
    <mergeCell ref="U98:W98"/>
    <mergeCell ref="B99:J99"/>
    <mergeCell ref="K99:N99"/>
    <mergeCell ref="O99:Q99"/>
    <mergeCell ref="R99:T99"/>
    <mergeCell ref="U99:W99"/>
    <mergeCell ref="R100:T100"/>
    <mergeCell ref="U100:W100"/>
    <mergeCell ref="B101:J101"/>
    <mergeCell ref="K101:N101"/>
    <mergeCell ref="O101:Q101"/>
    <mergeCell ref="R101:T101"/>
    <mergeCell ref="U101:W101"/>
    <mergeCell ref="U102:W102"/>
    <mergeCell ref="B103:J103"/>
    <mergeCell ref="K103:N103"/>
    <mergeCell ref="O103:Q103"/>
    <mergeCell ref="R103:T103"/>
    <mergeCell ref="U103:W103"/>
    <mergeCell ref="B102:J102"/>
    <mergeCell ref="K102:N102"/>
    <mergeCell ref="O102:Q102"/>
    <mergeCell ref="R102:T102"/>
    <mergeCell ref="U104:W104"/>
    <mergeCell ref="B105:J105"/>
    <mergeCell ref="K105:N105"/>
    <mergeCell ref="O105:Q105"/>
    <mergeCell ref="R105:T105"/>
    <mergeCell ref="U105:W105"/>
    <mergeCell ref="B104:J104"/>
    <mergeCell ref="K104:N104"/>
    <mergeCell ref="O104:Q104"/>
    <mergeCell ref="R104:T104"/>
    <mergeCell ref="U106:W106"/>
    <mergeCell ref="B107:J107"/>
    <mergeCell ref="K107:N107"/>
    <mergeCell ref="O107:Q107"/>
    <mergeCell ref="R107:T107"/>
    <mergeCell ref="U107:W107"/>
    <mergeCell ref="B106:J106"/>
    <mergeCell ref="K106:N106"/>
    <mergeCell ref="O106:Q106"/>
    <mergeCell ref="R106:T106"/>
    <mergeCell ref="A110:W110"/>
    <mergeCell ref="A111:W111"/>
    <mergeCell ref="A112:W112"/>
    <mergeCell ref="A113:W113"/>
    <mergeCell ref="A115:A117"/>
    <mergeCell ref="B115:J117"/>
    <mergeCell ref="K115:N117"/>
    <mergeCell ref="O115:Q117"/>
    <mergeCell ref="R115:W115"/>
    <mergeCell ref="R116:T117"/>
    <mergeCell ref="U116:W117"/>
    <mergeCell ref="B118:J118"/>
    <mergeCell ref="K118:N118"/>
    <mergeCell ref="O118:Q118"/>
    <mergeCell ref="R118:T118"/>
    <mergeCell ref="U118:W118"/>
    <mergeCell ref="A119:A121"/>
    <mergeCell ref="B119:J119"/>
    <mergeCell ref="K119:N119"/>
    <mergeCell ref="O119:Q119"/>
    <mergeCell ref="B121:J121"/>
    <mergeCell ref="K121:N121"/>
    <mergeCell ref="O121:Q121"/>
    <mergeCell ref="R119:T119"/>
    <mergeCell ref="U119:W119"/>
    <mergeCell ref="B120:J120"/>
    <mergeCell ref="K120:N120"/>
    <mergeCell ref="O120:Q120"/>
    <mergeCell ref="R120:T120"/>
    <mergeCell ref="U120:W120"/>
    <mergeCell ref="R121:T121"/>
    <mergeCell ref="U121:W121"/>
    <mergeCell ref="B122:J122"/>
    <mergeCell ref="K122:N122"/>
    <mergeCell ref="O122:Q122"/>
    <mergeCell ref="R122:T122"/>
    <mergeCell ref="U122:W122"/>
    <mergeCell ref="U123:W123"/>
    <mergeCell ref="B124:J124"/>
    <mergeCell ref="K124:N124"/>
    <mergeCell ref="O124:Q124"/>
    <mergeCell ref="R124:T124"/>
    <mergeCell ref="U124:W124"/>
    <mergeCell ref="B123:J123"/>
    <mergeCell ref="K123:N123"/>
    <mergeCell ref="O123:Q123"/>
    <mergeCell ref="R123:T123"/>
    <mergeCell ref="U125:W125"/>
    <mergeCell ref="B126:J126"/>
    <mergeCell ref="K126:N126"/>
    <mergeCell ref="O126:Q126"/>
    <mergeCell ref="R126:T126"/>
    <mergeCell ref="U126:W126"/>
    <mergeCell ref="B125:J125"/>
    <mergeCell ref="K125:N125"/>
    <mergeCell ref="O125:Q125"/>
    <mergeCell ref="R125:T125"/>
    <mergeCell ref="A129:W129"/>
    <mergeCell ref="A130:W130"/>
    <mergeCell ref="A131:W131"/>
    <mergeCell ref="A132:W132"/>
    <mergeCell ref="A134:A136"/>
    <mergeCell ref="B134:J136"/>
    <mergeCell ref="K134:N136"/>
    <mergeCell ref="O134:Q136"/>
    <mergeCell ref="R134:W134"/>
    <mergeCell ref="R135:T136"/>
    <mergeCell ref="U135:W136"/>
    <mergeCell ref="B137:J137"/>
    <mergeCell ref="K137:N137"/>
    <mergeCell ref="O137:Q137"/>
    <mergeCell ref="R137:T137"/>
    <mergeCell ref="U137:W137"/>
    <mergeCell ref="A138:A140"/>
    <mergeCell ref="B138:J138"/>
    <mergeCell ref="K138:N138"/>
    <mergeCell ref="O138:Q138"/>
    <mergeCell ref="B140:J140"/>
    <mergeCell ref="K140:N140"/>
    <mergeCell ref="O140:Q140"/>
    <mergeCell ref="R138:T138"/>
    <mergeCell ref="U138:W138"/>
    <mergeCell ref="B139:J139"/>
    <mergeCell ref="K139:N139"/>
    <mergeCell ref="O139:Q139"/>
    <mergeCell ref="R139:T139"/>
    <mergeCell ref="U139:W139"/>
    <mergeCell ref="R140:T140"/>
    <mergeCell ref="U140:W140"/>
    <mergeCell ref="B141:J141"/>
    <mergeCell ref="K141:N141"/>
    <mergeCell ref="O141:Q141"/>
    <mergeCell ref="R141:T141"/>
    <mergeCell ref="U141:W141"/>
    <mergeCell ref="U142:W142"/>
    <mergeCell ref="B143:J143"/>
    <mergeCell ref="K143:N143"/>
    <mergeCell ref="O143:Q143"/>
    <mergeCell ref="R143:T143"/>
    <mergeCell ref="U143:W143"/>
    <mergeCell ref="B142:J142"/>
    <mergeCell ref="K142:N142"/>
    <mergeCell ref="O142:Q142"/>
    <mergeCell ref="R142:T142"/>
    <mergeCell ref="U144:W144"/>
    <mergeCell ref="B145:J145"/>
    <mergeCell ref="K145:N145"/>
    <mergeCell ref="O145:Q145"/>
    <mergeCell ref="R145:T145"/>
    <mergeCell ref="U145:W145"/>
    <mergeCell ref="B144:J144"/>
    <mergeCell ref="K144:N144"/>
    <mergeCell ref="O144:Q144"/>
    <mergeCell ref="R144:T144"/>
    <mergeCell ref="A148:W148"/>
    <mergeCell ref="A149:W149"/>
    <mergeCell ref="A150:W150"/>
    <mergeCell ref="A151:W151"/>
    <mergeCell ref="A153:A155"/>
    <mergeCell ref="B153:J155"/>
    <mergeCell ref="K153:N155"/>
    <mergeCell ref="O153:Q155"/>
    <mergeCell ref="R153:W153"/>
    <mergeCell ref="R154:T155"/>
    <mergeCell ref="U154:W155"/>
    <mergeCell ref="B156:J156"/>
    <mergeCell ref="K156:N156"/>
    <mergeCell ref="O156:Q156"/>
    <mergeCell ref="R156:T156"/>
    <mergeCell ref="U156:W156"/>
    <mergeCell ref="A157:A159"/>
    <mergeCell ref="B157:J157"/>
    <mergeCell ref="K157:N157"/>
    <mergeCell ref="O157:Q157"/>
    <mergeCell ref="B159:J159"/>
    <mergeCell ref="K159:N159"/>
    <mergeCell ref="O159:Q159"/>
    <mergeCell ref="R157:T157"/>
    <mergeCell ref="U157:W157"/>
    <mergeCell ref="B158:J158"/>
    <mergeCell ref="K158:N158"/>
    <mergeCell ref="O158:Q158"/>
    <mergeCell ref="R158:T158"/>
    <mergeCell ref="U158:W158"/>
    <mergeCell ref="R159:T159"/>
    <mergeCell ref="U159:W159"/>
    <mergeCell ref="B160:J160"/>
    <mergeCell ref="K160:N160"/>
    <mergeCell ref="O160:Q160"/>
    <mergeCell ref="R160:T160"/>
    <mergeCell ref="U160:W160"/>
    <mergeCell ref="U161:W161"/>
    <mergeCell ref="B162:J162"/>
    <mergeCell ref="K162:N162"/>
    <mergeCell ref="O162:Q162"/>
    <mergeCell ref="R162:T162"/>
    <mergeCell ref="U162:W162"/>
    <mergeCell ref="B161:J161"/>
    <mergeCell ref="K161:N161"/>
    <mergeCell ref="O161:Q161"/>
    <mergeCell ref="R161:T161"/>
    <mergeCell ref="U163:W163"/>
    <mergeCell ref="B164:J164"/>
    <mergeCell ref="K164:N164"/>
    <mergeCell ref="O164:Q164"/>
    <mergeCell ref="R164:T164"/>
    <mergeCell ref="U164:W164"/>
    <mergeCell ref="B163:J163"/>
    <mergeCell ref="K163:N163"/>
    <mergeCell ref="O163:Q163"/>
    <mergeCell ref="R163:T163"/>
    <mergeCell ref="A167:W167"/>
    <mergeCell ref="A168:W168"/>
    <mergeCell ref="A169:W169"/>
    <mergeCell ref="A170:W170"/>
    <mergeCell ref="A172:A173"/>
    <mergeCell ref="B172:J173"/>
    <mergeCell ref="K172:L173"/>
    <mergeCell ref="M172:N173"/>
    <mergeCell ref="O172:Q173"/>
    <mergeCell ref="R172:W172"/>
    <mergeCell ref="R173:T173"/>
    <mergeCell ref="U173:W173"/>
    <mergeCell ref="B174:J174"/>
    <mergeCell ref="K174:L174"/>
    <mergeCell ref="M174:N174"/>
    <mergeCell ref="O174:Q174"/>
    <mergeCell ref="R176:T176"/>
    <mergeCell ref="U176:W176"/>
    <mergeCell ref="B175:J175"/>
    <mergeCell ref="K175:L175"/>
    <mergeCell ref="M175:N175"/>
    <mergeCell ref="O175:Q175"/>
    <mergeCell ref="R174:T174"/>
    <mergeCell ref="U174:W174"/>
    <mergeCell ref="R175:T175"/>
    <mergeCell ref="U175:W175"/>
    <mergeCell ref="R177:T177"/>
    <mergeCell ref="U177:W177"/>
    <mergeCell ref="B176:J176"/>
    <mergeCell ref="K176:L176"/>
    <mergeCell ref="B177:J177"/>
    <mergeCell ref="K177:L177"/>
    <mergeCell ref="M177:N177"/>
    <mergeCell ref="O177:Q177"/>
    <mergeCell ref="M176:N176"/>
    <mergeCell ref="O176:Q176"/>
    <mergeCell ref="B178:J178"/>
    <mergeCell ref="K178:L178"/>
    <mergeCell ref="M178:N178"/>
    <mergeCell ref="O178:Q178"/>
    <mergeCell ref="R180:T180"/>
    <mergeCell ref="U180:W180"/>
    <mergeCell ref="B179:J179"/>
    <mergeCell ref="K179:L179"/>
    <mergeCell ref="M179:N179"/>
    <mergeCell ref="O179:Q179"/>
    <mergeCell ref="R178:T178"/>
    <mergeCell ref="U178:W178"/>
    <mergeCell ref="R179:T179"/>
    <mergeCell ref="U179:W179"/>
    <mergeCell ref="R181:T181"/>
    <mergeCell ref="U181:W181"/>
    <mergeCell ref="B180:J180"/>
    <mergeCell ref="K180:L180"/>
    <mergeCell ref="B181:J181"/>
    <mergeCell ref="K181:L181"/>
    <mergeCell ref="M181:N181"/>
    <mergeCell ref="O181:Q181"/>
    <mergeCell ref="M180:N180"/>
    <mergeCell ref="O180:Q180"/>
    <mergeCell ref="B182:J182"/>
    <mergeCell ref="K182:L182"/>
    <mergeCell ref="M182:N182"/>
    <mergeCell ref="O182:Q182"/>
    <mergeCell ref="R184:T184"/>
    <mergeCell ref="U184:W184"/>
    <mergeCell ref="B183:J183"/>
    <mergeCell ref="K183:L183"/>
    <mergeCell ref="M183:N183"/>
    <mergeCell ref="O183:Q183"/>
    <mergeCell ref="R182:T182"/>
    <mergeCell ref="U182:W182"/>
    <mergeCell ref="R183:T183"/>
    <mergeCell ref="U183:W183"/>
    <mergeCell ref="R185:T185"/>
    <mergeCell ref="U185:W185"/>
    <mergeCell ref="B184:J184"/>
    <mergeCell ref="K184:L184"/>
    <mergeCell ref="B185:J185"/>
    <mergeCell ref="K185:L185"/>
    <mergeCell ref="M185:N185"/>
    <mergeCell ref="O185:Q185"/>
    <mergeCell ref="M184:N184"/>
    <mergeCell ref="O184:Q184"/>
    <mergeCell ref="B186:J186"/>
    <mergeCell ref="K186:L186"/>
    <mergeCell ref="M186:N186"/>
    <mergeCell ref="O186:Q186"/>
    <mergeCell ref="R188:T188"/>
    <mergeCell ref="U188:W188"/>
    <mergeCell ref="B187:J187"/>
    <mergeCell ref="K187:L187"/>
    <mergeCell ref="M187:N187"/>
    <mergeCell ref="O187:Q187"/>
    <mergeCell ref="R186:T186"/>
    <mergeCell ref="U186:W186"/>
    <mergeCell ref="R187:T187"/>
    <mergeCell ref="U187:W187"/>
    <mergeCell ref="R189:T189"/>
    <mergeCell ref="U189:W189"/>
    <mergeCell ref="B188:J188"/>
    <mergeCell ref="K188:L188"/>
    <mergeCell ref="B189:J189"/>
    <mergeCell ref="K189:L189"/>
    <mergeCell ref="M189:N189"/>
    <mergeCell ref="O189:Q189"/>
    <mergeCell ref="M188:N188"/>
    <mergeCell ref="O188:Q188"/>
    <mergeCell ref="B190:J190"/>
    <mergeCell ref="K190:L190"/>
    <mergeCell ref="M190:N190"/>
    <mergeCell ref="O190:Q190"/>
    <mergeCell ref="R192:T192"/>
    <mergeCell ref="U192:W192"/>
    <mergeCell ref="B191:J191"/>
    <mergeCell ref="K191:L191"/>
    <mergeCell ref="M191:N191"/>
    <mergeCell ref="O191:Q191"/>
    <mergeCell ref="R190:T190"/>
    <mergeCell ref="U190:W190"/>
    <mergeCell ref="R191:T191"/>
    <mergeCell ref="U191:W191"/>
    <mergeCell ref="R193:T193"/>
    <mergeCell ref="U193:W193"/>
    <mergeCell ref="B192:J192"/>
    <mergeCell ref="K192:L192"/>
    <mergeCell ref="B193:J193"/>
    <mergeCell ref="K193:L193"/>
    <mergeCell ref="M193:N193"/>
    <mergeCell ref="O193:Q193"/>
    <mergeCell ref="M192:N192"/>
    <mergeCell ref="O192:Q192"/>
    <mergeCell ref="B194:J194"/>
    <mergeCell ref="K194:L194"/>
    <mergeCell ref="M194:N194"/>
    <mergeCell ref="O194:Q194"/>
    <mergeCell ref="R196:T196"/>
    <mergeCell ref="U196:W196"/>
    <mergeCell ref="B195:J195"/>
    <mergeCell ref="K195:L195"/>
    <mergeCell ref="M195:N195"/>
    <mergeCell ref="O195:Q195"/>
    <mergeCell ref="R194:T194"/>
    <mergeCell ref="U194:W194"/>
    <mergeCell ref="R195:T195"/>
    <mergeCell ref="U195:W195"/>
    <mergeCell ref="R197:T197"/>
    <mergeCell ref="U197:W197"/>
    <mergeCell ref="B196:J196"/>
    <mergeCell ref="K196:L196"/>
    <mergeCell ref="B197:J197"/>
    <mergeCell ref="K197:L197"/>
    <mergeCell ref="M197:N197"/>
    <mergeCell ref="O197:Q197"/>
    <mergeCell ref="M196:N196"/>
    <mergeCell ref="O196:Q196"/>
    <mergeCell ref="B198:J198"/>
    <mergeCell ref="K198:L198"/>
    <mergeCell ref="M198:N198"/>
    <mergeCell ref="O198:Q198"/>
    <mergeCell ref="R200:T200"/>
    <mergeCell ref="U200:W200"/>
    <mergeCell ref="B199:J199"/>
    <mergeCell ref="K199:L199"/>
    <mergeCell ref="M199:N199"/>
    <mergeCell ref="O199:Q199"/>
    <mergeCell ref="R198:T198"/>
    <mergeCell ref="U198:W198"/>
    <mergeCell ref="R199:T199"/>
    <mergeCell ref="U199:W199"/>
    <mergeCell ref="R201:T201"/>
    <mergeCell ref="U201:W201"/>
    <mergeCell ref="B200:J200"/>
    <mergeCell ref="K200:L200"/>
    <mergeCell ref="B201:J201"/>
    <mergeCell ref="K201:L201"/>
    <mergeCell ref="M201:N201"/>
    <mergeCell ref="O201:Q201"/>
    <mergeCell ref="M200:N200"/>
    <mergeCell ref="O200:Q200"/>
    <mergeCell ref="B202:J202"/>
    <mergeCell ref="K202:L202"/>
    <mergeCell ref="M202:N202"/>
    <mergeCell ref="O202:Q202"/>
    <mergeCell ref="R204:T204"/>
    <mergeCell ref="U204:W204"/>
    <mergeCell ref="B203:J203"/>
    <mergeCell ref="K203:L203"/>
    <mergeCell ref="M203:N203"/>
    <mergeCell ref="O203:Q203"/>
    <mergeCell ref="R202:T202"/>
    <mergeCell ref="U202:W202"/>
    <mergeCell ref="R203:T203"/>
    <mergeCell ref="U203:W203"/>
    <mergeCell ref="R205:T205"/>
    <mergeCell ref="U205:W205"/>
    <mergeCell ref="B204:J204"/>
    <mergeCell ref="K204:L204"/>
    <mergeCell ref="B205:J205"/>
    <mergeCell ref="K205:L205"/>
    <mergeCell ref="M205:N205"/>
    <mergeCell ref="O205:Q205"/>
    <mergeCell ref="M204:N204"/>
    <mergeCell ref="O204:Q204"/>
    <mergeCell ref="B206:J206"/>
    <mergeCell ref="K206:L206"/>
    <mergeCell ref="M206:N206"/>
    <mergeCell ref="O206:Q206"/>
    <mergeCell ref="R208:T208"/>
    <mergeCell ref="U208:W208"/>
    <mergeCell ref="B207:J207"/>
    <mergeCell ref="K207:L207"/>
    <mergeCell ref="M207:N207"/>
    <mergeCell ref="O207:Q207"/>
    <mergeCell ref="R206:T206"/>
    <mergeCell ref="U206:W206"/>
    <mergeCell ref="R207:T207"/>
    <mergeCell ref="U207:W207"/>
    <mergeCell ref="R209:T209"/>
    <mergeCell ref="U209:W209"/>
    <mergeCell ref="B208:J208"/>
    <mergeCell ref="K208:L208"/>
    <mergeCell ref="B209:J209"/>
    <mergeCell ref="K209:L209"/>
    <mergeCell ref="M209:N209"/>
    <mergeCell ref="O209:Q209"/>
    <mergeCell ref="M208:N208"/>
    <mergeCell ref="O208:Q208"/>
    <mergeCell ref="B210:J210"/>
    <mergeCell ref="K210:L210"/>
    <mergeCell ref="M210:N210"/>
    <mergeCell ref="O210:Q210"/>
    <mergeCell ref="R212:T212"/>
    <mergeCell ref="U212:W212"/>
    <mergeCell ref="B211:J211"/>
    <mergeCell ref="K211:L211"/>
    <mergeCell ref="M211:N211"/>
    <mergeCell ref="O211:Q211"/>
    <mergeCell ref="R210:T210"/>
    <mergeCell ref="U210:W210"/>
    <mergeCell ref="R211:T211"/>
    <mergeCell ref="U211:W211"/>
    <mergeCell ref="R213:T213"/>
    <mergeCell ref="U213:W213"/>
    <mergeCell ref="B212:J212"/>
    <mergeCell ref="K212:L212"/>
    <mergeCell ref="B213:J213"/>
    <mergeCell ref="K213:L213"/>
    <mergeCell ref="M213:N213"/>
    <mergeCell ref="O213:Q213"/>
    <mergeCell ref="M212:N212"/>
    <mergeCell ref="O212:Q212"/>
    <mergeCell ref="A215:W215"/>
    <mergeCell ref="A216:W216"/>
    <mergeCell ref="A217:W217"/>
    <mergeCell ref="A218:W218"/>
    <mergeCell ref="A220:A221"/>
    <mergeCell ref="B220:J221"/>
    <mergeCell ref="K220:L221"/>
    <mergeCell ref="M220:N221"/>
    <mergeCell ref="O220:Q221"/>
    <mergeCell ref="R220:W220"/>
    <mergeCell ref="R221:T221"/>
    <mergeCell ref="U221:W221"/>
    <mergeCell ref="B222:J222"/>
    <mergeCell ref="K222:L222"/>
    <mergeCell ref="M222:N222"/>
    <mergeCell ref="O222:Q222"/>
    <mergeCell ref="R224:T224"/>
    <mergeCell ref="U224:W224"/>
    <mergeCell ref="B223:J223"/>
    <mergeCell ref="K223:L223"/>
    <mergeCell ref="M223:N223"/>
    <mergeCell ref="O223:Q223"/>
    <mergeCell ref="R222:T222"/>
    <mergeCell ref="U222:W222"/>
    <mergeCell ref="R223:T223"/>
    <mergeCell ref="U223:W223"/>
    <mergeCell ref="R225:T225"/>
    <mergeCell ref="U225:W225"/>
    <mergeCell ref="B224:J224"/>
    <mergeCell ref="K224:L224"/>
    <mergeCell ref="B225:J225"/>
    <mergeCell ref="K225:L225"/>
    <mergeCell ref="M225:N225"/>
    <mergeCell ref="O225:Q225"/>
    <mergeCell ref="M224:N224"/>
    <mergeCell ref="O224:Q224"/>
    <mergeCell ref="B226:J226"/>
    <mergeCell ref="K226:L226"/>
    <mergeCell ref="M226:N226"/>
    <mergeCell ref="O226:Q226"/>
    <mergeCell ref="R228:T228"/>
    <mergeCell ref="U228:W228"/>
    <mergeCell ref="B227:J227"/>
    <mergeCell ref="K227:L227"/>
    <mergeCell ref="M227:N227"/>
    <mergeCell ref="O227:Q227"/>
    <mergeCell ref="R226:T226"/>
    <mergeCell ref="U226:W226"/>
    <mergeCell ref="R227:T227"/>
    <mergeCell ref="U227:W227"/>
    <mergeCell ref="R229:T229"/>
    <mergeCell ref="U229:W229"/>
    <mergeCell ref="B228:J228"/>
    <mergeCell ref="K228:L228"/>
    <mergeCell ref="B229:J229"/>
    <mergeCell ref="K229:L229"/>
    <mergeCell ref="M229:N229"/>
    <mergeCell ref="O229:Q229"/>
    <mergeCell ref="M228:N228"/>
    <mergeCell ref="O228:Q228"/>
    <mergeCell ref="B230:J230"/>
    <mergeCell ref="K230:L230"/>
    <mergeCell ref="M230:N230"/>
    <mergeCell ref="O230:Q230"/>
    <mergeCell ref="R232:T232"/>
    <mergeCell ref="U232:W232"/>
    <mergeCell ref="B231:J231"/>
    <mergeCell ref="K231:L231"/>
    <mergeCell ref="M231:N231"/>
    <mergeCell ref="O231:Q231"/>
    <mergeCell ref="R230:T230"/>
    <mergeCell ref="U230:W230"/>
    <mergeCell ref="R231:T231"/>
    <mergeCell ref="U231:W231"/>
    <mergeCell ref="R233:T233"/>
    <mergeCell ref="U233:W233"/>
    <mergeCell ref="B232:J232"/>
    <mergeCell ref="K232:L232"/>
    <mergeCell ref="B233:J233"/>
    <mergeCell ref="K233:L233"/>
    <mergeCell ref="M233:N233"/>
    <mergeCell ref="O233:Q233"/>
    <mergeCell ref="M232:N232"/>
    <mergeCell ref="O232:Q232"/>
    <mergeCell ref="B234:J234"/>
    <mergeCell ref="K234:L234"/>
    <mergeCell ref="M234:N234"/>
    <mergeCell ref="O234:Q234"/>
    <mergeCell ref="R236:T236"/>
    <mergeCell ref="U236:W236"/>
    <mergeCell ref="B235:J235"/>
    <mergeCell ref="K235:L235"/>
    <mergeCell ref="M235:N235"/>
    <mergeCell ref="O235:Q235"/>
    <mergeCell ref="R234:T234"/>
    <mergeCell ref="U234:W234"/>
    <mergeCell ref="R235:T235"/>
    <mergeCell ref="U235:W235"/>
    <mergeCell ref="R237:T237"/>
    <mergeCell ref="U237:W237"/>
    <mergeCell ref="B236:J236"/>
    <mergeCell ref="K236:L236"/>
    <mergeCell ref="B237:J237"/>
    <mergeCell ref="K237:L237"/>
    <mergeCell ref="M237:N237"/>
    <mergeCell ref="O237:Q237"/>
    <mergeCell ref="M236:N236"/>
    <mergeCell ref="O236:Q236"/>
    <mergeCell ref="B238:J238"/>
    <mergeCell ref="K238:L238"/>
    <mergeCell ref="M238:N238"/>
    <mergeCell ref="O238:Q238"/>
    <mergeCell ref="R240:T240"/>
    <mergeCell ref="U240:W240"/>
    <mergeCell ref="B239:J239"/>
    <mergeCell ref="K239:L239"/>
    <mergeCell ref="M239:N239"/>
    <mergeCell ref="O239:Q239"/>
    <mergeCell ref="R238:T238"/>
    <mergeCell ref="U238:W238"/>
    <mergeCell ref="R239:T239"/>
    <mergeCell ref="U239:W239"/>
    <mergeCell ref="R241:T241"/>
    <mergeCell ref="U241:W241"/>
    <mergeCell ref="B240:J240"/>
    <mergeCell ref="K240:L240"/>
    <mergeCell ref="B241:J241"/>
    <mergeCell ref="K241:L241"/>
    <mergeCell ref="M241:N241"/>
    <mergeCell ref="O241:Q241"/>
    <mergeCell ref="M240:N240"/>
    <mergeCell ref="O240:Q240"/>
    <mergeCell ref="B242:J242"/>
    <mergeCell ref="K242:L242"/>
    <mergeCell ref="M242:N242"/>
    <mergeCell ref="O242:Q242"/>
    <mergeCell ref="R244:T244"/>
    <mergeCell ref="U244:W244"/>
    <mergeCell ref="B243:J243"/>
    <mergeCell ref="K243:L243"/>
    <mergeCell ref="M243:N243"/>
    <mergeCell ref="O243:Q243"/>
    <mergeCell ref="R242:T242"/>
    <mergeCell ref="U242:W242"/>
    <mergeCell ref="R243:T243"/>
    <mergeCell ref="U243:W243"/>
    <mergeCell ref="R245:T245"/>
    <mergeCell ref="U245:W245"/>
    <mergeCell ref="B244:J244"/>
    <mergeCell ref="K244:L244"/>
    <mergeCell ref="B245:J245"/>
    <mergeCell ref="K245:L245"/>
    <mergeCell ref="M245:N245"/>
    <mergeCell ref="O245:Q245"/>
    <mergeCell ref="M244:N244"/>
    <mergeCell ref="O244:Q244"/>
    <mergeCell ref="B246:J246"/>
    <mergeCell ref="K246:L246"/>
    <mergeCell ref="M246:N246"/>
    <mergeCell ref="O246:Q246"/>
    <mergeCell ref="R248:T248"/>
    <mergeCell ref="U248:W248"/>
    <mergeCell ref="B247:J247"/>
    <mergeCell ref="K247:L247"/>
    <mergeCell ref="M247:N247"/>
    <mergeCell ref="O247:Q247"/>
    <mergeCell ref="R246:T246"/>
    <mergeCell ref="U246:W246"/>
    <mergeCell ref="R247:T247"/>
    <mergeCell ref="U247:W247"/>
    <mergeCell ref="R249:T249"/>
    <mergeCell ref="U249:W249"/>
    <mergeCell ref="B248:J248"/>
    <mergeCell ref="K248:L248"/>
    <mergeCell ref="B249:J249"/>
    <mergeCell ref="K249:L249"/>
    <mergeCell ref="M249:N249"/>
    <mergeCell ref="O249:Q249"/>
    <mergeCell ref="M248:N248"/>
    <mergeCell ref="O248:Q248"/>
    <mergeCell ref="B250:J250"/>
    <mergeCell ref="K250:L250"/>
    <mergeCell ref="M250:N250"/>
    <mergeCell ref="O250:Q250"/>
    <mergeCell ref="R252:T252"/>
    <mergeCell ref="U252:W252"/>
    <mergeCell ref="B251:J251"/>
    <mergeCell ref="K251:L251"/>
    <mergeCell ref="M251:N251"/>
    <mergeCell ref="O251:Q251"/>
    <mergeCell ref="R250:T250"/>
    <mergeCell ref="U250:W250"/>
    <mergeCell ref="R251:T251"/>
    <mergeCell ref="U251:W251"/>
    <mergeCell ref="R253:T253"/>
    <mergeCell ref="U253:W253"/>
    <mergeCell ref="B252:J252"/>
    <mergeCell ref="K252:L252"/>
    <mergeCell ref="B253:J253"/>
    <mergeCell ref="K253:L253"/>
    <mergeCell ref="M253:N253"/>
    <mergeCell ref="O253:Q253"/>
    <mergeCell ref="M252:N252"/>
    <mergeCell ref="O252:Q252"/>
    <mergeCell ref="B254:J254"/>
    <mergeCell ref="K254:L254"/>
    <mergeCell ref="M254:N254"/>
    <mergeCell ref="O254:Q254"/>
    <mergeCell ref="R256:T256"/>
    <mergeCell ref="U256:W256"/>
    <mergeCell ref="B255:J255"/>
    <mergeCell ref="K255:L255"/>
    <mergeCell ref="M255:N255"/>
    <mergeCell ref="O255:Q255"/>
    <mergeCell ref="R254:T254"/>
    <mergeCell ref="U254:W254"/>
    <mergeCell ref="R255:T255"/>
    <mergeCell ref="U255:W255"/>
    <mergeCell ref="R257:T257"/>
    <mergeCell ref="U257:W257"/>
    <mergeCell ref="B256:J256"/>
    <mergeCell ref="K256:L256"/>
    <mergeCell ref="B257:J257"/>
    <mergeCell ref="K257:L257"/>
    <mergeCell ref="M257:N257"/>
    <mergeCell ref="O257:Q257"/>
    <mergeCell ref="M256:N256"/>
    <mergeCell ref="O256:Q256"/>
    <mergeCell ref="B258:J258"/>
    <mergeCell ref="K258:L258"/>
    <mergeCell ref="M258:N258"/>
    <mergeCell ref="O258:Q258"/>
    <mergeCell ref="R260:T260"/>
    <mergeCell ref="U260:W260"/>
    <mergeCell ref="B259:J259"/>
    <mergeCell ref="K259:L259"/>
    <mergeCell ref="M259:N259"/>
    <mergeCell ref="O259:Q259"/>
    <mergeCell ref="R258:T258"/>
    <mergeCell ref="U258:W258"/>
    <mergeCell ref="R259:T259"/>
    <mergeCell ref="U259:W259"/>
    <mergeCell ref="R261:T261"/>
    <mergeCell ref="U261:W261"/>
    <mergeCell ref="B260:J260"/>
    <mergeCell ref="K260:L260"/>
    <mergeCell ref="B261:J261"/>
    <mergeCell ref="K261:L261"/>
    <mergeCell ref="M261:N261"/>
    <mergeCell ref="O261:Q261"/>
    <mergeCell ref="M260:N260"/>
    <mergeCell ref="O260:Q260"/>
    <mergeCell ref="A263:W263"/>
    <mergeCell ref="A264:W264"/>
    <mergeCell ref="A265:W265"/>
    <mergeCell ref="A266:W266"/>
    <mergeCell ref="R270:T270"/>
    <mergeCell ref="U270:W270"/>
    <mergeCell ref="A268:A269"/>
    <mergeCell ref="B268:J269"/>
    <mergeCell ref="K268:L269"/>
    <mergeCell ref="M268:N269"/>
    <mergeCell ref="O268:Q269"/>
    <mergeCell ref="R268:W268"/>
    <mergeCell ref="R269:T269"/>
    <mergeCell ref="U269:W269"/>
    <mergeCell ref="R271:T271"/>
    <mergeCell ref="U271:W271"/>
    <mergeCell ref="B270:J270"/>
    <mergeCell ref="K270:L270"/>
    <mergeCell ref="B271:J271"/>
    <mergeCell ref="K271:L271"/>
    <mergeCell ref="M271:N271"/>
    <mergeCell ref="O271:Q271"/>
    <mergeCell ref="M270:N270"/>
    <mergeCell ref="O270:Q270"/>
    <mergeCell ref="B272:J272"/>
    <mergeCell ref="K272:L272"/>
    <mergeCell ref="M272:N272"/>
    <mergeCell ref="O272:Q272"/>
    <mergeCell ref="R272:T272"/>
    <mergeCell ref="U272:W272"/>
    <mergeCell ref="B278:J278"/>
    <mergeCell ref="K278:L278"/>
    <mergeCell ref="M278:N278"/>
    <mergeCell ref="O278:Q278"/>
    <mergeCell ref="R278:T278"/>
    <mergeCell ref="U278:W278"/>
    <mergeCell ref="B273:J273"/>
    <mergeCell ref="K273:L273"/>
    <mergeCell ref="B279:J279"/>
    <mergeCell ref="K279:L279"/>
    <mergeCell ref="M279:N279"/>
    <mergeCell ref="O279:Q279"/>
    <mergeCell ref="R281:T281"/>
    <mergeCell ref="U281:W281"/>
    <mergeCell ref="B280:J280"/>
    <mergeCell ref="K280:L280"/>
    <mergeCell ref="M280:N280"/>
    <mergeCell ref="O280:Q280"/>
    <mergeCell ref="R279:T279"/>
    <mergeCell ref="U279:W279"/>
    <mergeCell ref="R280:T280"/>
    <mergeCell ref="U280:W280"/>
    <mergeCell ref="R282:T282"/>
    <mergeCell ref="U282:W282"/>
    <mergeCell ref="B281:J281"/>
    <mergeCell ref="K281:L281"/>
    <mergeCell ref="B282:J282"/>
    <mergeCell ref="K282:L282"/>
    <mergeCell ref="M282:N282"/>
    <mergeCell ref="O282:Q282"/>
    <mergeCell ref="M281:N281"/>
    <mergeCell ref="O281:Q281"/>
    <mergeCell ref="B283:J283"/>
    <mergeCell ref="K283:L283"/>
    <mergeCell ref="M283:N283"/>
    <mergeCell ref="O283:Q283"/>
    <mergeCell ref="R285:T285"/>
    <mergeCell ref="U285:W285"/>
    <mergeCell ref="B284:J284"/>
    <mergeCell ref="K284:L284"/>
    <mergeCell ref="M284:N284"/>
    <mergeCell ref="O284:Q284"/>
    <mergeCell ref="R283:T283"/>
    <mergeCell ref="U283:W283"/>
    <mergeCell ref="R284:T284"/>
    <mergeCell ref="U284:W284"/>
    <mergeCell ref="R286:T286"/>
    <mergeCell ref="U286:W286"/>
    <mergeCell ref="B285:J285"/>
    <mergeCell ref="K285:L285"/>
    <mergeCell ref="B286:J286"/>
    <mergeCell ref="K286:L286"/>
    <mergeCell ref="M286:N286"/>
    <mergeCell ref="O286:Q286"/>
    <mergeCell ref="M285:N285"/>
    <mergeCell ref="O285:Q285"/>
    <mergeCell ref="B287:J287"/>
    <mergeCell ref="K287:L287"/>
    <mergeCell ref="M287:N287"/>
    <mergeCell ref="O287:Q287"/>
    <mergeCell ref="R289:T289"/>
    <mergeCell ref="U289:W289"/>
    <mergeCell ref="B288:J288"/>
    <mergeCell ref="K288:L288"/>
    <mergeCell ref="M288:N288"/>
    <mergeCell ref="O288:Q288"/>
    <mergeCell ref="R287:T287"/>
    <mergeCell ref="U287:W287"/>
    <mergeCell ref="R288:T288"/>
    <mergeCell ref="U288:W288"/>
    <mergeCell ref="R290:T290"/>
    <mergeCell ref="U290:W290"/>
    <mergeCell ref="B289:J289"/>
    <mergeCell ref="K289:L289"/>
    <mergeCell ref="B290:J290"/>
    <mergeCell ref="K290:L290"/>
    <mergeCell ref="M290:N290"/>
    <mergeCell ref="O290:Q290"/>
    <mergeCell ref="M289:N289"/>
    <mergeCell ref="O289:Q289"/>
    <mergeCell ref="B291:J291"/>
    <mergeCell ref="K291:L291"/>
    <mergeCell ref="M291:N291"/>
    <mergeCell ref="O291:Q291"/>
    <mergeCell ref="R293:T293"/>
    <mergeCell ref="U293:W293"/>
    <mergeCell ref="B292:J292"/>
    <mergeCell ref="K292:L292"/>
    <mergeCell ref="M292:N292"/>
    <mergeCell ref="O292:Q292"/>
    <mergeCell ref="R291:T291"/>
    <mergeCell ref="U291:W291"/>
    <mergeCell ref="R292:T292"/>
    <mergeCell ref="U292:W292"/>
    <mergeCell ref="R294:T294"/>
    <mergeCell ref="U294:W294"/>
    <mergeCell ref="B293:J293"/>
    <mergeCell ref="K293:L293"/>
    <mergeCell ref="B294:J294"/>
    <mergeCell ref="K294:L294"/>
    <mergeCell ref="M294:N294"/>
    <mergeCell ref="O294:Q294"/>
    <mergeCell ref="M293:N293"/>
    <mergeCell ref="O293:Q293"/>
    <mergeCell ref="B295:J295"/>
    <mergeCell ref="K295:L295"/>
    <mergeCell ref="M295:N295"/>
    <mergeCell ref="O295:Q295"/>
    <mergeCell ref="R297:T297"/>
    <mergeCell ref="U297:W297"/>
    <mergeCell ref="B296:J296"/>
    <mergeCell ref="K296:L296"/>
    <mergeCell ref="M296:N296"/>
    <mergeCell ref="O296:Q296"/>
    <mergeCell ref="R295:T295"/>
    <mergeCell ref="U295:W295"/>
    <mergeCell ref="R296:T296"/>
    <mergeCell ref="U296:W296"/>
    <mergeCell ref="R298:T298"/>
    <mergeCell ref="U298:W298"/>
    <mergeCell ref="B297:J297"/>
    <mergeCell ref="K297:L297"/>
    <mergeCell ref="B298:J298"/>
    <mergeCell ref="K298:L298"/>
    <mergeCell ref="M298:N298"/>
    <mergeCell ref="O298:Q298"/>
    <mergeCell ref="M297:N297"/>
    <mergeCell ref="O297:Q297"/>
    <mergeCell ref="B299:J299"/>
    <mergeCell ref="K299:L299"/>
    <mergeCell ref="M299:N299"/>
    <mergeCell ref="O299:Q299"/>
    <mergeCell ref="R301:T301"/>
    <mergeCell ref="U301:W301"/>
    <mergeCell ref="B300:J300"/>
    <mergeCell ref="K300:L300"/>
    <mergeCell ref="M300:N300"/>
    <mergeCell ref="O300:Q300"/>
    <mergeCell ref="R299:T299"/>
    <mergeCell ref="U299:W299"/>
    <mergeCell ref="R300:T300"/>
    <mergeCell ref="U300:W300"/>
    <mergeCell ref="R302:T302"/>
    <mergeCell ref="U302:W302"/>
    <mergeCell ref="B301:J301"/>
    <mergeCell ref="K301:L301"/>
    <mergeCell ref="B302:J302"/>
    <mergeCell ref="K302:L302"/>
    <mergeCell ref="M302:N302"/>
    <mergeCell ref="O302:Q302"/>
    <mergeCell ref="M301:N301"/>
    <mergeCell ref="O301:Q301"/>
    <mergeCell ref="B303:J303"/>
    <mergeCell ref="K303:L303"/>
    <mergeCell ref="M303:N303"/>
    <mergeCell ref="O303:Q303"/>
    <mergeCell ref="R305:T305"/>
    <mergeCell ref="U305:W305"/>
    <mergeCell ref="B304:J304"/>
    <mergeCell ref="K304:L304"/>
    <mergeCell ref="M304:N304"/>
    <mergeCell ref="O304:Q304"/>
    <mergeCell ref="R303:T303"/>
    <mergeCell ref="U303:W303"/>
    <mergeCell ref="R304:T304"/>
    <mergeCell ref="U304:W304"/>
    <mergeCell ref="R306:T306"/>
    <mergeCell ref="U306:W306"/>
    <mergeCell ref="B305:J305"/>
    <mergeCell ref="K305:L305"/>
    <mergeCell ref="B306:J306"/>
    <mergeCell ref="K306:L306"/>
    <mergeCell ref="M306:N306"/>
    <mergeCell ref="O306:Q306"/>
    <mergeCell ref="M305:N305"/>
    <mergeCell ref="O305:Q305"/>
    <mergeCell ref="B307:J307"/>
    <mergeCell ref="K307:L307"/>
    <mergeCell ref="M307:N307"/>
    <mergeCell ref="O307:Q307"/>
    <mergeCell ref="R309:T309"/>
    <mergeCell ref="U309:W309"/>
    <mergeCell ref="B308:J308"/>
    <mergeCell ref="K308:L308"/>
    <mergeCell ref="M308:N308"/>
    <mergeCell ref="O308:Q308"/>
    <mergeCell ref="R307:T307"/>
    <mergeCell ref="U307:W307"/>
    <mergeCell ref="R308:T308"/>
    <mergeCell ref="U308:W308"/>
    <mergeCell ref="R310:T310"/>
    <mergeCell ref="U310:W310"/>
    <mergeCell ref="B309:J309"/>
    <mergeCell ref="K309:L309"/>
    <mergeCell ref="B310:J310"/>
    <mergeCell ref="K310:L310"/>
    <mergeCell ref="M310:N310"/>
    <mergeCell ref="O310:Q310"/>
    <mergeCell ref="M309:N309"/>
    <mergeCell ref="O309:Q309"/>
    <mergeCell ref="B311:J311"/>
    <mergeCell ref="K311:L311"/>
    <mergeCell ref="M311:N311"/>
    <mergeCell ref="O311:Q311"/>
    <mergeCell ref="R313:T313"/>
    <mergeCell ref="U313:W313"/>
    <mergeCell ref="B312:J312"/>
    <mergeCell ref="K312:L312"/>
    <mergeCell ref="M312:N312"/>
    <mergeCell ref="O312:Q312"/>
    <mergeCell ref="R311:T311"/>
    <mergeCell ref="U311:W311"/>
    <mergeCell ref="R312:T312"/>
    <mergeCell ref="U312:W312"/>
    <mergeCell ref="R314:T314"/>
    <mergeCell ref="U314:W314"/>
    <mergeCell ref="B313:J313"/>
    <mergeCell ref="K313:L313"/>
    <mergeCell ref="B314:J314"/>
    <mergeCell ref="K314:L314"/>
    <mergeCell ref="M314:N314"/>
    <mergeCell ref="O314:Q314"/>
    <mergeCell ref="M313:N313"/>
    <mergeCell ref="O313:Q313"/>
    <mergeCell ref="A317:W317"/>
    <mergeCell ref="A318:W318"/>
    <mergeCell ref="A319:W319"/>
    <mergeCell ref="A320:W320"/>
    <mergeCell ref="M273:N273"/>
    <mergeCell ref="O273:Q273"/>
    <mergeCell ref="R273:T273"/>
    <mergeCell ref="U273:W273"/>
    <mergeCell ref="B274:J274"/>
    <mergeCell ref="K274:L274"/>
    <mergeCell ref="M274:N274"/>
    <mergeCell ref="O274:Q274"/>
    <mergeCell ref="R276:T276"/>
    <mergeCell ref="U276:W276"/>
    <mergeCell ref="B275:J275"/>
    <mergeCell ref="K275:L275"/>
    <mergeCell ref="M275:N275"/>
    <mergeCell ref="O275:Q275"/>
    <mergeCell ref="R274:T274"/>
    <mergeCell ref="U274:W274"/>
    <mergeCell ref="R275:T275"/>
    <mergeCell ref="U275:W275"/>
    <mergeCell ref="R277:T277"/>
    <mergeCell ref="U277:W277"/>
    <mergeCell ref="B276:J276"/>
    <mergeCell ref="K276:L276"/>
    <mergeCell ref="B277:J277"/>
    <mergeCell ref="K277:L277"/>
    <mergeCell ref="M277:N277"/>
    <mergeCell ref="O277:Q277"/>
    <mergeCell ref="M276:N276"/>
    <mergeCell ref="O276:Q276"/>
    <mergeCell ref="A322:A323"/>
    <mergeCell ref="B322:J323"/>
    <mergeCell ref="K322:L323"/>
    <mergeCell ref="M322:N323"/>
    <mergeCell ref="O322:Q323"/>
    <mergeCell ref="R322:W322"/>
    <mergeCell ref="R323:T323"/>
    <mergeCell ref="U323:W323"/>
    <mergeCell ref="B324:J324"/>
    <mergeCell ref="K324:L324"/>
    <mergeCell ref="M324:N324"/>
    <mergeCell ref="O324:Q324"/>
    <mergeCell ref="R326:T326"/>
    <mergeCell ref="U326:W326"/>
    <mergeCell ref="B325:J325"/>
    <mergeCell ref="K325:L325"/>
    <mergeCell ref="M325:N325"/>
    <mergeCell ref="O325:Q325"/>
    <mergeCell ref="R324:T324"/>
    <mergeCell ref="U324:W324"/>
    <mergeCell ref="R325:T325"/>
    <mergeCell ref="U325:W325"/>
    <mergeCell ref="R327:T327"/>
    <mergeCell ref="U327:W327"/>
    <mergeCell ref="B326:J326"/>
    <mergeCell ref="K326:L326"/>
    <mergeCell ref="B327:J327"/>
    <mergeCell ref="K327:L327"/>
    <mergeCell ref="M327:N327"/>
    <mergeCell ref="O327:Q327"/>
    <mergeCell ref="M326:N326"/>
    <mergeCell ref="O326:Q326"/>
    <mergeCell ref="B328:J328"/>
    <mergeCell ref="K328:L328"/>
    <mergeCell ref="M328:N328"/>
    <mergeCell ref="O328:Q328"/>
    <mergeCell ref="R330:T330"/>
    <mergeCell ref="U330:W330"/>
    <mergeCell ref="B329:J329"/>
    <mergeCell ref="K329:L329"/>
    <mergeCell ref="M329:N329"/>
    <mergeCell ref="O329:Q329"/>
    <mergeCell ref="R328:T328"/>
    <mergeCell ref="U328:W328"/>
    <mergeCell ref="R329:T329"/>
    <mergeCell ref="U329:W329"/>
    <mergeCell ref="R331:T331"/>
    <mergeCell ref="U331:W331"/>
    <mergeCell ref="B330:J330"/>
    <mergeCell ref="K330:L330"/>
    <mergeCell ref="B331:J331"/>
    <mergeCell ref="K331:L331"/>
    <mergeCell ref="M331:N331"/>
    <mergeCell ref="O331:Q331"/>
    <mergeCell ref="M330:N330"/>
    <mergeCell ref="O330:Q330"/>
    <mergeCell ref="B332:J332"/>
    <mergeCell ref="K332:L332"/>
    <mergeCell ref="M332:N332"/>
    <mergeCell ref="O332:Q332"/>
    <mergeCell ref="R334:T334"/>
    <mergeCell ref="U334:W334"/>
    <mergeCell ref="B333:J333"/>
    <mergeCell ref="K333:L333"/>
    <mergeCell ref="M333:N333"/>
    <mergeCell ref="O333:Q333"/>
    <mergeCell ref="R332:T332"/>
    <mergeCell ref="U332:W332"/>
    <mergeCell ref="R333:T333"/>
    <mergeCell ref="U333:W333"/>
    <mergeCell ref="R335:T335"/>
    <mergeCell ref="U335:W335"/>
    <mergeCell ref="B334:J334"/>
    <mergeCell ref="K334:L334"/>
    <mergeCell ref="B335:J335"/>
    <mergeCell ref="K335:L335"/>
    <mergeCell ref="M335:N335"/>
    <mergeCell ref="O335:Q335"/>
    <mergeCell ref="M334:N334"/>
    <mergeCell ref="O334:Q334"/>
    <mergeCell ref="B336:J336"/>
    <mergeCell ref="K336:L336"/>
    <mergeCell ref="M336:N336"/>
    <mergeCell ref="O336:Q336"/>
    <mergeCell ref="R338:T338"/>
    <mergeCell ref="U338:W338"/>
    <mergeCell ref="B337:J337"/>
    <mergeCell ref="K337:L337"/>
    <mergeCell ref="M337:N337"/>
    <mergeCell ref="O337:Q337"/>
    <mergeCell ref="R336:T336"/>
    <mergeCell ref="U336:W336"/>
    <mergeCell ref="R337:T337"/>
    <mergeCell ref="U337:W337"/>
    <mergeCell ref="R339:T339"/>
    <mergeCell ref="U339:W339"/>
    <mergeCell ref="B338:J338"/>
    <mergeCell ref="K338:L338"/>
    <mergeCell ref="B339:J339"/>
    <mergeCell ref="K339:L339"/>
    <mergeCell ref="M339:N339"/>
    <mergeCell ref="O339:Q339"/>
    <mergeCell ref="M338:N338"/>
    <mergeCell ref="O338:Q338"/>
    <mergeCell ref="B340:J340"/>
    <mergeCell ref="K340:L340"/>
    <mergeCell ref="M340:N340"/>
    <mergeCell ref="O340:Q340"/>
    <mergeCell ref="R342:T342"/>
    <mergeCell ref="U342:W342"/>
    <mergeCell ref="B341:J341"/>
    <mergeCell ref="K341:L341"/>
    <mergeCell ref="M341:N341"/>
    <mergeCell ref="O341:Q341"/>
    <mergeCell ref="R340:T340"/>
    <mergeCell ref="U340:W340"/>
    <mergeCell ref="R341:T341"/>
    <mergeCell ref="U341:W341"/>
    <mergeCell ref="R343:T343"/>
    <mergeCell ref="U343:W343"/>
    <mergeCell ref="B342:J342"/>
    <mergeCell ref="K342:L342"/>
    <mergeCell ref="B343:J343"/>
    <mergeCell ref="K343:L343"/>
    <mergeCell ref="M343:N343"/>
    <mergeCell ref="O343:Q343"/>
    <mergeCell ref="M342:N342"/>
    <mergeCell ref="O342:Q342"/>
    <mergeCell ref="B344:J344"/>
    <mergeCell ref="K344:L344"/>
    <mergeCell ref="M344:N344"/>
    <mergeCell ref="O344:Q344"/>
    <mergeCell ref="R346:T346"/>
    <mergeCell ref="U346:W346"/>
    <mergeCell ref="B345:J345"/>
    <mergeCell ref="K345:L345"/>
    <mergeCell ref="M345:N345"/>
    <mergeCell ref="O345:Q345"/>
    <mergeCell ref="R344:T344"/>
    <mergeCell ref="U344:W344"/>
    <mergeCell ref="R345:T345"/>
    <mergeCell ref="U345:W345"/>
    <mergeCell ref="R347:T347"/>
    <mergeCell ref="U347:W347"/>
    <mergeCell ref="B346:J346"/>
    <mergeCell ref="K346:L346"/>
    <mergeCell ref="B347:J347"/>
    <mergeCell ref="K347:L347"/>
    <mergeCell ref="M347:N347"/>
    <mergeCell ref="O347:Q347"/>
    <mergeCell ref="M346:N346"/>
    <mergeCell ref="O346:Q346"/>
    <mergeCell ref="B348:J348"/>
    <mergeCell ref="K348:L348"/>
    <mergeCell ref="M348:N348"/>
    <mergeCell ref="O348:Q348"/>
    <mergeCell ref="R350:T350"/>
    <mergeCell ref="U350:W350"/>
    <mergeCell ref="B349:J349"/>
    <mergeCell ref="K349:L349"/>
    <mergeCell ref="M349:N349"/>
    <mergeCell ref="O349:Q349"/>
    <mergeCell ref="R348:T348"/>
    <mergeCell ref="U348:W348"/>
    <mergeCell ref="R349:T349"/>
    <mergeCell ref="U349:W349"/>
    <mergeCell ref="R351:T351"/>
    <mergeCell ref="U351:W351"/>
    <mergeCell ref="B350:J350"/>
    <mergeCell ref="K350:L350"/>
    <mergeCell ref="B351:J351"/>
    <mergeCell ref="K351:L351"/>
    <mergeCell ref="M351:N351"/>
    <mergeCell ref="O351:Q351"/>
    <mergeCell ref="M350:N350"/>
    <mergeCell ref="O350:Q350"/>
    <mergeCell ref="B352:J352"/>
    <mergeCell ref="K352:L352"/>
    <mergeCell ref="M352:N352"/>
    <mergeCell ref="O352:Q352"/>
    <mergeCell ref="R354:T354"/>
    <mergeCell ref="U354:W354"/>
    <mergeCell ref="B353:J353"/>
    <mergeCell ref="K353:L353"/>
    <mergeCell ref="M353:N353"/>
    <mergeCell ref="O353:Q353"/>
    <mergeCell ref="R352:T352"/>
    <mergeCell ref="U352:W352"/>
    <mergeCell ref="R353:T353"/>
    <mergeCell ref="U353:W353"/>
    <mergeCell ref="R355:T355"/>
    <mergeCell ref="U355:W355"/>
    <mergeCell ref="B354:J354"/>
    <mergeCell ref="K354:L354"/>
    <mergeCell ref="B355:J355"/>
    <mergeCell ref="K355:L355"/>
    <mergeCell ref="M355:N355"/>
    <mergeCell ref="O355:Q355"/>
    <mergeCell ref="M354:N354"/>
    <mergeCell ref="O354:Q354"/>
    <mergeCell ref="B356:J356"/>
    <mergeCell ref="K356:L356"/>
    <mergeCell ref="M356:N356"/>
    <mergeCell ref="O356:Q356"/>
    <mergeCell ref="R358:T358"/>
    <mergeCell ref="U358:W358"/>
    <mergeCell ref="B357:J357"/>
    <mergeCell ref="K357:L357"/>
    <mergeCell ref="M357:N357"/>
    <mergeCell ref="O357:Q357"/>
    <mergeCell ref="R356:T356"/>
    <mergeCell ref="U356:W356"/>
    <mergeCell ref="R357:T357"/>
    <mergeCell ref="U357:W357"/>
    <mergeCell ref="R359:T359"/>
    <mergeCell ref="U359:W359"/>
    <mergeCell ref="B358:J358"/>
    <mergeCell ref="K358:L358"/>
    <mergeCell ref="B359:J359"/>
    <mergeCell ref="K359:L359"/>
    <mergeCell ref="M359:N359"/>
    <mergeCell ref="O359:Q359"/>
    <mergeCell ref="M358:N358"/>
    <mergeCell ref="O358:Q358"/>
    <mergeCell ref="B360:J360"/>
    <mergeCell ref="K360:L360"/>
    <mergeCell ref="M360:N360"/>
    <mergeCell ref="O360:Q360"/>
    <mergeCell ref="R362:T362"/>
    <mergeCell ref="U362:W362"/>
    <mergeCell ref="B361:J361"/>
    <mergeCell ref="K361:L361"/>
    <mergeCell ref="M361:N361"/>
    <mergeCell ref="O361:Q361"/>
    <mergeCell ref="R360:T360"/>
    <mergeCell ref="U360:W360"/>
    <mergeCell ref="R361:T361"/>
    <mergeCell ref="U361:W361"/>
    <mergeCell ref="R363:T363"/>
    <mergeCell ref="U363:W363"/>
    <mergeCell ref="B362:J362"/>
    <mergeCell ref="K362:L362"/>
    <mergeCell ref="B363:J363"/>
    <mergeCell ref="K363:L363"/>
    <mergeCell ref="M363:N363"/>
    <mergeCell ref="O363:Q363"/>
    <mergeCell ref="M362:N362"/>
    <mergeCell ref="O362:Q362"/>
    <mergeCell ref="A366:W366"/>
    <mergeCell ref="A367:W367"/>
    <mergeCell ref="A368:W368"/>
    <mergeCell ref="A369:W369"/>
    <mergeCell ref="R373:T373"/>
    <mergeCell ref="U373:W373"/>
    <mergeCell ref="A371:A372"/>
    <mergeCell ref="B371:J372"/>
    <mergeCell ref="K371:L372"/>
    <mergeCell ref="M371:N372"/>
    <mergeCell ref="O371:Q372"/>
    <mergeCell ref="R371:W371"/>
    <mergeCell ref="R372:T372"/>
    <mergeCell ref="U372:W372"/>
    <mergeCell ref="R374:T374"/>
    <mergeCell ref="U374:W374"/>
    <mergeCell ref="B373:J373"/>
    <mergeCell ref="K373:L373"/>
    <mergeCell ref="B374:J374"/>
    <mergeCell ref="K374:L374"/>
    <mergeCell ref="M374:N374"/>
    <mergeCell ref="O374:Q374"/>
    <mergeCell ref="M373:N373"/>
    <mergeCell ref="O373:Q373"/>
    <mergeCell ref="B375:J375"/>
    <mergeCell ref="K375:L375"/>
    <mergeCell ref="M375:N375"/>
    <mergeCell ref="O375:Q375"/>
    <mergeCell ref="R377:T377"/>
    <mergeCell ref="U377:W377"/>
    <mergeCell ref="B376:J376"/>
    <mergeCell ref="K376:L376"/>
    <mergeCell ref="M376:N376"/>
    <mergeCell ref="O376:Q376"/>
    <mergeCell ref="R375:T375"/>
    <mergeCell ref="U375:W375"/>
    <mergeCell ref="R376:T376"/>
    <mergeCell ref="U376:W376"/>
    <mergeCell ref="R378:T378"/>
    <mergeCell ref="U378:W378"/>
    <mergeCell ref="B377:J377"/>
    <mergeCell ref="K377:L377"/>
    <mergeCell ref="B378:J378"/>
    <mergeCell ref="K378:L378"/>
    <mergeCell ref="M378:N378"/>
    <mergeCell ref="O378:Q378"/>
    <mergeCell ref="M377:N377"/>
    <mergeCell ref="O377:Q377"/>
    <mergeCell ref="A381:W381"/>
    <mergeCell ref="A382:W382"/>
    <mergeCell ref="A383:W383"/>
    <mergeCell ref="A384:W384"/>
    <mergeCell ref="R388:T388"/>
    <mergeCell ref="U388:W388"/>
    <mergeCell ref="A386:A387"/>
    <mergeCell ref="B386:J387"/>
    <mergeCell ref="K386:L387"/>
    <mergeCell ref="M386:N387"/>
    <mergeCell ref="O386:Q387"/>
    <mergeCell ref="R386:W386"/>
    <mergeCell ref="R387:T387"/>
    <mergeCell ref="U387:W387"/>
    <mergeCell ref="R389:T389"/>
    <mergeCell ref="U389:W389"/>
    <mergeCell ref="B388:J388"/>
    <mergeCell ref="K388:L388"/>
    <mergeCell ref="B389:J389"/>
    <mergeCell ref="K389:L389"/>
    <mergeCell ref="M389:N389"/>
    <mergeCell ref="O389:Q389"/>
    <mergeCell ref="M388:N388"/>
    <mergeCell ref="O388:Q388"/>
    <mergeCell ref="B392:J392"/>
    <mergeCell ref="K392:L392"/>
    <mergeCell ref="M392:N392"/>
    <mergeCell ref="O392:Q392"/>
    <mergeCell ref="B393:J393"/>
    <mergeCell ref="K393:L393"/>
    <mergeCell ref="M393:N393"/>
    <mergeCell ref="O393:Q393"/>
    <mergeCell ref="B395:J395"/>
    <mergeCell ref="K395:L395"/>
    <mergeCell ref="M395:N395"/>
    <mergeCell ref="O395:Q395"/>
    <mergeCell ref="B394:J394"/>
    <mergeCell ref="K394:L394"/>
    <mergeCell ref="M394:N394"/>
    <mergeCell ref="O394:Q394"/>
    <mergeCell ref="R390:T390"/>
    <mergeCell ref="U390:W390"/>
    <mergeCell ref="R395:T395"/>
    <mergeCell ref="U395:W395"/>
    <mergeCell ref="R394:T394"/>
    <mergeCell ref="U394:W394"/>
    <mergeCell ref="R392:T392"/>
    <mergeCell ref="U392:W392"/>
    <mergeCell ref="R393:T393"/>
    <mergeCell ref="U393:W393"/>
    <mergeCell ref="R391:T391"/>
    <mergeCell ref="U391:W391"/>
    <mergeCell ref="B390:J390"/>
    <mergeCell ref="K390:L390"/>
    <mergeCell ref="B391:J391"/>
    <mergeCell ref="K391:L391"/>
    <mergeCell ref="M391:N391"/>
    <mergeCell ref="O391:Q391"/>
    <mergeCell ref="M390:N390"/>
    <mergeCell ref="O390:Q390"/>
    <mergeCell ref="A398:W398"/>
    <mergeCell ref="A399:W399"/>
    <mergeCell ref="A400:W400"/>
    <mergeCell ref="A401:W401"/>
    <mergeCell ref="A403:A404"/>
    <mergeCell ref="B403:J404"/>
    <mergeCell ref="K403:L404"/>
    <mergeCell ref="M403:N404"/>
    <mergeCell ref="O403:Q404"/>
    <mergeCell ref="R403:W403"/>
    <mergeCell ref="R404:T404"/>
    <mergeCell ref="U404:W404"/>
    <mergeCell ref="B405:J405"/>
    <mergeCell ref="K405:L405"/>
    <mergeCell ref="M405:N405"/>
    <mergeCell ref="O405:Q405"/>
    <mergeCell ref="R407:T407"/>
    <mergeCell ref="U407:W407"/>
    <mergeCell ref="B406:J406"/>
    <mergeCell ref="K406:L406"/>
    <mergeCell ref="M406:N406"/>
    <mergeCell ref="O406:Q406"/>
    <mergeCell ref="R405:T405"/>
    <mergeCell ref="U405:W405"/>
    <mergeCell ref="R406:T406"/>
    <mergeCell ref="U406:W406"/>
    <mergeCell ref="R408:T408"/>
    <mergeCell ref="U408:W408"/>
    <mergeCell ref="B407:J407"/>
    <mergeCell ref="K407:L407"/>
    <mergeCell ref="B408:J408"/>
    <mergeCell ref="K408:L408"/>
    <mergeCell ref="M408:N408"/>
    <mergeCell ref="O408:Q408"/>
    <mergeCell ref="M407:N407"/>
    <mergeCell ref="O407:Q407"/>
    <mergeCell ref="B409:J409"/>
    <mergeCell ref="K409:L409"/>
    <mergeCell ref="M409:N409"/>
    <mergeCell ref="O409:Q409"/>
    <mergeCell ref="R411:T411"/>
    <mergeCell ref="U411:W411"/>
    <mergeCell ref="B410:J410"/>
    <mergeCell ref="K410:L410"/>
    <mergeCell ref="M410:N410"/>
    <mergeCell ref="O410:Q410"/>
    <mergeCell ref="R409:T409"/>
    <mergeCell ref="U409:W409"/>
    <mergeCell ref="R410:T410"/>
    <mergeCell ref="U410:W410"/>
    <mergeCell ref="R412:T412"/>
    <mergeCell ref="U412:W412"/>
    <mergeCell ref="B411:J411"/>
    <mergeCell ref="K411:L411"/>
    <mergeCell ref="B412:J412"/>
    <mergeCell ref="K412:L412"/>
    <mergeCell ref="M412:N412"/>
    <mergeCell ref="O412:Q412"/>
    <mergeCell ref="M411:N411"/>
    <mergeCell ref="O411:Q411"/>
    <mergeCell ref="B413:J413"/>
    <mergeCell ref="K413:L413"/>
    <mergeCell ref="M413:N413"/>
    <mergeCell ref="O413:Q413"/>
    <mergeCell ref="R415:T415"/>
    <mergeCell ref="U415:W415"/>
    <mergeCell ref="B414:J414"/>
    <mergeCell ref="K414:L414"/>
    <mergeCell ref="M414:N414"/>
    <mergeCell ref="O414:Q414"/>
    <mergeCell ref="R413:T413"/>
    <mergeCell ref="U413:W413"/>
    <mergeCell ref="R414:T414"/>
    <mergeCell ref="U414:W414"/>
    <mergeCell ref="R416:T416"/>
    <mergeCell ref="U416:W416"/>
    <mergeCell ref="B415:J415"/>
    <mergeCell ref="K415:L415"/>
    <mergeCell ref="B416:J416"/>
    <mergeCell ref="K416:L416"/>
    <mergeCell ref="M416:N416"/>
    <mergeCell ref="O416:Q416"/>
    <mergeCell ref="M415:N415"/>
    <mergeCell ref="O415:Q415"/>
    <mergeCell ref="B417:J417"/>
    <mergeCell ref="K417:L417"/>
    <mergeCell ref="M417:N417"/>
    <mergeCell ref="O417:Q417"/>
    <mergeCell ref="R419:T419"/>
    <mergeCell ref="U419:W419"/>
    <mergeCell ref="B418:J418"/>
    <mergeCell ref="K418:L418"/>
    <mergeCell ref="M418:N418"/>
    <mergeCell ref="O418:Q418"/>
    <mergeCell ref="R417:T417"/>
    <mergeCell ref="U417:W417"/>
    <mergeCell ref="R418:T418"/>
    <mergeCell ref="U418:W418"/>
    <mergeCell ref="R420:T420"/>
    <mergeCell ref="U420:W420"/>
    <mergeCell ref="B419:J419"/>
    <mergeCell ref="K419:L419"/>
    <mergeCell ref="B420:J420"/>
    <mergeCell ref="K420:L420"/>
    <mergeCell ref="M420:N420"/>
    <mergeCell ref="O420:Q420"/>
    <mergeCell ref="M419:N419"/>
    <mergeCell ref="O419:Q419"/>
    <mergeCell ref="B421:J421"/>
    <mergeCell ref="K421:L421"/>
    <mergeCell ref="M421:N421"/>
    <mergeCell ref="O421:Q421"/>
    <mergeCell ref="R423:T423"/>
    <mergeCell ref="U423:W423"/>
    <mergeCell ref="B422:J422"/>
    <mergeCell ref="K422:L422"/>
    <mergeCell ref="M422:N422"/>
    <mergeCell ref="O422:Q422"/>
    <mergeCell ref="R421:T421"/>
    <mergeCell ref="U421:W421"/>
    <mergeCell ref="R422:T422"/>
    <mergeCell ref="U422:W422"/>
    <mergeCell ref="R424:T424"/>
    <mergeCell ref="U424:W424"/>
    <mergeCell ref="B423:J423"/>
    <mergeCell ref="K423:L423"/>
    <mergeCell ref="B424:J424"/>
    <mergeCell ref="K424:L424"/>
    <mergeCell ref="M424:N424"/>
    <mergeCell ref="O424:Q424"/>
    <mergeCell ref="M423:N423"/>
    <mergeCell ref="O423:Q423"/>
    <mergeCell ref="B425:J425"/>
    <mergeCell ref="K425:L425"/>
    <mergeCell ref="M425:N425"/>
    <mergeCell ref="O425:Q425"/>
    <mergeCell ref="R427:T427"/>
    <mergeCell ref="U427:W427"/>
    <mergeCell ref="B426:J426"/>
    <mergeCell ref="K426:L426"/>
    <mergeCell ref="M426:N426"/>
    <mergeCell ref="O426:Q426"/>
    <mergeCell ref="R425:T425"/>
    <mergeCell ref="U425:W425"/>
    <mergeCell ref="R426:T426"/>
    <mergeCell ref="U426:W426"/>
    <mergeCell ref="R428:T428"/>
    <mergeCell ref="U428:W428"/>
    <mergeCell ref="B427:J427"/>
    <mergeCell ref="K427:L427"/>
    <mergeCell ref="B428:J428"/>
    <mergeCell ref="K428:L428"/>
    <mergeCell ref="M428:N428"/>
    <mergeCell ref="O428:Q428"/>
    <mergeCell ref="M427:N427"/>
    <mergeCell ref="O427:Q427"/>
    <mergeCell ref="B429:J429"/>
    <mergeCell ref="K429:L429"/>
    <mergeCell ref="M429:N429"/>
    <mergeCell ref="O429:Q429"/>
    <mergeCell ref="R431:T431"/>
    <mergeCell ref="U431:W431"/>
    <mergeCell ref="B430:J430"/>
    <mergeCell ref="K430:L430"/>
    <mergeCell ref="M430:N430"/>
    <mergeCell ref="O430:Q430"/>
    <mergeCell ref="R429:T429"/>
    <mergeCell ref="U429:W429"/>
    <mergeCell ref="R430:T430"/>
    <mergeCell ref="U430:W430"/>
    <mergeCell ref="R432:T432"/>
    <mergeCell ref="U432:W432"/>
    <mergeCell ref="B431:J431"/>
    <mergeCell ref="K431:L431"/>
    <mergeCell ref="B432:J432"/>
    <mergeCell ref="K432:L432"/>
    <mergeCell ref="M432:N432"/>
    <mergeCell ref="O432:Q432"/>
    <mergeCell ref="M431:N431"/>
    <mergeCell ref="O431:Q431"/>
    <mergeCell ref="B433:J433"/>
    <mergeCell ref="K433:L433"/>
    <mergeCell ref="M433:N433"/>
    <mergeCell ref="O433:Q433"/>
    <mergeCell ref="R435:T435"/>
    <mergeCell ref="U435:W435"/>
    <mergeCell ref="B434:J434"/>
    <mergeCell ref="K434:L434"/>
    <mergeCell ref="M434:N434"/>
    <mergeCell ref="O434:Q434"/>
    <mergeCell ref="R433:T433"/>
    <mergeCell ref="U433:W433"/>
    <mergeCell ref="R434:T434"/>
    <mergeCell ref="U434:W434"/>
    <mergeCell ref="R436:T436"/>
    <mergeCell ref="U436:W436"/>
    <mergeCell ref="B435:J435"/>
    <mergeCell ref="K435:L435"/>
    <mergeCell ref="B436:J436"/>
    <mergeCell ref="K436:L436"/>
    <mergeCell ref="M436:N436"/>
    <mergeCell ref="O436:Q436"/>
    <mergeCell ref="M435:N435"/>
    <mergeCell ref="O435:Q435"/>
    <mergeCell ref="B437:J437"/>
    <mergeCell ref="K437:L437"/>
    <mergeCell ref="M437:N437"/>
    <mergeCell ref="O437:Q437"/>
    <mergeCell ref="R439:T439"/>
    <mergeCell ref="U439:W439"/>
    <mergeCell ref="B438:J438"/>
    <mergeCell ref="K438:L438"/>
    <mergeCell ref="M438:N438"/>
    <mergeCell ref="O438:Q438"/>
    <mergeCell ref="R437:T437"/>
    <mergeCell ref="U437:W437"/>
    <mergeCell ref="R438:T438"/>
    <mergeCell ref="U438:W438"/>
    <mergeCell ref="R440:T440"/>
    <mergeCell ref="U440:W440"/>
    <mergeCell ref="B439:J439"/>
    <mergeCell ref="K439:L439"/>
    <mergeCell ref="B440:J440"/>
    <mergeCell ref="K440:L440"/>
    <mergeCell ref="M440:N440"/>
    <mergeCell ref="O440:Q440"/>
    <mergeCell ref="M439:N439"/>
    <mergeCell ref="O439:Q439"/>
    <mergeCell ref="B441:J441"/>
    <mergeCell ref="K441:L441"/>
    <mergeCell ref="M441:N441"/>
    <mergeCell ref="O441:Q441"/>
    <mergeCell ref="R443:T443"/>
    <mergeCell ref="U443:W443"/>
    <mergeCell ref="B442:J442"/>
    <mergeCell ref="K442:L442"/>
    <mergeCell ref="M442:N442"/>
    <mergeCell ref="O442:Q442"/>
    <mergeCell ref="R441:T441"/>
    <mergeCell ref="U441:W441"/>
    <mergeCell ref="R442:T442"/>
    <mergeCell ref="U442:W442"/>
    <mergeCell ref="R444:T444"/>
    <mergeCell ref="U444:W444"/>
    <mergeCell ref="B443:J443"/>
    <mergeCell ref="K443:L443"/>
    <mergeCell ref="B444:J444"/>
    <mergeCell ref="K444:L444"/>
    <mergeCell ref="M444:N444"/>
    <mergeCell ref="O444:Q444"/>
    <mergeCell ref="M443:N443"/>
    <mergeCell ref="O443:Q443"/>
    <mergeCell ref="B445:J445"/>
    <mergeCell ref="K445:L445"/>
    <mergeCell ref="M445:N445"/>
    <mergeCell ref="O445:Q445"/>
    <mergeCell ref="R447:T447"/>
    <mergeCell ref="U447:W447"/>
    <mergeCell ref="B446:J446"/>
    <mergeCell ref="K446:L446"/>
    <mergeCell ref="M446:N446"/>
    <mergeCell ref="O446:Q446"/>
    <mergeCell ref="R445:T445"/>
    <mergeCell ref="U445:W445"/>
    <mergeCell ref="R446:T446"/>
    <mergeCell ref="U446:W446"/>
    <mergeCell ref="R448:T448"/>
    <mergeCell ref="U448:W448"/>
    <mergeCell ref="B447:J447"/>
    <mergeCell ref="K447:L447"/>
    <mergeCell ref="B448:J448"/>
    <mergeCell ref="K448:L448"/>
    <mergeCell ref="M448:N448"/>
    <mergeCell ref="O448:Q448"/>
    <mergeCell ref="M447:N447"/>
    <mergeCell ref="O447:Q447"/>
    <mergeCell ref="R449:T449"/>
    <mergeCell ref="U449:W449"/>
    <mergeCell ref="B449:J449"/>
    <mergeCell ref="K449:L449"/>
    <mergeCell ref="M449:N449"/>
    <mergeCell ref="O449:Q449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687"/>
  <sheetViews>
    <sheetView workbookViewId="0" topLeftCell="A684">
      <selection activeCell="B684" sqref="B684:E685"/>
    </sheetView>
  </sheetViews>
  <sheetFormatPr defaultColWidth="9.00390625" defaultRowHeight="12.75"/>
  <cols>
    <col min="1" max="34" width="3.75390625" style="0" customWidth="1"/>
    <col min="35" max="35" width="11.75390625" style="0" customWidth="1"/>
    <col min="36" max="73" width="3.75390625" style="0" customWidth="1"/>
  </cols>
  <sheetData>
    <row r="1" spans="1:23" ht="15.75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</row>
    <row r="2" spans="1:23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25.5" customHeight="1">
      <c r="A3" s="21" t="s">
        <v>9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</row>
    <row r="4" spans="1:23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12.75">
      <c r="A5" s="33" t="s">
        <v>10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 t="s">
        <v>11</v>
      </c>
      <c r="T5" s="33"/>
      <c r="U5" s="33"/>
      <c r="V5" s="33"/>
      <c r="W5" s="33"/>
    </row>
    <row r="6" spans="1:23" ht="12.75">
      <c r="A6" s="27" t="s">
        <v>12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9"/>
      <c r="S6" s="17">
        <v>1.15</v>
      </c>
      <c r="T6" s="17"/>
      <c r="U6" s="17"/>
      <c r="V6" s="17"/>
      <c r="W6" s="17"/>
    </row>
    <row r="7" spans="1:23" ht="12.75">
      <c r="A7" s="9" t="s">
        <v>14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22">
        <v>0.079</v>
      </c>
      <c r="T7" s="22"/>
      <c r="U7" s="22"/>
      <c r="V7" s="22"/>
      <c r="W7" s="22"/>
    </row>
    <row r="8" spans="1:23" ht="12.75">
      <c r="A8" s="9" t="s">
        <v>15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22">
        <v>0.37</v>
      </c>
      <c r="T8" s="22"/>
      <c r="U8" s="22"/>
      <c r="V8" s="22"/>
      <c r="W8" s="22"/>
    </row>
    <row r="9" spans="1:23" ht="12.75">
      <c r="A9" s="9" t="s">
        <v>120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22">
        <v>0</v>
      </c>
      <c r="T9" s="22"/>
      <c r="U9" s="22"/>
      <c r="V9" s="22"/>
      <c r="W9" s="22"/>
    </row>
    <row r="10" spans="1:23" ht="12.75">
      <c r="A10" s="9" t="s">
        <v>16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17"/>
      <c r="T10" s="17"/>
      <c r="U10" s="17"/>
      <c r="V10" s="17"/>
      <c r="W10" s="17"/>
    </row>
    <row r="11" spans="1:23" ht="12.75">
      <c r="A11" s="9" t="s">
        <v>17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17">
        <v>1.15</v>
      </c>
      <c r="T11" s="17"/>
      <c r="U11" s="17"/>
      <c r="V11" s="17"/>
      <c r="W11" s="17"/>
    </row>
    <row r="12" spans="1:23" ht="12.75">
      <c r="A12" s="9" t="s">
        <v>18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18">
        <v>1.1</v>
      </c>
      <c r="T12" s="18"/>
      <c r="U12" s="18"/>
      <c r="V12" s="18"/>
      <c r="W12" s="18"/>
    </row>
    <row r="13" spans="1:23" ht="12.75">
      <c r="A13" s="9" t="s">
        <v>19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22">
        <v>0.234</v>
      </c>
      <c r="T13" s="22"/>
      <c r="U13" s="22"/>
      <c r="V13" s="22"/>
      <c r="W13" s="22"/>
    </row>
    <row r="14" spans="1:23" ht="12.75">
      <c r="A14" s="9" t="s">
        <v>20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22">
        <v>0.14</v>
      </c>
      <c r="T14" s="22"/>
      <c r="U14" s="22"/>
      <c r="V14" s="22"/>
      <c r="W14" s="22"/>
    </row>
    <row r="15" spans="1:23" ht="12.75">
      <c r="A15" s="9" t="s">
        <v>117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17">
        <v>25.4</v>
      </c>
      <c r="T15" s="17"/>
      <c r="U15" s="17"/>
      <c r="V15" s="17"/>
      <c r="W15" s="17"/>
    </row>
    <row r="17" ht="12.75" hidden="1"/>
    <row r="18" spans="1:23" ht="12.75" hidden="1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</row>
    <row r="19" spans="1:23" ht="12.75" hidden="1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</row>
    <row r="20" spans="1:23" ht="26.25" customHeight="1" hidden="1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</row>
    <row r="21" spans="1:23" ht="12.75" hidden="1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</row>
    <row r="22" spans="1:23" ht="12.75" hidden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12.75" hidden="1">
      <c r="A23" s="51"/>
      <c r="B23" s="44"/>
      <c r="C23" s="45"/>
      <c r="D23" s="45"/>
      <c r="E23" s="45"/>
      <c r="F23" s="45"/>
      <c r="G23" s="45"/>
      <c r="H23" s="45"/>
      <c r="I23" s="45"/>
      <c r="J23" s="46"/>
      <c r="K23" s="44"/>
      <c r="L23" s="45"/>
      <c r="M23" s="45"/>
      <c r="N23" s="46"/>
      <c r="O23" s="44"/>
      <c r="P23" s="45"/>
      <c r="Q23" s="46"/>
      <c r="R23" s="23"/>
      <c r="S23" s="43"/>
      <c r="T23" s="43"/>
      <c r="U23" s="43"/>
      <c r="V23" s="43"/>
      <c r="W23" s="24"/>
    </row>
    <row r="24" spans="1:23" ht="12.75" hidden="1">
      <c r="A24" s="52"/>
      <c r="B24" s="54"/>
      <c r="C24" s="55"/>
      <c r="D24" s="55"/>
      <c r="E24" s="55"/>
      <c r="F24" s="55"/>
      <c r="G24" s="55"/>
      <c r="H24" s="55"/>
      <c r="I24" s="55"/>
      <c r="J24" s="56"/>
      <c r="K24" s="54"/>
      <c r="L24" s="55"/>
      <c r="M24" s="55"/>
      <c r="N24" s="56"/>
      <c r="O24" s="54"/>
      <c r="P24" s="55"/>
      <c r="Q24" s="56"/>
      <c r="R24" s="44"/>
      <c r="S24" s="45"/>
      <c r="T24" s="46"/>
      <c r="U24" s="44"/>
      <c r="V24" s="45"/>
      <c r="W24" s="46"/>
    </row>
    <row r="25" spans="1:23" ht="25.5" customHeight="1" hidden="1">
      <c r="A25" s="53"/>
      <c r="B25" s="47"/>
      <c r="C25" s="48"/>
      <c r="D25" s="48"/>
      <c r="E25" s="48"/>
      <c r="F25" s="48"/>
      <c r="G25" s="48"/>
      <c r="H25" s="48"/>
      <c r="I25" s="48"/>
      <c r="J25" s="49"/>
      <c r="K25" s="47"/>
      <c r="L25" s="48"/>
      <c r="M25" s="48"/>
      <c r="N25" s="49"/>
      <c r="O25" s="47"/>
      <c r="P25" s="48"/>
      <c r="Q25" s="49"/>
      <c r="R25" s="47"/>
      <c r="S25" s="48"/>
      <c r="T25" s="49"/>
      <c r="U25" s="47"/>
      <c r="V25" s="48"/>
      <c r="W25" s="49"/>
    </row>
    <row r="26" spans="1:23" ht="12.75" hidden="1">
      <c r="A26" s="4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</row>
    <row r="27" spans="1:23" ht="26.25" customHeight="1" hidden="1">
      <c r="A27" s="39"/>
      <c r="B27" s="42"/>
      <c r="C27" s="28"/>
      <c r="D27" s="28"/>
      <c r="E27" s="28"/>
      <c r="F27" s="28"/>
      <c r="G27" s="28"/>
      <c r="H27" s="28"/>
      <c r="I27" s="28"/>
      <c r="J27" s="29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</row>
    <row r="28" spans="1:23" ht="12.75" hidden="1">
      <c r="A28" s="40"/>
      <c r="B28" s="9"/>
      <c r="C28" s="9"/>
      <c r="D28" s="9"/>
      <c r="E28" s="9"/>
      <c r="F28" s="9"/>
      <c r="G28" s="9"/>
      <c r="H28" s="9"/>
      <c r="I28" s="9"/>
      <c r="J28" s="9"/>
      <c r="K28" s="18"/>
      <c r="L28" s="18"/>
      <c r="M28" s="18"/>
      <c r="N28" s="18"/>
      <c r="O28" s="18"/>
      <c r="P28" s="18"/>
      <c r="Q28" s="18"/>
      <c r="R28" s="38"/>
      <c r="S28" s="38"/>
      <c r="T28" s="38"/>
      <c r="U28" s="38"/>
      <c r="V28" s="38"/>
      <c r="W28" s="38"/>
    </row>
    <row r="29" spans="1:23" ht="12.75" hidden="1">
      <c r="A29" s="40"/>
      <c r="B29" s="36"/>
      <c r="C29" s="36"/>
      <c r="D29" s="36"/>
      <c r="E29" s="36"/>
      <c r="F29" s="36"/>
      <c r="G29" s="36"/>
      <c r="H29" s="36"/>
      <c r="I29" s="36"/>
      <c r="J29" s="36"/>
      <c r="K29" s="37"/>
      <c r="L29" s="37"/>
      <c r="M29" s="37"/>
      <c r="N29" s="37"/>
      <c r="O29" s="37"/>
      <c r="P29" s="37"/>
      <c r="Q29" s="37"/>
      <c r="R29" s="35"/>
      <c r="S29" s="35"/>
      <c r="T29" s="35"/>
      <c r="U29" s="35"/>
      <c r="V29" s="35"/>
      <c r="W29" s="35"/>
    </row>
    <row r="30" spans="1:23" ht="26.25" customHeight="1" hidden="1">
      <c r="A30" s="40"/>
      <c r="B30" s="9"/>
      <c r="C30" s="9"/>
      <c r="D30" s="9"/>
      <c r="E30" s="9"/>
      <c r="F30" s="9"/>
      <c r="G30" s="9"/>
      <c r="H30" s="9"/>
      <c r="I30" s="9"/>
      <c r="J30" s="9"/>
      <c r="K30" s="18"/>
      <c r="L30" s="18"/>
      <c r="M30" s="18"/>
      <c r="N30" s="18"/>
      <c r="O30" s="18"/>
      <c r="P30" s="18"/>
      <c r="Q30" s="18"/>
      <c r="R30" s="38"/>
      <c r="S30" s="38"/>
      <c r="T30" s="38"/>
      <c r="U30" s="38"/>
      <c r="V30" s="38"/>
      <c r="W30" s="38"/>
    </row>
    <row r="31" spans="1:23" ht="26.25" customHeight="1" hidden="1">
      <c r="A31" s="40"/>
      <c r="B31" s="9"/>
      <c r="C31" s="9"/>
      <c r="D31" s="9"/>
      <c r="E31" s="9"/>
      <c r="F31" s="9"/>
      <c r="G31" s="9"/>
      <c r="H31" s="9"/>
      <c r="I31" s="9"/>
      <c r="J31" s="9"/>
      <c r="K31" s="18"/>
      <c r="L31" s="18"/>
      <c r="M31" s="18"/>
      <c r="N31" s="18"/>
      <c r="O31" s="18"/>
      <c r="P31" s="18"/>
      <c r="Q31" s="18"/>
      <c r="R31" s="38"/>
      <c r="S31" s="38"/>
      <c r="T31" s="38"/>
      <c r="U31" s="38"/>
      <c r="V31" s="38"/>
      <c r="W31" s="38"/>
    </row>
    <row r="32" spans="1:23" ht="27" customHeight="1" hidden="1">
      <c r="A32" s="40"/>
      <c r="B32" s="9"/>
      <c r="C32" s="9"/>
      <c r="D32" s="9"/>
      <c r="E32" s="9"/>
      <c r="F32" s="9"/>
      <c r="G32" s="9"/>
      <c r="H32" s="9"/>
      <c r="I32" s="9"/>
      <c r="J32" s="9"/>
      <c r="K32" s="18"/>
      <c r="L32" s="18"/>
      <c r="M32" s="18"/>
      <c r="N32" s="18"/>
      <c r="O32" s="18"/>
      <c r="P32" s="18"/>
      <c r="Q32" s="18"/>
      <c r="R32" s="38"/>
      <c r="S32" s="38"/>
      <c r="T32" s="38"/>
      <c r="U32" s="38"/>
      <c r="V32" s="38"/>
      <c r="W32" s="38"/>
    </row>
    <row r="33" spans="1:23" ht="12.75" hidden="1">
      <c r="A33" s="41"/>
      <c r="B33" s="36"/>
      <c r="C33" s="36"/>
      <c r="D33" s="36"/>
      <c r="E33" s="36"/>
      <c r="F33" s="36"/>
      <c r="G33" s="36"/>
      <c r="H33" s="36"/>
      <c r="I33" s="36"/>
      <c r="J33" s="36"/>
      <c r="K33" s="37"/>
      <c r="L33" s="37"/>
      <c r="M33" s="37"/>
      <c r="N33" s="37"/>
      <c r="O33" s="37"/>
      <c r="P33" s="37"/>
      <c r="Q33" s="37"/>
      <c r="R33" s="35"/>
      <c r="S33" s="35"/>
      <c r="T33" s="35"/>
      <c r="U33" s="35"/>
      <c r="V33" s="35"/>
      <c r="W33" s="35"/>
    </row>
    <row r="34" spans="1:23" ht="12.75" hidden="1">
      <c r="A34" s="3"/>
      <c r="B34" s="32"/>
      <c r="C34" s="32"/>
      <c r="D34" s="32"/>
      <c r="E34" s="32"/>
      <c r="F34" s="32"/>
      <c r="G34" s="32"/>
      <c r="H34" s="32"/>
      <c r="I34" s="32"/>
      <c r="J34" s="32"/>
      <c r="K34" s="34"/>
      <c r="L34" s="33"/>
      <c r="M34" s="33"/>
      <c r="N34" s="33"/>
      <c r="O34" s="33"/>
      <c r="P34" s="33"/>
      <c r="Q34" s="33"/>
      <c r="R34" s="34"/>
      <c r="S34" s="33"/>
      <c r="T34" s="33"/>
      <c r="U34" s="34"/>
      <c r="V34" s="33"/>
      <c r="W34" s="33"/>
    </row>
    <row r="35" spans="1:23" ht="12.75" hidden="1">
      <c r="A35" s="2"/>
      <c r="B35" s="9"/>
      <c r="C35" s="9"/>
      <c r="D35" s="9"/>
      <c r="E35" s="9"/>
      <c r="F35" s="9"/>
      <c r="G35" s="9"/>
      <c r="H35" s="9"/>
      <c r="I35" s="9"/>
      <c r="J35" s="9"/>
      <c r="K35" s="17"/>
      <c r="L35" s="17"/>
      <c r="M35" s="17"/>
      <c r="N35" s="17"/>
      <c r="O35" s="17"/>
      <c r="P35" s="17"/>
      <c r="Q35" s="17"/>
      <c r="R35" s="18"/>
      <c r="S35" s="18"/>
      <c r="T35" s="18"/>
      <c r="U35" s="18"/>
      <c r="V35" s="18"/>
      <c r="W35" s="18"/>
    </row>
    <row r="36" spans="1:23" ht="12.75" hidden="1">
      <c r="A36" s="3"/>
      <c r="B36" s="32"/>
      <c r="C36" s="32"/>
      <c r="D36" s="32"/>
      <c r="E36" s="32"/>
      <c r="F36" s="32"/>
      <c r="G36" s="32"/>
      <c r="H36" s="32"/>
      <c r="I36" s="32"/>
      <c r="J36" s="32"/>
      <c r="K36" s="33"/>
      <c r="L36" s="33"/>
      <c r="M36" s="33"/>
      <c r="N36" s="33"/>
      <c r="O36" s="33"/>
      <c r="P36" s="33"/>
      <c r="Q36" s="33"/>
      <c r="R36" s="34"/>
      <c r="S36" s="33"/>
      <c r="T36" s="33"/>
      <c r="U36" s="34"/>
      <c r="V36" s="33"/>
      <c r="W36" s="33"/>
    </row>
    <row r="37" spans="1:23" ht="25.5" customHeight="1" hidden="1">
      <c r="A37" s="2"/>
      <c r="B37" s="9"/>
      <c r="C37" s="9"/>
      <c r="D37" s="9"/>
      <c r="E37" s="9"/>
      <c r="F37" s="9"/>
      <c r="G37" s="9"/>
      <c r="H37" s="9"/>
      <c r="I37" s="9"/>
      <c r="J37" s="9"/>
      <c r="K37" s="17"/>
      <c r="L37" s="17"/>
      <c r="M37" s="17"/>
      <c r="N37" s="17"/>
      <c r="O37" s="17"/>
      <c r="P37" s="17"/>
      <c r="Q37" s="17"/>
      <c r="R37" s="18"/>
      <c r="S37" s="18"/>
      <c r="T37" s="18"/>
      <c r="U37" s="18"/>
      <c r="V37" s="18"/>
      <c r="W37" s="18"/>
    </row>
    <row r="38" spans="1:23" ht="12.75" hidden="1">
      <c r="A38" s="3"/>
      <c r="B38" s="32"/>
      <c r="C38" s="32"/>
      <c r="D38" s="32"/>
      <c r="E38" s="32"/>
      <c r="F38" s="32"/>
      <c r="G38" s="32"/>
      <c r="H38" s="32"/>
      <c r="I38" s="32"/>
      <c r="J38" s="32"/>
      <c r="K38" s="33"/>
      <c r="L38" s="33"/>
      <c r="M38" s="33"/>
      <c r="N38" s="33"/>
      <c r="O38" s="33"/>
      <c r="P38" s="33"/>
      <c r="Q38" s="33"/>
      <c r="R38" s="34"/>
      <c r="S38" s="33"/>
      <c r="T38" s="33"/>
      <c r="U38" s="34"/>
      <c r="V38" s="33"/>
      <c r="W38" s="33"/>
    </row>
    <row r="39" ht="12.75" hidden="1"/>
    <row r="40" ht="12.75" hidden="1"/>
    <row r="41" spans="1:23" ht="12.75" hidden="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</row>
    <row r="42" spans="1:23" ht="12.75" hidden="1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</row>
    <row r="43" spans="1:23" ht="14.25" customHeight="1" hidden="1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</row>
    <row r="44" spans="1:23" ht="12.75" hidden="1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</row>
    <row r="45" spans="1:23" ht="12.75" hidden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12.75" hidden="1">
      <c r="A46" s="51"/>
      <c r="B46" s="44"/>
      <c r="C46" s="45"/>
      <c r="D46" s="45"/>
      <c r="E46" s="45"/>
      <c r="F46" s="45"/>
      <c r="G46" s="45"/>
      <c r="H46" s="45"/>
      <c r="I46" s="45"/>
      <c r="J46" s="46"/>
      <c r="K46" s="44"/>
      <c r="L46" s="45"/>
      <c r="M46" s="45"/>
      <c r="N46" s="46"/>
      <c r="O46" s="44"/>
      <c r="P46" s="45"/>
      <c r="Q46" s="46"/>
      <c r="R46" s="23"/>
      <c r="S46" s="43"/>
      <c r="T46" s="43"/>
      <c r="U46" s="43"/>
      <c r="V46" s="43"/>
      <c r="W46" s="24"/>
    </row>
    <row r="47" spans="1:23" ht="12.75" hidden="1">
      <c r="A47" s="52"/>
      <c r="B47" s="54"/>
      <c r="C47" s="55"/>
      <c r="D47" s="55"/>
      <c r="E47" s="55"/>
      <c r="F47" s="55"/>
      <c r="G47" s="55"/>
      <c r="H47" s="55"/>
      <c r="I47" s="55"/>
      <c r="J47" s="56"/>
      <c r="K47" s="54"/>
      <c r="L47" s="55"/>
      <c r="M47" s="55"/>
      <c r="N47" s="56"/>
      <c r="O47" s="54"/>
      <c r="P47" s="55"/>
      <c r="Q47" s="56"/>
      <c r="R47" s="44"/>
      <c r="S47" s="45"/>
      <c r="T47" s="46"/>
      <c r="U47" s="44"/>
      <c r="V47" s="45"/>
      <c r="W47" s="46"/>
    </row>
    <row r="48" spans="1:23" ht="26.25" customHeight="1" hidden="1">
      <c r="A48" s="53"/>
      <c r="B48" s="47"/>
      <c r="C48" s="48"/>
      <c r="D48" s="48"/>
      <c r="E48" s="48"/>
      <c r="F48" s="48"/>
      <c r="G48" s="48"/>
      <c r="H48" s="48"/>
      <c r="I48" s="48"/>
      <c r="J48" s="49"/>
      <c r="K48" s="47"/>
      <c r="L48" s="48"/>
      <c r="M48" s="48"/>
      <c r="N48" s="49"/>
      <c r="O48" s="47"/>
      <c r="P48" s="48"/>
      <c r="Q48" s="49"/>
      <c r="R48" s="47"/>
      <c r="S48" s="48"/>
      <c r="T48" s="49"/>
      <c r="U48" s="47"/>
      <c r="V48" s="48"/>
      <c r="W48" s="49"/>
    </row>
    <row r="49" spans="1:23" ht="12.75" hidden="1">
      <c r="A49" s="4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</row>
    <row r="50" spans="1:23" ht="25.5" customHeight="1" hidden="1">
      <c r="A50" s="39"/>
      <c r="B50" s="42"/>
      <c r="C50" s="28"/>
      <c r="D50" s="28"/>
      <c r="E50" s="28"/>
      <c r="F50" s="28"/>
      <c r="G50" s="28"/>
      <c r="H50" s="28"/>
      <c r="I50" s="28"/>
      <c r="J50" s="29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</row>
    <row r="51" spans="1:23" ht="12.75" hidden="1">
      <c r="A51" s="40"/>
      <c r="B51" s="9"/>
      <c r="C51" s="9"/>
      <c r="D51" s="9"/>
      <c r="E51" s="9"/>
      <c r="F51" s="9"/>
      <c r="G51" s="9"/>
      <c r="H51" s="9"/>
      <c r="I51" s="9"/>
      <c r="J51" s="9"/>
      <c r="K51" s="18"/>
      <c r="L51" s="18"/>
      <c r="M51" s="18"/>
      <c r="N51" s="18"/>
      <c r="O51" s="18"/>
      <c r="P51" s="18"/>
      <c r="Q51" s="18"/>
      <c r="R51" s="38"/>
      <c r="S51" s="38"/>
      <c r="T51" s="38"/>
      <c r="U51" s="38"/>
      <c r="V51" s="38"/>
      <c r="W51" s="38"/>
    </row>
    <row r="52" spans="1:23" ht="12.75" hidden="1">
      <c r="A52" s="40"/>
      <c r="B52" s="36"/>
      <c r="C52" s="36"/>
      <c r="D52" s="36"/>
      <c r="E52" s="36"/>
      <c r="F52" s="36"/>
      <c r="G52" s="36"/>
      <c r="H52" s="36"/>
      <c r="I52" s="36"/>
      <c r="J52" s="36"/>
      <c r="K52" s="37"/>
      <c r="L52" s="37"/>
      <c r="M52" s="37"/>
      <c r="N52" s="37"/>
      <c r="O52" s="37"/>
      <c r="P52" s="37"/>
      <c r="Q52" s="37"/>
      <c r="R52" s="35"/>
      <c r="S52" s="35"/>
      <c r="T52" s="35"/>
      <c r="U52" s="35"/>
      <c r="V52" s="35"/>
      <c r="W52" s="35"/>
    </row>
    <row r="53" spans="1:23" ht="12.75" hidden="1">
      <c r="A53" s="40"/>
      <c r="B53" s="9"/>
      <c r="C53" s="9"/>
      <c r="D53" s="9"/>
      <c r="E53" s="9"/>
      <c r="F53" s="9"/>
      <c r="G53" s="9"/>
      <c r="H53" s="9"/>
      <c r="I53" s="9"/>
      <c r="J53" s="9"/>
      <c r="K53" s="18"/>
      <c r="L53" s="18"/>
      <c r="M53" s="18"/>
      <c r="N53" s="18"/>
      <c r="O53" s="18"/>
      <c r="P53" s="18"/>
      <c r="Q53" s="18"/>
      <c r="R53" s="38"/>
      <c r="S53" s="38"/>
      <c r="T53" s="38"/>
      <c r="U53" s="38"/>
      <c r="V53" s="38"/>
      <c r="W53" s="38"/>
    </row>
    <row r="54" spans="1:23" ht="25.5" customHeight="1" hidden="1">
      <c r="A54" s="40"/>
      <c r="B54" s="9"/>
      <c r="C54" s="9"/>
      <c r="D54" s="9"/>
      <c r="E54" s="9"/>
      <c r="F54" s="9"/>
      <c r="G54" s="9"/>
      <c r="H54" s="9"/>
      <c r="I54" s="9"/>
      <c r="J54" s="9"/>
      <c r="K54" s="18"/>
      <c r="L54" s="18"/>
      <c r="M54" s="18"/>
      <c r="N54" s="18"/>
      <c r="O54" s="18"/>
      <c r="P54" s="18"/>
      <c r="Q54" s="18"/>
      <c r="R54" s="38"/>
      <c r="S54" s="38"/>
      <c r="T54" s="38"/>
      <c r="U54" s="38"/>
      <c r="V54" s="38"/>
      <c r="W54" s="38"/>
    </row>
    <row r="55" spans="1:23" ht="12.75" hidden="1">
      <c r="A55" s="40"/>
      <c r="B55" s="9"/>
      <c r="C55" s="9"/>
      <c r="D55" s="9"/>
      <c r="E55" s="9"/>
      <c r="F55" s="9"/>
      <c r="G55" s="9"/>
      <c r="H55" s="9"/>
      <c r="I55" s="9"/>
      <c r="J55" s="9"/>
      <c r="K55" s="18"/>
      <c r="L55" s="18"/>
      <c r="M55" s="18"/>
      <c r="N55" s="18"/>
      <c r="O55" s="18"/>
      <c r="P55" s="18"/>
      <c r="Q55" s="18"/>
      <c r="R55" s="38"/>
      <c r="S55" s="38"/>
      <c r="T55" s="38"/>
      <c r="U55" s="38"/>
      <c r="V55" s="38"/>
      <c r="W55" s="38"/>
    </row>
    <row r="56" spans="1:23" ht="12.75" hidden="1">
      <c r="A56" s="41"/>
      <c r="B56" s="36"/>
      <c r="C56" s="36"/>
      <c r="D56" s="36"/>
      <c r="E56" s="36"/>
      <c r="F56" s="36"/>
      <c r="G56" s="36"/>
      <c r="H56" s="36"/>
      <c r="I56" s="36"/>
      <c r="J56" s="36"/>
      <c r="K56" s="37"/>
      <c r="L56" s="37"/>
      <c r="M56" s="37"/>
      <c r="N56" s="37"/>
      <c r="O56" s="37"/>
      <c r="P56" s="37"/>
      <c r="Q56" s="37"/>
      <c r="R56" s="35"/>
      <c r="S56" s="35"/>
      <c r="T56" s="35"/>
      <c r="U56" s="35"/>
      <c r="V56" s="35"/>
      <c r="W56" s="35"/>
    </row>
    <row r="57" spans="1:23" ht="12.75" hidden="1">
      <c r="A57" s="3"/>
      <c r="B57" s="32"/>
      <c r="C57" s="32"/>
      <c r="D57" s="32"/>
      <c r="E57" s="32"/>
      <c r="F57" s="32"/>
      <c r="G57" s="32"/>
      <c r="H57" s="32"/>
      <c r="I57" s="32"/>
      <c r="J57" s="32"/>
      <c r="K57" s="34"/>
      <c r="L57" s="33"/>
      <c r="M57" s="33"/>
      <c r="N57" s="33"/>
      <c r="O57" s="33"/>
      <c r="P57" s="33"/>
      <c r="Q57" s="33"/>
      <c r="R57" s="34"/>
      <c r="S57" s="33"/>
      <c r="T57" s="33"/>
      <c r="U57" s="34"/>
      <c r="V57" s="33"/>
      <c r="W57" s="33"/>
    </row>
    <row r="58" spans="1:23" ht="12.75" hidden="1">
      <c r="A58" s="2"/>
      <c r="B58" s="9"/>
      <c r="C58" s="9"/>
      <c r="D58" s="9"/>
      <c r="E58" s="9"/>
      <c r="F58" s="9"/>
      <c r="G58" s="9"/>
      <c r="H58" s="9"/>
      <c r="I58" s="9"/>
      <c r="J58" s="9"/>
      <c r="K58" s="17"/>
      <c r="L58" s="17"/>
      <c r="M58" s="17"/>
      <c r="N58" s="17"/>
      <c r="O58" s="17"/>
      <c r="P58" s="17"/>
      <c r="Q58" s="17"/>
      <c r="R58" s="18"/>
      <c r="S58" s="18"/>
      <c r="T58" s="18"/>
      <c r="U58" s="18"/>
      <c r="V58" s="18"/>
      <c r="W58" s="18"/>
    </row>
    <row r="59" spans="1:23" ht="12.75" hidden="1">
      <c r="A59" s="3"/>
      <c r="B59" s="32"/>
      <c r="C59" s="32"/>
      <c r="D59" s="32"/>
      <c r="E59" s="32"/>
      <c r="F59" s="32"/>
      <c r="G59" s="32"/>
      <c r="H59" s="32"/>
      <c r="I59" s="32"/>
      <c r="J59" s="32"/>
      <c r="K59" s="33"/>
      <c r="L59" s="33"/>
      <c r="M59" s="33"/>
      <c r="N59" s="33"/>
      <c r="O59" s="33"/>
      <c r="P59" s="33"/>
      <c r="Q59" s="33"/>
      <c r="R59" s="34"/>
      <c r="S59" s="33"/>
      <c r="T59" s="33"/>
      <c r="U59" s="34"/>
      <c r="V59" s="33"/>
      <c r="W59" s="33"/>
    </row>
    <row r="60" spans="1:23" ht="12.75" hidden="1">
      <c r="A60" s="2"/>
      <c r="B60" s="9"/>
      <c r="C60" s="9"/>
      <c r="D60" s="9"/>
      <c r="E60" s="9"/>
      <c r="F60" s="9"/>
      <c r="G60" s="9"/>
      <c r="H60" s="9"/>
      <c r="I60" s="9"/>
      <c r="J60" s="9"/>
      <c r="K60" s="17"/>
      <c r="L60" s="17"/>
      <c r="M60" s="17"/>
      <c r="N60" s="17"/>
      <c r="O60" s="17"/>
      <c r="P60" s="17"/>
      <c r="Q60" s="17"/>
      <c r="R60" s="18"/>
      <c r="S60" s="18"/>
      <c r="T60" s="18"/>
      <c r="U60" s="18"/>
      <c r="V60" s="18"/>
      <c r="W60" s="18"/>
    </row>
    <row r="61" spans="1:23" ht="12.75" hidden="1">
      <c r="A61" s="3"/>
      <c r="B61" s="32"/>
      <c r="C61" s="32"/>
      <c r="D61" s="32"/>
      <c r="E61" s="32"/>
      <c r="F61" s="32"/>
      <c r="G61" s="32"/>
      <c r="H61" s="32"/>
      <c r="I61" s="32"/>
      <c r="J61" s="32"/>
      <c r="K61" s="33"/>
      <c r="L61" s="33"/>
      <c r="M61" s="33"/>
      <c r="N61" s="33"/>
      <c r="O61" s="33"/>
      <c r="P61" s="33"/>
      <c r="Q61" s="33"/>
      <c r="R61" s="34"/>
      <c r="S61" s="33"/>
      <c r="T61" s="33"/>
      <c r="U61" s="34"/>
      <c r="V61" s="33"/>
      <c r="W61" s="33"/>
    </row>
    <row r="62" ht="12.75" hidden="1"/>
    <row r="64" spans="1:23" ht="12.75">
      <c r="A64" s="21" t="s">
        <v>21</v>
      </c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</row>
    <row r="65" spans="1:23" ht="12.75">
      <c r="A65" s="21" t="s">
        <v>22</v>
      </c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</row>
    <row r="66" spans="1:23" ht="27" customHeight="1">
      <c r="A66" s="21" t="s">
        <v>125</v>
      </c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</row>
    <row r="67" spans="1:23" ht="12.75">
      <c r="A67" s="21" t="s">
        <v>2</v>
      </c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</row>
    <row r="68" spans="1:23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ht="12.75">
      <c r="A69" s="51" t="s">
        <v>23</v>
      </c>
      <c r="B69" s="44" t="s">
        <v>29</v>
      </c>
      <c r="C69" s="45"/>
      <c r="D69" s="45"/>
      <c r="E69" s="45"/>
      <c r="F69" s="45"/>
      <c r="G69" s="45"/>
      <c r="H69" s="45"/>
      <c r="I69" s="45"/>
      <c r="J69" s="46"/>
      <c r="K69" s="44" t="s">
        <v>28</v>
      </c>
      <c r="L69" s="45"/>
      <c r="M69" s="45"/>
      <c r="N69" s="46"/>
      <c r="O69" s="44" t="s">
        <v>27</v>
      </c>
      <c r="P69" s="45"/>
      <c r="Q69" s="46"/>
      <c r="R69" s="23" t="s">
        <v>26</v>
      </c>
      <c r="S69" s="43"/>
      <c r="T69" s="43"/>
      <c r="U69" s="43"/>
      <c r="V69" s="43"/>
      <c r="W69" s="24"/>
    </row>
    <row r="70" spans="1:23" ht="12.75">
      <c r="A70" s="52"/>
      <c r="B70" s="54"/>
      <c r="C70" s="55"/>
      <c r="D70" s="55"/>
      <c r="E70" s="55"/>
      <c r="F70" s="55"/>
      <c r="G70" s="55"/>
      <c r="H70" s="55"/>
      <c r="I70" s="55"/>
      <c r="J70" s="56"/>
      <c r="K70" s="54"/>
      <c r="L70" s="55"/>
      <c r="M70" s="55"/>
      <c r="N70" s="56"/>
      <c r="O70" s="54"/>
      <c r="P70" s="55"/>
      <c r="Q70" s="56"/>
      <c r="R70" s="44" t="s">
        <v>24</v>
      </c>
      <c r="S70" s="45"/>
      <c r="T70" s="46"/>
      <c r="U70" s="44" t="s">
        <v>25</v>
      </c>
      <c r="V70" s="45"/>
      <c r="W70" s="46"/>
    </row>
    <row r="71" spans="1:23" ht="26.25" customHeight="1">
      <c r="A71" s="53"/>
      <c r="B71" s="47"/>
      <c r="C71" s="48"/>
      <c r="D71" s="48"/>
      <c r="E71" s="48"/>
      <c r="F71" s="48"/>
      <c r="G71" s="48"/>
      <c r="H71" s="48"/>
      <c r="I71" s="48"/>
      <c r="J71" s="49"/>
      <c r="K71" s="47"/>
      <c r="L71" s="48"/>
      <c r="M71" s="48"/>
      <c r="N71" s="49"/>
      <c r="O71" s="47"/>
      <c r="P71" s="48"/>
      <c r="Q71" s="49"/>
      <c r="R71" s="47"/>
      <c r="S71" s="48"/>
      <c r="T71" s="49"/>
      <c r="U71" s="47"/>
      <c r="V71" s="48"/>
      <c r="W71" s="49"/>
    </row>
    <row r="72" spans="1:23" ht="12.75">
      <c r="A72" s="4">
        <v>1</v>
      </c>
      <c r="B72" s="50">
        <v>2</v>
      </c>
      <c r="C72" s="50"/>
      <c r="D72" s="50"/>
      <c r="E72" s="50"/>
      <c r="F72" s="50"/>
      <c r="G72" s="50"/>
      <c r="H72" s="50"/>
      <c r="I72" s="50"/>
      <c r="J72" s="50"/>
      <c r="K72" s="50">
        <v>3</v>
      </c>
      <c r="L72" s="50"/>
      <c r="M72" s="50"/>
      <c r="N72" s="50"/>
      <c r="O72" s="50">
        <v>4</v>
      </c>
      <c r="P72" s="50"/>
      <c r="Q72" s="50"/>
      <c r="R72" s="50">
        <v>5</v>
      </c>
      <c r="S72" s="50"/>
      <c r="T72" s="50"/>
      <c r="U72" s="50">
        <v>6</v>
      </c>
      <c r="V72" s="50"/>
      <c r="W72" s="50"/>
    </row>
    <row r="73" spans="1:23" ht="25.5" customHeight="1">
      <c r="A73" s="39">
        <v>1</v>
      </c>
      <c r="B73" s="42" t="s">
        <v>118</v>
      </c>
      <c r="C73" s="28"/>
      <c r="D73" s="28"/>
      <c r="E73" s="28"/>
      <c r="F73" s="28"/>
      <c r="G73" s="28"/>
      <c r="H73" s="28"/>
      <c r="I73" s="28"/>
      <c r="J73" s="29"/>
      <c r="K73" s="38">
        <v>0.07</v>
      </c>
      <c r="L73" s="38"/>
      <c r="M73" s="38"/>
      <c r="N73" s="38"/>
      <c r="O73" s="38">
        <f>37.53*6.65</f>
        <v>249.57450000000003</v>
      </c>
      <c r="P73" s="38"/>
      <c r="Q73" s="38"/>
      <c r="R73" s="38">
        <f>K73*O73</f>
        <v>17.470215000000003</v>
      </c>
      <c r="S73" s="38"/>
      <c r="T73" s="38"/>
      <c r="U73" s="38">
        <f>R73*$S$6</f>
        <v>20.090747250000003</v>
      </c>
      <c r="V73" s="38"/>
      <c r="W73" s="38"/>
    </row>
    <row r="74" spans="1:23" ht="12.75">
      <c r="A74" s="40"/>
      <c r="B74" s="9" t="s">
        <v>3</v>
      </c>
      <c r="C74" s="9"/>
      <c r="D74" s="9"/>
      <c r="E74" s="9"/>
      <c r="F74" s="9"/>
      <c r="G74" s="9"/>
      <c r="H74" s="9"/>
      <c r="I74" s="9"/>
      <c r="J74" s="9"/>
      <c r="K74" s="18">
        <v>0.73</v>
      </c>
      <c r="L74" s="18"/>
      <c r="M74" s="18"/>
      <c r="N74" s="18"/>
      <c r="O74" s="18">
        <f>20.23*6.65</f>
        <v>134.5295</v>
      </c>
      <c r="P74" s="18"/>
      <c r="Q74" s="18"/>
      <c r="R74" s="38">
        <f>K74*O74</f>
        <v>98.206535</v>
      </c>
      <c r="S74" s="38"/>
      <c r="T74" s="38"/>
      <c r="U74" s="38">
        <f>R74*$S$6</f>
        <v>112.93751524999999</v>
      </c>
      <c r="V74" s="38"/>
      <c r="W74" s="38"/>
    </row>
    <row r="75" spans="1:23" ht="12.75">
      <c r="A75" s="40"/>
      <c r="B75" s="36" t="s">
        <v>35</v>
      </c>
      <c r="C75" s="36"/>
      <c r="D75" s="36"/>
      <c r="E75" s="36"/>
      <c r="F75" s="36"/>
      <c r="G75" s="36"/>
      <c r="H75" s="36"/>
      <c r="I75" s="36"/>
      <c r="J75" s="36"/>
      <c r="K75" s="37">
        <f>SUM(K73:N74)</f>
        <v>0.8</v>
      </c>
      <c r="L75" s="37"/>
      <c r="M75" s="37"/>
      <c r="N75" s="37"/>
      <c r="O75" s="37" t="s">
        <v>34</v>
      </c>
      <c r="P75" s="37"/>
      <c r="Q75" s="37"/>
      <c r="R75" s="35">
        <f>SUM(R73:T74)</f>
        <v>115.67675</v>
      </c>
      <c r="S75" s="35"/>
      <c r="T75" s="35"/>
      <c r="U75" s="35">
        <f>SUM(U73:W74)</f>
        <v>133.02826249999998</v>
      </c>
      <c r="V75" s="35"/>
      <c r="W75" s="35"/>
    </row>
    <row r="76" spans="1:23" ht="25.5" customHeight="1">
      <c r="A76" s="40"/>
      <c r="B76" s="9" t="s">
        <v>4</v>
      </c>
      <c r="C76" s="9"/>
      <c r="D76" s="9"/>
      <c r="E76" s="9"/>
      <c r="F76" s="9"/>
      <c r="G76" s="9"/>
      <c r="H76" s="9"/>
      <c r="I76" s="9"/>
      <c r="J76" s="9"/>
      <c r="K76" s="18">
        <v>1.46</v>
      </c>
      <c r="L76" s="18"/>
      <c r="M76" s="18"/>
      <c r="N76" s="18"/>
      <c r="O76" s="18">
        <f>15.35*6.65</f>
        <v>102.0775</v>
      </c>
      <c r="P76" s="18"/>
      <c r="Q76" s="18"/>
      <c r="R76" s="38">
        <f>K76*O76</f>
        <v>149.03315</v>
      </c>
      <c r="S76" s="38"/>
      <c r="T76" s="38"/>
      <c r="U76" s="38">
        <f>R76*$S$6</f>
        <v>171.38812249999998</v>
      </c>
      <c r="V76" s="38"/>
      <c r="W76" s="38"/>
    </row>
    <row r="77" spans="1:23" ht="14.25" customHeight="1">
      <c r="A77" s="40"/>
      <c r="B77" s="9" t="s">
        <v>123</v>
      </c>
      <c r="C77" s="9"/>
      <c r="D77" s="9"/>
      <c r="E77" s="9"/>
      <c r="F77" s="9"/>
      <c r="G77" s="9"/>
      <c r="H77" s="9"/>
      <c r="I77" s="9"/>
      <c r="J77" s="9"/>
      <c r="K77" s="18">
        <v>0.82</v>
      </c>
      <c r="L77" s="18"/>
      <c r="M77" s="18"/>
      <c r="N77" s="18"/>
      <c r="O77" s="18">
        <f>19.34*6.65</f>
        <v>128.61100000000002</v>
      </c>
      <c r="P77" s="18"/>
      <c r="Q77" s="18"/>
      <c r="R77" s="38">
        <f>K77*O77</f>
        <v>105.46102</v>
      </c>
      <c r="S77" s="38"/>
      <c r="T77" s="38"/>
      <c r="U77" s="38">
        <f>R77*$S$6</f>
        <v>121.28017299999999</v>
      </c>
      <c r="V77" s="38"/>
      <c r="W77" s="38"/>
    </row>
    <row r="78" spans="1:23" ht="12.75" hidden="1">
      <c r="A78" s="40"/>
      <c r="B78" s="9"/>
      <c r="C78" s="9"/>
      <c r="D78" s="9"/>
      <c r="E78" s="9"/>
      <c r="F78" s="9"/>
      <c r="G78" s="9"/>
      <c r="H78" s="9"/>
      <c r="I78" s="9"/>
      <c r="J78" s="9"/>
      <c r="K78" s="18"/>
      <c r="L78" s="18"/>
      <c r="M78" s="18"/>
      <c r="N78" s="18"/>
      <c r="O78" s="18"/>
      <c r="P78" s="18"/>
      <c r="Q78" s="18"/>
      <c r="R78" s="38"/>
      <c r="S78" s="38"/>
      <c r="T78" s="38"/>
      <c r="U78" s="38"/>
      <c r="V78" s="38"/>
      <c r="W78" s="38"/>
    </row>
    <row r="79" spans="1:23" ht="12.75">
      <c r="A79" s="41"/>
      <c r="B79" s="36" t="s">
        <v>36</v>
      </c>
      <c r="C79" s="36"/>
      <c r="D79" s="36"/>
      <c r="E79" s="36"/>
      <c r="F79" s="36"/>
      <c r="G79" s="36"/>
      <c r="H79" s="36"/>
      <c r="I79" s="36"/>
      <c r="J79" s="36"/>
      <c r="K79" s="37">
        <f>SUM(K76:N78)</f>
        <v>2.28</v>
      </c>
      <c r="L79" s="37"/>
      <c r="M79" s="37"/>
      <c r="N79" s="37"/>
      <c r="O79" s="37" t="s">
        <v>34</v>
      </c>
      <c r="P79" s="37"/>
      <c r="Q79" s="37"/>
      <c r="R79" s="35">
        <f>SUM(R76:T78)</f>
        <v>254.49417</v>
      </c>
      <c r="S79" s="35"/>
      <c r="T79" s="35"/>
      <c r="U79" s="35">
        <f>R79*$S$6</f>
        <v>292.6682955</v>
      </c>
      <c r="V79" s="35"/>
      <c r="W79" s="35"/>
    </row>
    <row r="80" spans="1:23" ht="12.75">
      <c r="A80" s="3"/>
      <c r="B80" s="32" t="s">
        <v>30</v>
      </c>
      <c r="C80" s="32"/>
      <c r="D80" s="32"/>
      <c r="E80" s="32"/>
      <c r="F80" s="32"/>
      <c r="G80" s="32"/>
      <c r="H80" s="32"/>
      <c r="I80" s="32"/>
      <c r="J80" s="32"/>
      <c r="K80" s="34">
        <f>K75+K79</f>
        <v>3.08</v>
      </c>
      <c r="L80" s="33"/>
      <c r="M80" s="33"/>
      <c r="N80" s="33"/>
      <c r="O80" s="33" t="s">
        <v>34</v>
      </c>
      <c r="P80" s="33"/>
      <c r="Q80" s="33"/>
      <c r="R80" s="34">
        <f>R75+R79</f>
        <v>370.17092</v>
      </c>
      <c r="S80" s="33"/>
      <c r="T80" s="33"/>
      <c r="U80" s="34">
        <f>U75+U79</f>
        <v>425.696558</v>
      </c>
      <c r="V80" s="33"/>
      <c r="W80" s="33"/>
    </row>
    <row r="81" spans="1:23" ht="12.75">
      <c r="A81" s="2">
        <v>2</v>
      </c>
      <c r="B81" s="9" t="s">
        <v>13</v>
      </c>
      <c r="C81" s="9"/>
      <c r="D81" s="9"/>
      <c r="E81" s="9"/>
      <c r="F81" s="9"/>
      <c r="G81" s="9"/>
      <c r="H81" s="9"/>
      <c r="I81" s="9"/>
      <c r="J81" s="9"/>
      <c r="K81" s="17" t="s">
        <v>34</v>
      </c>
      <c r="L81" s="17"/>
      <c r="M81" s="17"/>
      <c r="N81" s="17"/>
      <c r="O81" s="17" t="s">
        <v>34</v>
      </c>
      <c r="P81" s="17"/>
      <c r="Q81" s="17"/>
      <c r="R81" s="18">
        <f>R80*$S$7</f>
        <v>29.243502680000002</v>
      </c>
      <c r="S81" s="18"/>
      <c r="T81" s="18"/>
      <c r="U81" s="18">
        <f>U80*$S$7</f>
        <v>33.630028081999995</v>
      </c>
      <c r="V81" s="18"/>
      <c r="W81" s="18"/>
    </row>
    <row r="82" spans="1:23" ht="12.75">
      <c r="A82" s="3"/>
      <c r="B82" s="32" t="s">
        <v>31</v>
      </c>
      <c r="C82" s="32"/>
      <c r="D82" s="32"/>
      <c r="E82" s="32"/>
      <c r="F82" s="32"/>
      <c r="G82" s="32"/>
      <c r="H82" s="32"/>
      <c r="I82" s="32"/>
      <c r="J82" s="32"/>
      <c r="K82" s="33" t="s">
        <v>34</v>
      </c>
      <c r="L82" s="33"/>
      <c r="M82" s="33"/>
      <c r="N82" s="33"/>
      <c r="O82" s="33" t="s">
        <v>34</v>
      </c>
      <c r="P82" s="33"/>
      <c r="Q82" s="33"/>
      <c r="R82" s="34">
        <f>R80+R81</f>
        <v>399.41442268000003</v>
      </c>
      <c r="S82" s="33"/>
      <c r="T82" s="33"/>
      <c r="U82" s="34">
        <f>U80+U81</f>
        <v>459.32658608199995</v>
      </c>
      <c r="V82" s="33"/>
      <c r="W82" s="33"/>
    </row>
    <row r="83" spans="1:23" ht="24.75" customHeight="1">
      <c r="A83" s="2">
        <v>3</v>
      </c>
      <c r="B83" s="9" t="s">
        <v>32</v>
      </c>
      <c r="C83" s="9"/>
      <c r="D83" s="9"/>
      <c r="E83" s="9"/>
      <c r="F83" s="9"/>
      <c r="G83" s="9"/>
      <c r="H83" s="9"/>
      <c r="I83" s="9"/>
      <c r="J83" s="9"/>
      <c r="K83" s="17" t="s">
        <v>34</v>
      </c>
      <c r="L83" s="17"/>
      <c r="M83" s="17"/>
      <c r="N83" s="17"/>
      <c r="O83" s="17" t="s">
        <v>34</v>
      </c>
      <c r="P83" s="17"/>
      <c r="Q83" s="17"/>
      <c r="R83" s="18">
        <f>R82*$S$8</f>
        <v>147.78333639160002</v>
      </c>
      <c r="S83" s="18"/>
      <c r="T83" s="18"/>
      <c r="U83" s="18">
        <f>U82*$S$8</f>
        <v>169.95083685033998</v>
      </c>
      <c r="V83" s="18"/>
      <c r="W83" s="18"/>
    </row>
    <row r="84" spans="1:23" ht="12.75">
      <c r="A84" s="3"/>
      <c r="B84" s="32" t="s">
        <v>33</v>
      </c>
      <c r="C84" s="32"/>
      <c r="D84" s="32"/>
      <c r="E84" s="32"/>
      <c r="F84" s="32"/>
      <c r="G84" s="32"/>
      <c r="H84" s="32"/>
      <c r="I84" s="32"/>
      <c r="J84" s="32"/>
      <c r="K84" s="33" t="s">
        <v>34</v>
      </c>
      <c r="L84" s="33"/>
      <c r="M84" s="33"/>
      <c r="N84" s="33"/>
      <c r="O84" s="33" t="s">
        <v>34</v>
      </c>
      <c r="P84" s="33"/>
      <c r="Q84" s="33"/>
      <c r="R84" s="34">
        <f>R82+R83</f>
        <v>547.1977590716001</v>
      </c>
      <c r="S84" s="33"/>
      <c r="T84" s="33"/>
      <c r="U84" s="34">
        <f>U82+U83</f>
        <v>629.27742293234</v>
      </c>
      <c r="V84" s="33"/>
      <c r="W84" s="33"/>
    </row>
    <row r="86" ht="12.75" hidden="1"/>
    <row r="87" spans="1:23" ht="12.75" hidden="1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</row>
    <row r="88" spans="1:23" ht="12.75" hidden="1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</row>
    <row r="89" spans="1:23" ht="26.25" customHeight="1" hidden="1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</row>
    <row r="90" spans="1:23" ht="12.75" hidden="1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</row>
    <row r="91" spans="1:23" ht="12.75" hidden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ht="12.75" hidden="1">
      <c r="A92" s="51"/>
      <c r="B92" s="44"/>
      <c r="C92" s="45"/>
      <c r="D92" s="45"/>
      <c r="E92" s="45"/>
      <c r="F92" s="45"/>
      <c r="G92" s="45"/>
      <c r="H92" s="45"/>
      <c r="I92" s="45"/>
      <c r="J92" s="46"/>
      <c r="K92" s="44"/>
      <c r="L92" s="45"/>
      <c r="M92" s="45"/>
      <c r="N92" s="46"/>
      <c r="O92" s="44"/>
      <c r="P92" s="45"/>
      <c r="Q92" s="46"/>
      <c r="R92" s="23"/>
      <c r="S92" s="43"/>
      <c r="T92" s="43"/>
      <c r="U92" s="43"/>
      <c r="V92" s="43"/>
      <c r="W92" s="24"/>
    </row>
    <row r="93" spans="1:23" ht="12.75" hidden="1">
      <c r="A93" s="52"/>
      <c r="B93" s="54"/>
      <c r="C93" s="55"/>
      <c r="D93" s="55"/>
      <c r="E93" s="55"/>
      <c r="F93" s="55"/>
      <c r="G93" s="55"/>
      <c r="H93" s="55"/>
      <c r="I93" s="55"/>
      <c r="J93" s="56"/>
      <c r="K93" s="54"/>
      <c r="L93" s="55"/>
      <c r="M93" s="55"/>
      <c r="N93" s="56"/>
      <c r="O93" s="54"/>
      <c r="P93" s="55"/>
      <c r="Q93" s="56"/>
      <c r="R93" s="44"/>
      <c r="S93" s="45"/>
      <c r="T93" s="46"/>
      <c r="U93" s="44"/>
      <c r="V93" s="45"/>
      <c r="W93" s="46"/>
    </row>
    <row r="94" spans="1:23" ht="26.25" customHeight="1" hidden="1">
      <c r="A94" s="53"/>
      <c r="B94" s="47"/>
      <c r="C94" s="48"/>
      <c r="D94" s="48"/>
      <c r="E94" s="48"/>
      <c r="F94" s="48"/>
      <c r="G94" s="48"/>
      <c r="H94" s="48"/>
      <c r="I94" s="48"/>
      <c r="J94" s="49"/>
      <c r="K94" s="47"/>
      <c r="L94" s="48"/>
      <c r="M94" s="48"/>
      <c r="N94" s="49"/>
      <c r="O94" s="47"/>
      <c r="P94" s="48"/>
      <c r="Q94" s="49"/>
      <c r="R94" s="47"/>
      <c r="S94" s="48"/>
      <c r="T94" s="49"/>
      <c r="U94" s="47"/>
      <c r="V94" s="48"/>
      <c r="W94" s="49"/>
    </row>
    <row r="95" spans="1:23" ht="12.75" hidden="1">
      <c r="A95" s="4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</row>
    <row r="96" spans="1:23" ht="25.5" customHeight="1" hidden="1">
      <c r="A96" s="39"/>
      <c r="B96" s="42"/>
      <c r="C96" s="28"/>
      <c r="D96" s="28"/>
      <c r="E96" s="28"/>
      <c r="F96" s="28"/>
      <c r="G96" s="28"/>
      <c r="H96" s="28"/>
      <c r="I96" s="28"/>
      <c r="J96" s="29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</row>
    <row r="97" spans="1:23" ht="12.75" hidden="1">
      <c r="A97" s="40"/>
      <c r="B97" s="9"/>
      <c r="C97" s="9"/>
      <c r="D97" s="9"/>
      <c r="E97" s="9"/>
      <c r="F97" s="9"/>
      <c r="G97" s="9"/>
      <c r="H97" s="9"/>
      <c r="I97" s="9"/>
      <c r="J97" s="9"/>
      <c r="K97" s="18"/>
      <c r="L97" s="18"/>
      <c r="M97" s="18"/>
      <c r="N97" s="18"/>
      <c r="O97" s="18"/>
      <c r="P97" s="18"/>
      <c r="Q97" s="18"/>
      <c r="R97" s="38"/>
      <c r="S97" s="38"/>
      <c r="T97" s="38"/>
      <c r="U97" s="38"/>
      <c r="V97" s="38"/>
      <c r="W97" s="38"/>
    </row>
    <row r="98" spans="1:23" ht="12.75" hidden="1">
      <c r="A98" s="40"/>
      <c r="B98" s="36"/>
      <c r="C98" s="36"/>
      <c r="D98" s="36"/>
      <c r="E98" s="36"/>
      <c r="F98" s="36"/>
      <c r="G98" s="36"/>
      <c r="H98" s="36"/>
      <c r="I98" s="36"/>
      <c r="J98" s="36"/>
      <c r="K98" s="37"/>
      <c r="L98" s="37"/>
      <c r="M98" s="37"/>
      <c r="N98" s="37"/>
      <c r="O98" s="37"/>
      <c r="P98" s="37"/>
      <c r="Q98" s="37"/>
      <c r="R98" s="35"/>
      <c r="S98" s="35"/>
      <c r="T98" s="35"/>
      <c r="U98" s="35"/>
      <c r="V98" s="35"/>
      <c r="W98" s="35"/>
    </row>
    <row r="99" spans="1:23" ht="12.75" hidden="1">
      <c r="A99" s="40"/>
      <c r="B99" s="9"/>
      <c r="C99" s="9"/>
      <c r="D99" s="9"/>
      <c r="E99" s="9"/>
      <c r="F99" s="9"/>
      <c r="G99" s="9"/>
      <c r="H99" s="9"/>
      <c r="I99" s="9"/>
      <c r="J99" s="9"/>
      <c r="K99" s="18"/>
      <c r="L99" s="18"/>
      <c r="M99" s="18"/>
      <c r="N99" s="18"/>
      <c r="O99" s="18"/>
      <c r="P99" s="18"/>
      <c r="Q99" s="18"/>
      <c r="R99" s="38"/>
      <c r="S99" s="38"/>
      <c r="T99" s="38"/>
      <c r="U99" s="38"/>
      <c r="V99" s="38"/>
      <c r="W99" s="38"/>
    </row>
    <row r="100" spans="1:23" ht="12.75" hidden="1">
      <c r="A100" s="40"/>
      <c r="B100" s="9"/>
      <c r="C100" s="9"/>
      <c r="D100" s="9"/>
      <c r="E100" s="9"/>
      <c r="F100" s="9"/>
      <c r="G100" s="9"/>
      <c r="H100" s="9"/>
      <c r="I100" s="9"/>
      <c r="J100" s="9"/>
      <c r="K100" s="18"/>
      <c r="L100" s="18"/>
      <c r="M100" s="18"/>
      <c r="N100" s="18"/>
      <c r="O100" s="18"/>
      <c r="P100" s="18"/>
      <c r="Q100" s="18"/>
      <c r="R100" s="38"/>
      <c r="S100" s="38"/>
      <c r="T100" s="38"/>
      <c r="U100" s="38"/>
      <c r="V100" s="38"/>
      <c r="W100" s="38"/>
    </row>
    <row r="101" spans="1:23" ht="12.75" hidden="1">
      <c r="A101" s="40"/>
      <c r="B101" s="9"/>
      <c r="C101" s="9"/>
      <c r="D101" s="9"/>
      <c r="E101" s="9"/>
      <c r="F101" s="9"/>
      <c r="G101" s="9"/>
      <c r="H101" s="9"/>
      <c r="I101" s="9"/>
      <c r="J101" s="9"/>
      <c r="K101" s="18"/>
      <c r="L101" s="18"/>
      <c r="M101" s="18"/>
      <c r="N101" s="18"/>
      <c r="O101" s="18"/>
      <c r="P101" s="18"/>
      <c r="Q101" s="18"/>
      <c r="R101" s="38"/>
      <c r="S101" s="38"/>
      <c r="T101" s="38"/>
      <c r="U101" s="38"/>
      <c r="V101" s="38"/>
      <c r="W101" s="38"/>
    </row>
    <row r="102" spans="1:23" ht="12.75" hidden="1">
      <c r="A102" s="41"/>
      <c r="B102" s="36"/>
      <c r="C102" s="36"/>
      <c r="D102" s="36"/>
      <c r="E102" s="36"/>
      <c r="F102" s="36"/>
      <c r="G102" s="36"/>
      <c r="H102" s="36"/>
      <c r="I102" s="36"/>
      <c r="J102" s="36"/>
      <c r="K102" s="37"/>
      <c r="L102" s="37"/>
      <c r="M102" s="37"/>
      <c r="N102" s="37"/>
      <c r="O102" s="37"/>
      <c r="P102" s="37"/>
      <c r="Q102" s="37"/>
      <c r="R102" s="35"/>
      <c r="S102" s="35"/>
      <c r="T102" s="35"/>
      <c r="U102" s="35"/>
      <c r="V102" s="35"/>
      <c r="W102" s="35"/>
    </row>
    <row r="103" spans="1:23" ht="12.75" hidden="1">
      <c r="A103" s="3"/>
      <c r="B103" s="32"/>
      <c r="C103" s="32"/>
      <c r="D103" s="32"/>
      <c r="E103" s="32"/>
      <c r="F103" s="32"/>
      <c r="G103" s="32"/>
      <c r="H103" s="32"/>
      <c r="I103" s="32"/>
      <c r="J103" s="32"/>
      <c r="K103" s="34"/>
      <c r="L103" s="33"/>
      <c r="M103" s="33"/>
      <c r="N103" s="33"/>
      <c r="O103" s="33"/>
      <c r="P103" s="33"/>
      <c r="Q103" s="33"/>
      <c r="R103" s="34"/>
      <c r="S103" s="33"/>
      <c r="T103" s="33"/>
      <c r="U103" s="34"/>
      <c r="V103" s="33"/>
      <c r="W103" s="33"/>
    </row>
    <row r="104" spans="1:23" ht="12.75" hidden="1">
      <c r="A104" s="2"/>
      <c r="B104" s="9"/>
      <c r="C104" s="9"/>
      <c r="D104" s="9"/>
      <c r="E104" s="9"/>
      <c r="F104" s="9"/>
      <c r="G104" s="9"/>
      <c r="H104" s="9"/>
      <c r="I104" s="9"/>
      <c r="J104" s="9"/>
      <c r="K104" s="17"/>
      <c r="L104" s="17"/>
      <c r="M104" s="17"/>
      <c r="N104" s="17"/>
      <c r="O104" s="17"/>
      <c r="P104" s="17"/>
      <c r="Q104" s="17"/>
      <c r="R104" s="18"/>
      <c r="S104" s="18"/>
      <c r="T104" s="18"/>
      <c r="U104" s="18"/>
      <c r="V104" s="18"/>
      <c r="W104" s="18"/>
    </row>
    <row r="105" spans="1:23" ht="12.75" hidden="1">
      <c r="A105" s="3"/>
      <c r="B105" s="32"/>
      <c r="C105" s="32"/>
      <c r="D105" s="32"/>
      <c r="E105" s="32"/>
      <c r="F105" s="32"/>
      <c r="G105" s="32"/>
      <c r="H105" s="32"/>
      <c r="I105" s="32"/>
      <c r="J105" s="32"/>
      <c r="K105" s="33"/>
      <c r="L105" s="33"/>
      <c r="M105" s="33"/>
      <c r="N105" s="33"/>
      <c r="O105" s="33"/>
      <c r="P105" s="33"/>
      <c r="Q105" s="33"/>
      <c r="R105" s="34"/>
      <c r="S105" s="33"/>
      <c r="T105" s="33"/>
      <c r="U105" s="34"/>
      <c r="V105" s="33"/>
      <c r="W105" s="33"/>
    </row>
    <row r="106" spans="1:23" ht="26.25" customHeight="1" hidden="1">
      <c r="A106" s="2"/>
      <c r="B106" s="9"/>
      <c r="C106" s="9"/>
      <c r="D106" s="9"/>
      <c r="E106" s="9"/>
      <c r="F106" s="9"/>
      <c r="G106" s="9"/>
      <c r="H106" s="9"/>
      <c r="I106" s="9"/>
      <c r="J106" s="9"/>
      <c r="K106" s="17"/>
      <c r="L106" s="17"/>
      <c r="M106" s="17"/>
      <c r="N106" s="17"/>
      <c r="O106" s="17"/>
      <c r="P106" s="17"/>
      <c r="Q106" s="17"/>
      <c r="R106" s="18"/>
      <c r="S106" s="18"/>
      <c r="T106" s="18"/>
      <c r="U106" s="18"/>
      <c r="V106" s="18"/>
      <c r="W106" s="18"/>
    </row>
    <row r="107" spans="1:23" ht="12.75" hidden="1">
      <c r="A107" s="3"/>
      <c r="B107" s="32"/>
      <c r="C107" s="32"/>
      <c r="D107" s="32"/>
      <c r="E107" s="32"/>
      <c r="F107" s="32"/>
      <c r="G107" s="32"/>
      <c r="H107" s="32"/>
      <c r="I107" s="32"/>
      <c r="J107" s="32"/>
      <c r="K107" s="33"/>
      <c r="L107" s="33"/>
      <c r="M107" s="33"/>
      <c r="N107" s="33"/>
      <c r="O107" s="33"/>
      <c r="P107" s="33"/>
      <c r="Q107" s="33"/>
      <c r="R107" s="34"/>
      <c r="S107" s="33"/>
      <c r="T107" s="33"/>
      <c r="U107" s="34"/>
      <c r="V107" s="33"/>
      <c r="W107" s="33"/>
    </row>
    <row r="108" ht="12.75" hidden="1"/>
    <row r="109" ht="12.75" hidden="1"/>
    <row r="110" spans="1:23" ht="12.75" hidden="1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</row>
    <row r="111" spans="1:23" ht="12.75" hidden="1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</row>
    <row r="112" spans="1:23" ht="12.75" hidden="1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</row>
    <row r="113" spans="1:23" ht="12.75" hidden="1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</row>
    <row r="114" spans="1:23" ht="12.75" hidden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</row>
    <row r="115" spans="1:23" ht="12.75" hidden="1">
      <c r="A115" s="51"/>
      <c r="B115" s="44"/>
      <c r="C115" s="45"/>
      <c r="D115" s="45"/>
      <c r="E115" s="45"/>
      <c r="F115" s="45"/>
      <c r="G115" s="45"/>
      <c r="H115" s="45"/>
      <c r="I115" s="45"/>
      <c r="J115" s="46"/>
      <c r="K115" s="44"/>
      <c r="L115" s="45"/>
      <c r="M115" s="45"/>
      <c r="N115" s="46"/>
      <c r="O115" s="44"/>
      <c r="P115" s="45"/>
      <c r="Q115" s="46"/>
      <c r="R115" s="23"/>
      <c r="S115" s="43"/>
      <c r="T115" s="43"/>
      <c r="U115" s="43"/>
      <c r="V115" s="43"/>
      <c r="W115" s="24"/>
    </row>
    <row r="116" spans="1:23" ht="12.75" hidden="1">
      <c r="A116" s="52"/>
      <c r="B116" s="54"/>
      <c r="C116" s="55"/>
      <c r="D116" s="55"/>
      <c r="E116" s="55"/>
      <c r="F116" s="55"/>
      <c r="G116" s="55"/>
      <c r="H116" s="55"/>
      <c r="I116" s="55"/>
      <c r="J116" s="56"/>
      <c r="K116" s="54"/>
      <c r="L116" s="55"/>
      <c r="M116" s="55"/>
      <c r="N116" s="56"/>
      <c r="O116" s="54"/>
      <c r="P116" s="55"/>
      <c r="Q116" s="56"/>
      <c r="R116" s="44"/>
      <c r="S116" s="45"/>
      <c r="T116" s="46"/>
      <c r="U116" s="44"/>
      <c r="V116" s="45"/>
      <c r="W116" s="46"/>
    </row>
    <row r="117" spans="1:23" ht="26.25" customHeight="1" hidden="1">
      <c r="A117" s="53"/>
      <c r="B117" s="47"/>
      <c r="C117" s="48"/>
      <c r="D117" s="48"/>
      <c r="E117" s="48"/>
      <c r="F117" s="48"/>
      <c r="G117" s="48"/>
      <c r="H117" s="48"/>
      <c r="I117" s="48"/>
      <c r="J117" s="49"/>
      <c r="K117" s="47"/>
      <c r="L117" s="48"/>
      <c r="M117" s="48"/>
      <c r="N117" s="49"/>
      <c r="O117" s="47"/>
      <c r="P117" s="48"/>
      <c r="Q117" s="49"/>
      <c r="R117" s="47"/>
      <c r="S117" s="48"/>
      <c r="T117" s="49"/>
      <c r="U117" s="47"/>
      <c r="V117" s="48"/>
      <c r="W117" s="49"/>
    </row>
    <row r="118" spans="1:23" ht="12.75" hidden="1">
      <c r="A118" s="4"/>
      <c r="B118" s="50"/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</row>
    <row r="119" spans="1:23" ht="25.5" customHeight="1" hidden="1">
      <c r="A119" s="39"/>
      <c r="B119" s="42"/>
      <c r="C119" s="28"/>
      <c r="D119" s="28"/>
      <c r="E119" s="28"/>
      <c r="F119" s="28"/>
      <c r="G119" s="28"/>
      <c r="H119" s="28"/>
      <c r="I119" s="28"/>
      <c r="J119" s="29"/>
      <c r="K119" s="58"/>
      <c r="L119" s="58"/>
      <c r="M119" s="58"/>
      <c r="N119" s="58"/>
      <c r="O119" s="38"/>
      <c r="P119" s="38"/>
      <c r="Q119" s="38"/>
      <c r="R119" s="38"/>
      <c r="S119" s="38"/>
      <c r="T119" s="38"/>
      <c r="U119" s="38"/>
      <c r="V119" s="38"/>
      <c r="W119" s="38"/>
    </row>
    <row r="120" spans="1:23" ht="12.75" hidden="1">
      <c r="A120" s="40"/>
      <c r="B120" s="9"/>
      <c r="C120" s="9"/>
      <c r="D120" s="9"/>
      <c r="E120" s="9"/>
      <c r="F120" s="9"/>
      <c r="G120" s="9"/>
      <c r="H120" s="9"/>
      <c r="I120" s="9"/>
      <c r="J120" s="9"/>
      <c r="K120" s="17"/>
      <c r="L120" s="17"/>
      <c r="M120" s="17"/>
      <c r="N120" s="17"/>
      <c r="O120" s="18"/>
      <c r="P120" s="18"/>
      <c r="Q120" s="18"/>
      <c r="R120" s="38"/>
      <c r="S120" s="38"/>
      <c r="T120" s="38"/>
      <c r="U120" s="38"/>
      <c r="V120" s="38"/>
      <c r="W120" s="38"/>
    </row>
    <row r="121" spans="1:23" ht="12.75" hidden="1">
      <c r="A121" s="41"/>
      <c r="B121" s="9"/>
      <c r="C121" s="9"/>
      <c r="D121" s="9"/>
      <c r="E121" s="9"/>
      <c r="F121" s="9"/>
      <c r="G121" s="9"/>
      <c r="H121" s="9"/>
      <c r="I121" s="9"/>
      <c r="J121" s="9"/>
      <c r="K121" s="17"/>
      <c r="L121" s="17"/>
      <c r="M121" s="17"/>
      <c r="N121" s="17"/>
      <c r="O121" s="18"/>
      <c r="P121" s="18"/>
      <c r="Q121" s="18"/>
      <c r="R121" s="38"/>
      <c r="S121" s="38"/>
      <c r="T121" s="38"/>
      <c r="U121" s="38"/>
      <c r="V121" s="38"/>
      <c r="W121" s="38"/>
    </row>
    <row r="122" spans="1:23" ht="12.75" hidden="1">
      <c r="A122" s="3"/>
      <c r="B122" s="32"/>
      <c r="C122" s="32"/>
      <c r="D122" s="32"/>
      <c r="E122" s="32"/>
      <c r="F122" s="32"/>
      <c r="G122" s="32"/>
      <c r="H122" s="32"/>
      <c r="I122" s="32"/>
      <c r="J122" s="32"/>
      <c r="K122" s="33"/>
      <c r="L122" s="33"/>
      <c r="M122" s="33"/>
      <c r="N122" s="33"/>
      <c r="O122" s="33"/>
      <c r="P122" s="33"/>
      <c r="Q122" s="33"/>
      <c r="R122" s="34"/>
      <c r="S122" s="33"/>
      <c r="T122" s="33"/>
      <c r="U122" s="34"/>
      <c r="V122" s="33"/>
      <c r="W122" s="33"/>
    </row>
    <row r="123" spans="1:23" ht="12.75" hidden="1">
      <c r="A123" s="2"/>
      <c r="B123" s="9"/>
      <c r="C123" s="9"/>
      <c r="D123" s="9"/>
      <c r="E123" s="9"/>
      <c r="F123" s="9"/>
      <c r="G123" s="9"/>
      <c r="H123" s="9"/>
      <c r="I123" s="9"/>
      <c r="J123" s="9"/>
      <c r="K123" s="17"/>
      <c r="L123" s="17"/>
      <c r="M123" s="17"/>
      <c r="N123" s="17"/>
      <c r="O123" s="17"/>
      <c r="P123" s="17"/>
      <c r="Q123" s="17"/>
      <c r="R123" s="18"/>
      <c r="S123" s="18"/>
      <c r="T123" s="18"/>
      <c r="U123" s="18"/>
      <c r="V123" s="18"/>
      <c r="W123" s="18"/>
    </row>
    <row r="124" spans="1:23" ht="12.75" hidden="1">
      <c r="A124" s="3"/>
      <c r="B124" s="32"/>
      <c r="C124" s="32"/>
      <c r="D124" s="32"/>
      <c r="E124" s="32"/>
      <c r="F124" s="32"/>
      <c r="G124" s="32"/>
      <c r="H124" s="32"/>
      <c r="I124" s="32"/>
      <c r="J124" s="32"/>
      <c r="K124" s="33"/>
      <c r="L124" s="33"/>
      <c r="M124" s="33"/>
      <c r="N124" s="33"/>
      <c r="O124" s="33"/>
      <c r="P124" s="33"/>
      <c r="Q124" s="33"/>
      <c r="R124" s="34"/>
      <c r="S124" s="33"/>
      <c r="T124" s="33"/>
      <c r="U124" s="34"/>
      <c r="V124" s="33"/>
      <c r="W124" s="33"/>
    </row>
    <row r="125" spans="1:23" ht="24.75" customHeight="1" hidden="1">
      <c r="A125" s="2"/>
      <c r="B125" s="9"/>
      <c r="C125" s="9"/>
      <c r="D125" s="9"/>
      <c r="E125" s="9"/>
      <c r="F125" s="9"/>
      <c r="G125" s="9"/>
      <c r="H125" s="9"/>
      <c r="I125" s="9"/>
      <c r="J125" s="9"/>
      <c r="K125" s="17"/>
      <c r="L125" s="17"/>
      <c r="M125" s="17"/>
      <c r="N125" s="17"/>
      <c r="O125" s="17"/>
      <c r="P125" s="17"/>
      <c r="Q125" s="17"/>
      <c r="R125" s="18"/>
      <c r="S125" s="18"/>
      <c r="T125" s="18"/>
      <c r="U125" s="18"/>
      <c r="V125" s="18"/>
      <c r="W125" s="18"/>
    </row>
    <row r="126" spans="1:23" ht="12.75" hidden="1">
      <c r="A126" s="3"/>
      <c r="B126" s="32"/>
      <c r="C126" s="32"/>
      <c r="D126" s="32"/>
      <c r="E126" s="32"/>
      <c r="F126" s="32"/>
      <c r="G126" s="32"/>
      <c r="H126" s="32"/>
      <c r="I126" s="32"/>
      <c r="J126" s="32"/>
      <c r="K126" s="33"/>
      <c r="L126" s="33"/>
      <c r="M126" s="33"/>
      <c r="N126" s="33"/>
      <c r="O126" s="33"/>
      <c r="P126" s="33"/>
      <c r="Q126" s="33"/>
      <c r="R126" s="34"/>
      <c r="S126" s="33"/>
      <c r="T126" s="33"/>
      <c r="U126" s="34"/>
      <c r="V126" s="33"/>
      <c r="W126" s="33"/>
    </row>
    <row r="127" ht="12.75" hidden="1"/>
    <row r="128" ht="12.75" hidden="1"/>
    <row r="129" spans="1:23" ht="12.75" hidden="1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</row>
    <row r="130" spans="1:23" ht="12.75" hidden="1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</row>
    <row r="131" spans="1:23" ht="12.75" hidden="1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</row>
    <row r="132" spans="1:23" ht="12.75" hidden="1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</row>
    <row r="133" spans="1:23" ht="12.75" hidden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</row>
    <row r="134" spans="1:23" ht="12.75" hidden="1">
      <c r="A134" s="51"/>
      <c r="B134" s="44"/>
      <c r="C134" s="45"/>
      <c r="D134" s="45"/>
      <c r="E134" s="45"/>
      <c r="F134" s="45"/>
      <c r="G134" s="45"/>
      <c r="H134" s="45"/>
      <c r="I134" s="45"/>
      <c r="J134" s="46"/>
      <c r="K134" s="44"/>
      <c r="L134" s="45"/>
      <c r="M134" s="45"/>
      <c r="N134" s="46"/>
      <c r="O134" s="44"/>
      <c r="P134" s="45"/>
      <c r="Q134" s="46"/>
      <c r="R134" s="23"/>
      <c r="S134" s="43"/>
      <c r="T134" s="43"/>
      <c r="U134" s="43"/>
      <c r="V134" s="43"/>
      <c r="W134" s="24"/>
    </row>
    <row r="135" spans="1:23" ht="12.75" hidden="1">
      <c r="A135" s="52"/>
      <c r="B135" s="54"/>
      <c r="C135" s="55"/>
      <c r="D135" s="55"/>
      <c r="E135" s="55"/>
      <c r="F135" s="55"/>
      <c r="G135" s="55"/>
      <c r="H135" s="55"/>
      <c r="I135" s="55"/>
      <c r="J135" s="56"/>
      <c r="K135" s="54"/>
      <c r="L135" s="55"/>
      <c r="M135" s="55"/>
      <c r="N135" s="56"/>
      <c r="O135" s="54"/>
      <c r="P135" s="55"/>
      <c r="Q135" s="56"/>
      <c r="R135" s="44"/>
      <c r="S135" s="45"/>
      <c r="T135" s="46"/>
      <c r="U135" s="44"/>
      <c r="V135" s="45"/>
      <c r="W135" s="46"/>
    </row>
    <row r="136" spans="1:23" ht="24.75" customHeight="1" hidden="1">
      <c r="A136" s="53"/>
      <c r="B136" s="47"/>
      <c r="C136" s="48"/>
      <c r="D136" s="48"/>
      <c r="E136" s="48"/>
      <c r="F136" s="48"/>
      <c r="G136" s="48"/>
      <c r="H136" s="48"/>
      <c r="I136" s="48"/>
      <c r="J136" s="49"/>
      <c r="K136" s="47"/>
      <c r="L136" s="48"/>
      <c r="M136" s="48"/>
      <c r="N136" s="49"/>
      <c r="O136" s="47"/>
      <c r="P136" s="48"/>
      <c r="Q136" s="49"/>
      <c r="R136" s="47"/>
      <c r="S136" s="48"/>
      <c r="T136" s="49"/>
      <c r="U136" s="47"/>
      <c r="V136" s="48"/>
      <c r="W136" s="49"/>
    </row>
    <row r="137" spans="1:23" ht="12.75" hidden="1">
      <c r="A137" s="4"/>
      <c r="B137" s="50"/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</row>
    <row r="138" spans="1:23" ht="24.75" customHeight="1" hidden="1">
      <c r="A138" s="39"/>
      <c r="B138" s="42"/>
      <c r="C138" s="28"/>
      <c r="D138" s="28"/>
      <c r="E138" s="28"/>
      <c r="F138" s="28"/>
      <c r="G138" s="28"/>
      <c r="H138" s="28"/>
      <c r="I138" s="28"/>
      <c r="J138" s="29"/>
      <c r="K138" s="58"/>
      <c r="L138" s="58"/>
      <c r="M138" s="58"/>
      <c r="N138" s="58"/>
      <c r="O138" s="38"/>
      <c r="P138" s="38"/>
      <c r="Q138" s="38"/>
      <c r="R138" s="38"/>
      <c r="S138" s="38"/>
      <c r="T138" s="38"/>
      <c r="U138" s="38"/>
      <c r="V138" s="38"/>
      <c r="W138" s="38"/>
    </row>
    <row r="139" spans="1:23" ht="12.75" hidden="1">
      <c r="A139" s="40"/>
      <c r="B139" s="9"/>
      <c r="C139" s="9"/>
      <c r="D139" s="9"/>
      <c r="E139" s="9"/>
      <c r="F139" s="9"/>
      <c r="G139" s="9"/>
      <c r="H139" s="9"/>
      <c r="I139" s="9"/>
      <c r="J139" s="9"/>
      <c r="K139" s="17"/>
      <c r="L139" s="17"/>
      <c r="M139" s="17"/>
      <c r="N139" s="17"/>
      <c r="O139" s="18"/>
      <c r="P139" s="18"/>
      <c r="Q139" s="18"/>
      <c r="R139" s="38"/>
      <c r="S139" s="38"/>
      <c r="T139" s="38"/>
      <c r="U139" s="38"/>
      <c r="V139" s="38"/>
      <c r="W139" s="38"/>
    </row>
    <row r="140" spans="1:23" ht="12.75" hidden="1">
      <c r="A140" s="41"/>
      <c r="B140" s="9"/>
      <c r="C140" s="9"/>
      <c r="D140" s="9"/>
      <c r="E140" s="9"/>
      <c r="F140" s="9"/>
      <c r="G140" s="9"/>
      <c r="H140" s="9"/>
      <c r="I140" s="9"/>
      <c r="J140" s="9"/>
      <c r="K140" s="17"/>
      <c r="L140" s="17"/>
      <c r="M140" s="17"/>
      <c r="N140" s="17"/>
      <c r="O140" s="18"/>
      <c r="P140" s="18"/>
      <c r="Q140" s="18"/>
      <c r="R140" s="38"/>
      <c r="S140" s="38"/>
      <c r="T140" s="38"/>
      <c r="U140" s="38"/>
      <c r="V140" s="38"/>
      <c r="W140" s="38"/>
    </row>
    <row r="141" spans="1:23" ht="12.75" hidden="1">
      <c r="A141" s="3"/>
      <c r="B141" s="32"/>
      <c r="C141" s="32"/>
      <c r="D141" s="32"/>
      <c r="E141" s="32"/>
      <c r="F141" s="32"/>
      <c r="G141" s="32"/>
      <c r="H141" s="32"/>
      <c r="I141" s="32"/>
      <c r="J141" s="32"/>
      <c r="K141" s="33"/>
      <c r="L141" s="33"/>
      <c r="M141" s="33"/>
      <c r="N141" s="33"/>
      <c r="O141" s="33"/>
      <c r="P141" s="33"/>
      <c r="Q141" s="33"/>
      <c r="R141" s="34"/>
      <c r="S141" s="33"/>
      <c r="T141" s="33"/>
      <c r="U141" s="34"/>
      <c r="V141" s="33"/>
      <c r="W141" s="33"/>
    </row>
    <row r="142" spans="1:23" ht="12.75" hidden="1">
      <c r="A142" s="2"/>
      <c r="B142" s="9"/>
      <c r="C142" s="9"/>
      <c r="D142" s="9"/>
      <c r="E142" s="9"/>
      <c r="F142" s="9"/>
      <c r="G142" s="9"/>
      <c r="H142" s="9"/>
      <c r="I142" s="9"/>
      <c r="J142" s="9"/>
      <c r="K142" s="17"/>
      <c r="L142" s="17"/>
      <c r="M142" s="17"/>
      <c r="N142" s="17"/>
      <c r="O142" s="17"/>
      <c r="P142" s="17"/>
      <c r="Q142" s="17"/>
      <c r="R142" s="18"/>
      <c r="S142" s="18"/>
      <c r="T142" s="18"/>
      <c r="U142" s="18"/>
      <c r="V142" s="18"/>
      <c r="W142" s="18"/>
    </row>
    <row r="143" spans="1:23" ht="12.75" hidden="1">
      <c r="A143" s="3"/>
      <c r="B143" s="32"/>
      <c r="C143" s="32"/>
      <c r="D143" s="32"/>
      <c r="E143" s="32"/>
      <c r="F143" s="32"/>
      <c r="G143" s="32"/>
      <c r="H143" s="32"/>
      <c r="I143" s="32"/>
      <c r="J143" s="32"/>
      <c r="K143" s="33"/>
      <c r="L143" s="33"/>
      <c r="M143" s="33"/>
      <c r="N143" s="33"/>
      <c r="O143" s="33"/>
      <c r="P143" s="33"/>
      <c r="Q143" s="33"/>
      <c r="R143" s="34"/>
      <c r="S143" s="33"/>
      <c r="T143" s="33"/>
      <c r="U143" s="34"/>
      <c r="V143" s="33"/>
      <c r="W143" s="33"/>
    </row>
    <row r="144" spans="1:23" ht="25.5" customHeight="1" hidden="1">
      <c r="A144" s="2"/>
      <c r="B144" s="9"/>
      <c r="C144" s="9"/>
      <c r="D144" s="9"/>
      <c r="E144" s="9"/>
      <c r="F144" s="9"/>
      <c r="G144" s="9"/>
      <c r="H144" s="9"/>
      <c r="I144" s="9"/>
      <c r="J144" s="9"/>
      <c r="K144" s="17"/>
      <c r="L144" s="17"/>
      <c r="M144" s="17"/>
      <c r="N144" s="17"/>
      <c r="O144" s="17"/>
      <c r="P144" s="17"/>
      <c r="Q144" s="17"/>
      <c r="R144" s="18"/>
      <c r="S144" s="18"/>
      <c r="T144" s="18"/>
      <c r="U144" s="18"/>
      <c r="V144" s="18"/>
      <c r="W144" s="18"/>
    </row>
    <row r="145" spans="1:23" ht="12.75" hidden="1">
      <c r="A145" s="3"/>
      <c r="B145" s="32"/>
      <c r="C145" s="32"/>
      <c r="D145" s="32"/>
      <c r="E145" s="32"/>
      <c r="F145" s="32"/>
      <c r="G145" s="32"/>
      <c r="H145" s="32"/>
      <c r="I145" s="32"/>
      <c r="J145" s="32"/>
      <c r="K145" s="33"/>
      <c r="L145" s="33"/>
      <c r="M145" s="33"/>
      <c r="N145" s="33"/>
      <c r="O145" s="33"/>
      <c r="P145" s="33"/>
      <c r="Q145" s="33"/>
      <c r="R145" s="34"/>
      <c r="S145" s="33"/>
      <c r="T145" s="33"/>
      <c r="U145" s="34"/>
      <c r="V145" s="33"/>
      <c r="W145" s="33"/>
    </row>
    <row r="146" ht="12.75" hidden="1"/>
    <row r="147" ht="12.75" hidden="1"/>
    <row r="148" spans="1:23" ht="12.75" hidden="1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</row>
    <row r="149" spans="1:23" ht="12.75" hidden="1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</row>
    <row r="150" spans="1:23" ht="12.75" hidden="1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</row>
    <row r="151" spans="1:23" ht="12.75" hidden="1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</row>
    <row r="152" spans="1:23" ht="12.75" hidden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</row>
    <row r="153" spans="1:23" ht="12.75" hidden="1">
      <c r="A153" s="51"/>
      <c r="B153" s="44"/>
      <c r="C153" s="45"/>
      <c r="D153" s="45"/>
      <c r="E153" s="45"/>
      <c r="F153" s="45"/>
      <c r="G153" s="45"/>
      <c r="H153" s="45"/>
      <c r="I153" s="45"/>
      <c r="J153" s="46"/>
      <c r="K153" s="44"/>
      <c r="L153" s="45"/>
      <c r="M153" s="45"/>
      <c r="N153" s="46"/>
      <c r="O153" s="44"/>
      <c r="P153" s="45"/>
      <c r="Q153" s="46"/>
      <c r="R153" s="23"/>
      <c r="S153" s="43"/>
      <c r="T153" s="43"/>
      <c r="U153" s="43"/>
      <c r="V153" s="43"/>
      <c r="W153" s="24"/>
    </row>
    <row r="154" spans="1:23" ht="12.75" hidden="1">
      <c r="A154" s="52"/>
      <c r="B154" s="54"/>
      <c r="C154" s="55"/>
      <c r="D154" s="55"/>
      <c r="E154" s="55"/>
      <c r="F154" s="55"/>
      <c r="G154" s="55"/>
      <c r="H154" s="55"/>
      <c r="I154" s="55"/>
      <c r="J154" s="56"/>
      <c r="K154" s="54"/>
      <c r="L154" s="55"/>
      <c r="M154" s="55"/>
      <c r="N154" s="56"/>
      <c r="O154" s="54"/>
      <c r="P154" s="55"/>
      <c r="Q154" s="56"/>
      <c r="R154" s="44"/>
      <c r="S154" s="45"/>
      <c r="T154" s="46"/>
      <c r="U154" s="44"/>
      <c r="V154" s="45"/>
      <c r="W154" s="46"/>
    </row>
    <row r="155" spans="1:23" ht="26.25" customHeight="1" hidden="1">
      <c r="A155" s="53"/>
      <c r="B155" s="47"/>
      <c r="C155" s="48"/>
      <c r="D155" s="48"/>
      <c r="E155" s="48"/>
      <c r="F155" s="48"/>
      <c r="G155" s="48"/>
      <c r="H155" s="48"/>
      <c r="I155" s="48"/>
      <c r="J155" s="49"/>
      <c r="K155" s="47"/>
      <c r="L155" s="48"/>
      <c r="M155" s="48"/>
      <c r="N155" s="49"/>
      <c r="O155" s="47"/>
      <c r="P155" s="48"/>
      <c r="Q155" s="49"/>
      <c r="R155" s="47"/>
      <c r="S155" s="48"/>
      <c r="T155" s="49"/>
      <c r="U155" s="47"/>
      <c r="V155" s="48"/>
      <c r="W155" s="49"/>
    </row>
    <row r="156" spans="1:23" ht="12.75" hidden="1">
      <c r="A156" s="4"/>
      <c r="B156" s="50"/>
      <c r="C156" s="50"/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</row>
    <row r="157" spans="1:23" ht="26.25" customHeight="1" hidden="1">
      <c r="A157" s="39"/>
      <c r="B157" s="42"/>
      <c r="C157" s="28"/>
      <c r="D157" s="28"/>
      <c r="E157" s="28"/>
      <c r="F157" s="28"/>
      <c r="G157" s="28"/>
      <c r="H157" s="28"/>
      <c r="I157" s="28"/>
      <c r="J157" s="29"/>
      <c r="K157" s="58"/>
      <c r="L157" s="58"/>
      <c r="M157" s="58"/>
      <c r="N157" s="58"/>
      <c r="O157" s="38"/>
      <c r="P157" s="38"/>
      <c r="Q157" s="38"/>
      <c r="R157" s="38"/>
      <c r="S157" s="38"/>
      <c r="T157" s="38"/>
      <c r="U157" s="38"/>
      <c r="V157" s="38"/>
      <c r="W157" s="38"/>
    </row>
    <row r="158" spans="1:23" ht="12.75" hidden="1">
      <c r="A158" s="40"/>
      <c r="B158" s="9"/>
      <c r="C158" s="9"/>
      <c r="D158" s="9"/>
      <c r="E158" s="9"/>
      <c r="F158" s="9"/>
      <c r="G158" s="9"/>
      <c r="H158" s="9"/>
      <c r="I158" s="9"/>
      <c r="J158" s="9"/>
      <c r="K158" s="17"/>
      <c r="L158" s="17"/>
      <c r="M158" s="17"/>
      <c r="N158" s="17"/>
      <c r="O158" s="18"/>
      <c r="P158" s="18"/>
      <c r="Q158" s="18"/>
      <c r="R158" s="38"/>
      <c r="S158" s="38"/>
      <c r="T158" s="38"/>
      <c r="U158" s="38"/>
      <c r="V158" s="38"/>
      <c r="W158" s="38"/>
    </row>
    <row r="159" spans="1:23" ht="12.75" hidden="1">
      <c r="A159" s="41"/>
      <c r="B159" s="9"/>
      <c r="C159" s="9"/>
      <c r="D159" s="9"/>
      <c r="E159" s="9"/>
      <c r="F159" s="9"/>
      <c r="G159" s="9"/>
      <c r="H159" s="9"/>
      <c r="I159" s="9"/>
      <c r="J159" s="9"/>
      <c r="K159" s="17"/>
      <c r="L159" s="17"/>
      <c r="M159" s="17"/>
      <c r="N159" s="17"/>
      <c r="O159" s="18"/>
      <c r="P159" s="18"/>
      <c r="Q159" s="18"/>
      <c r="R159" s="38"/>
      <c r="S159" s="38"/>
      <c r="T159" s="38"/>
      <c r="U159" s="38"/>
      <c r="V159" s="38"/>
      <c r="W159" s="38"/>
    </row>
    <row r="160" spans="1:23" ht="12.75" hidden="1">
      <c r="A160" s="3"/>
      <c r="B160" s="32"/>
      <c r="C160" s="32"/>
      <c r="D160" s="32"/>
      <c r="E160" s="32"/>
      <c r="F160" s="32"/>
      <c r="G160" s="32"/>
      <c r="H160" s="32"/>
      <c r="I160" s="32"/>
      <c r="J160" s="32"/>
      <c r="K160" s="33"/>
      <c r="L160" s="33"/>
      <c r="M160" s="33"/>
      <c r="N160" s="33"/>
      <c r="O160" s="33"/>
      <c r="P160" s="33"/>
      <c r="Q160" s="33"/>
      <c r="R160" s="34"/>
      <c r="S160" s="33"/>
      <c r="T160" s="33"/>
      <c r="U160" s="34"/>
      <c r="V160" s="33"/>
      <c r="W160" s="33"/>
    </row>
    <row r="161" spans="1:23" ht="12.75" hidden="1">
      <c r="A161" s="2"/>
      <c r="B161" s="9"/>
      <c r="C161" s="9"/>
      <c r="D161" s="9"/>
      <c r="E161" s="9"/>
      <c r="F161" s="9"/>
      <c r="G161" s="9"/>
      <c r="H161" s="9"/>
      <c r="I161" s="9"/>
      <c r="J161" s="9"/>
      <c r="K161" s="17"/>
      <c r="L161" s="17"/>
      <c r="M161" s="17"/>
      <c r="N161" s="17"/>
      <c r="O161" s="17"/>
      <c r="P161" s="17"/>
      <c r="Q161" s="17"/>
      <c r="R161" s="18"/>
      <c r="S161" s="18"/>
      <c r="T161" s="18"/>
      <c r="U161" s="18"/>
      <c r="V161" s="18"/>
      <c r="W161" s="18"/>
    </row>
    <row r="162" spans="1:23" ht="12.75" hidden="1">
      <c r="A162" s="3"/>
      <c r="B162" s="32"/>
      <c r="C162" s="32"/>
      <c r="D162" s="32"/>
      <c r="E162" s="32"/>
      <c r="F162" s="32"/>
      <c r="G162" s="32"/>
      <c r="H162" s="32"/>
      <c r="I162" s="32"/>
      <c r="J162" s="32"/>
      <c r="K162" s="33"/>
      <c r="L162" s="33"/>
      <c r="M162" s="33"/>
      <c r="N162" s="33"/>
      <c r="O162" s="33"/>
      <c r="P162" s="33"/>
      <c r="Q162" s="33"/>
      <c r="R162" s="34"/>
      <c r="S162" s="33"/>
      <c r="T162" s="33"/>
      <c r="U162" s="34"/>
      <c r="V162" s="33"/>
      <c r="W162" s="33"/>
    </row>
    <row r="163" spans="1:23" ht="26.25" customHeight="1" hidden="1">
      <c r="A163" s="2"/>
      <c r="B163" s="9"/>
      <c r="C163" s="9"/>
      <c r="D163" s="9"/>
      <c r="E163" s="9"/>
      <c r="F163" s="9"/>
      <c r="G163" s="9"/>
      <c r="H163" s="9"/>
      <c r="I163" s="9"/>
      <c r="J163" s="9"/>
      <c r="K163" s="17"/>
      <c r="L163" s="17"/>
      <c r="M163" s="17"/>
      <c r="N163" s="17"/>
      <c r="O163" s="17"/>
      <c r="P163" s="17"/>
      <c r="Q163" s="17"/>
      <c r="R163" s="18"/>
      <c r="S163" s="18"/>
      <c r="T163" s="18"/>
      <c r="U163" s="18"/>
      <c r="V163" s="18"/>
      <c r="W163" s="18"/>
    </row>
    <row r="164" spans="1:23" ht="12.75" hidden="1">
      <c r="A164" s="3"/>
      <c r="B164" s="32"/>
      <c r="C164" s="32"/>
      <c r="D164" s="32"/>
      <c r="E164" s="32"/>
      <c r="F164" s="32"/>
      <c r="G164" s="32"/>
      <c r="H164" s="32"/>
      <c r="I164" s="32"/>
      <c r="J164" s="32"/>
      <c r="K164" s="33"/>
      <c r="L164" s="33"/>
      <c r="M164" s="33"/>
      <c r="N164" s="33"/>
      <c r="O164" s="33"/>
      <c r="P164" s="33"/>
      <c r="Q164" s="33"/>
      <c r="R164" s="34"/>
      <c r="S164" s="33"/>
      <c r="T164" s="33"/>
      <c r="U164" s="34"/>
      <c r="V164" s="33"/>
      <c r="W164" s="33"/>
    </row>
    <row r="165" ht="12.75" hidden="1"/>
    <row r="166" ht="12.75" hidden="1"/>
    <row r="167" spans="1:23" ht="12.75" hidden="1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</row>
    <row r="168" spans="1:23" ht="12.75" hidden="1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</row>
    <row r="169" spans="1:23" ht="25.5" customHeight="1" hidden="1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</row>
    <row r="170" spans="1:23" ht="12.75" hidden="1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</row>
    <row r="171" spans="1:23" ht="12.75" hidden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</row>
    <row r="172" spans="1:23" ht="12.75" hidden="1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</row>
    <row r="173" spans="1:23" ht="37.5" customHeight="1" hidden="1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</row>
    <row r="174" spans="1:23" ht="12.75" hidden="1">
      <c r="A174" s="5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</row>
    <row r="175" spans="1:23" ht="12.75" hidden="1">
      <c r="A175" s="2"/>
      <c r="B175" s="9"/>
      <c r="C175" s="9"/>
      <c r="D175" s="9"/>
      <c r="E175" s="9"/>
      <c r="F175" s="9"/>
      <c r="G175" s="9"/>
      <c r="H175" s="9"/>
      <c r="I175" s="9"/>
      <c r="J175" s="9"/>
      <c r="K175" s="17"/>
      <c r="L175" s="17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</row>
    <row r="176" spans="1:23" ht="12.75" hidden="1">
      <c r="A176" s="2"/>
      <c r="B176" s="9"/>
      <c r="C176" s="9"/>
      <c r="D176" s="9"/>
      <c r="E176" s="9"/>
      <c r="F176" s="9"/>
      <c r="G176" s="9"/>
      <c r="H176" s="9"/>
      <c r="I176" s="9"/>
      <c r="J176" s="9"/>
      <c r="K176" s="17"/>
      <c r="L176" s="17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</row>
    <row r="177" spans="1:23" ht="12.75" hidden="1">
      <c r="A177" s="2"/>
      <c r="B177" s="9"/>
      <c r="C177" s="9"/>
      <c r="D177" s="9"/>
      <c r="E177" s="9"/>
      <c r="F177" s="9"/>
      <c r="G177" s="9"/>
      <c r="H177" s="9"/>
      <c r="I177" s="9"/>
      <c r="J177" s="9"/>
      <c r="K177" s="17"/>
      <c r="L177" s="17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</row>
    <row r="178" spans="1:23" ht="12.75" hidden="1">
      <c r="A178" s="2"/>
      <c r="B178" s="9"/>
      <c r="C178" s="9"/>
      <c r="D178" s="9"/>
      <c r="E178" s="9"/>
      <c r="F178" s="9"/>
      <c r="G178" s="9"/>
      <c r="H178" s="9"/>
      <c r="I178" s="9"/>
      <c r="J178" s="9"/>
      <c r="K178" s="59"/>
      <c r="L178" s="59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</row>
    <row r="179" spans="1:23" ht="12.75" hidden="1">
      <c r="A179" s="2"/>
      <c r="B179" s="9"/>
      <c r="C179" s="9"/>
      <c r="D179" s="9"/>
      <c r="E179" s="9"/>
      <c r="F179" s="9"/>
      <c r="G179" s="9"/>
      <c r="H179" s="9"/>
      <c r="I179" s="9"/>
      <c r="J179" s="9"/>
      <c r="K179" s="17"/>
      <c r="L179" s="17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</row>
    <row r="180" spans="1:23" ht="12.75" hidden="1">
      <c r="A180" s="2"/>
      <c r="B180" s="9"/>
      <c r="C180" s="9"/>
      <c r="D180" s="9"/>
      <c r="E180" s="9"/>
      <c r="F180" s="9"/>
      <c r="G180" s="9"/>
      <c r="H180" s="9"/>
      <c r="I180" s="9"/>
      <c r="J180" s="9"/>
      <c r="K180" s="17"/>
      <c r="L180" s="17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</row>
    <row r="181" spans="1:23" ht="12.75" hidden="1">
      <c r="A181" s="2"/>
      <c r="B181" s="9"/>
      <c r="C181" s="9"/>
      <c r="D181" s="9"/>
      <c r="E181" s="9"/>
      <c r="F181" s="9"/>
      <c r="G181" s="9"/>
      <c r="H181" s="9"/>
      <c r="I181" s="9"/>
      <c r="J181" s="9"/>
      <c r="K181" s="17"/>
      <c r="L181" s="17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</row>
    <row r="182" spans="1:23" ht="12.75" hidden="1">
      <c r="A182" s="2"/>
      <c r="B182" s="9"/>
      <c r="C182" s="9"/>
      <c r="D182" s="9"/>
      <c r="E182" s="9"/>
      <c r="F182" s="9"/>
      <c r="G182" s="9"/>
      <c r="H182" s="9"/>
      <c r="I182" s="9"/>
      <c r="J182" s="9"/>
      <c r="K182" s="17"/>
      <c r="L182" s="17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</row>
    <row r="183" spans="1:23" ht="12.75" hidden="1">
      <c r="A183" s="2"/>
      <c r="B183" s="9"/>
      <c r="C183" s="9"/>
      <c r="D183" s="9"/>
      <c r="E183" s="9"/>
      <c r="F183" s="9"/>
      <c r="G183" s="9"/>
      <c r="H183" s="9"/>
      <c r="I183" s="9"/>
      <c r="J183" s="9"/>
      <c r="K183" s="17"/>
      <c r="L183" s="17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</row>
    <row r="184" spans="1:23" ht="12.75" hidden="1">
      <c r="A184" s="2"/>
      <c r="B184" s="9"/>
      <c r="C184" s="9"/>
      <c r="D184" s="9"/>
      <c r="E184" s="9"/>
      <c r="F184" s="9"/>
      <c r="G184" s="9"/>
      <c r="H184" s="9"/>
      <c r="I184" s="9"/>
      <c r="J184" s="9"/>
      <c r="K184" s="17"/>
      <c r="L184" s="17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</row>
    <row r="185" spans="1:23" ht="12.75" hidden="1">
      <c r="A185" s="2"/>
      <c r="B185" s="9"/>
      <c r="C185" s="9"/>
      <c r="D185" s="9"/>
      <c r="E185" s="9"/>
      <c r="F185" s="9"/>
      <c r="G185" s="9"/>
      <c r="H185" s="9"/>
      <c r="I185" s="9"/>
      <c r="J185" s="9"/>
      <c r="K185" s="17"/>
      <c r="L185" s="17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</row>
    <row r="186" spans="1:23" ht="12.75" hidden="1">
      <c r="A186" s="2"/>
      <c r="B186" s="9"/>
      <c r="C186" s="9"/>
      <c r="D186" s="9"/>
      <c r="E186" s="9"/>
      <c r="F186" s="9"/>
      <c r="G186" s="9"/>
      <c r="H186" s="9"/>
      <c r="I186" s="9"/>
      <c r="J186" s="9"/>
      <c r="K186" s="17"/>
      <c r="L186" s="17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</row>
    <row r="187" spans="1:23" ht="12.75" hidden="1">
      <c r="A187" s="2"/>
      <c r="B187" s="9"/>
      <c r="C187" s="9"/>
      <c r="D187" s="9"/>
      <c r="E187" s="9"/>
      <c r="F187" s="9"/>
      <c r="G187" s="9"/>
      <c r="H187" s="9"/>
      <c r="I187" s="9"/>
      <c r="J187" s="9"/>
      <c r="K187" s="17"/>
      <c r="L187" s="17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</row>
    <row r="188" spans="1:23" ht="12.75" hidden="1">
      <c r="A188" s="2"/>
      <c r="B188" s="9"/>
      <c r="C188" s="9"/>
      <c r="D188" s="9"/>
      <c r="E188" s="9"/>
      <c r="F188" s="9"/>
      <c r="G188" s="9"/>
      <c r="H188" s="9"/>
      <c r="I188" s="9"/>
      <c r="J188" s="9"/>
      <c r="K188" s="17"/>
      <c r="L188" s="17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</row>
    <row r="189" spans="1:23" ht="12.75" hidden="1">
      <c r="A189" s="2"/>
      <c r="B189" s="9"/>
      <c r="C189" s="9"/>
      <c r="D189" s="9"/>
      <c r="E189" s="9"/>
      <c r="F189" s="9"/>
      <c r="G189" s="9"/>
      <c r="H189" s="9"/>
      <c r="I189" s="9"/>
      <c r="J189" s="9"/>
      <c r="K189" s="17"/>
      <c r="L189" s="17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</row>
    <row r="190" spans="1:23" ht="12.75" hidden="1">
      <c r="A190" s="2"/>
      <c r="B190" s="9"/>
      <c r="C190" s="9"/>
      <c r="D190" s="9"/>
      <c r="E190" s="9"/>
      <c r="F190" s="9"/>
      <c r="G190" s="9"/>
      <c r="H190" s="9"/>
      <c r="I190" s="9"/>
      <c r="J190" s="9"/>
      <c r="K190" s="17"/>
      <c r="L190" s="17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</row>
    <row r="191" spans="1:23" ht="12.75" hidden="1">
      <c r="A191" s="2"/>
      <c r="B191" s="9"/>
      <c r="C191" s="9"/>
      <c r="D191" s="9"/>
      <c r="E191" s="9"/>
      <c r="F191" s="9"/>
      <c r="G191" s="9"/>
      <c r="H191" s="9"/>
      <c r="I191" s="9"/>
      <c r="J191" s="9"/>
      <c r="K191" s="17"/>
      <c r="L191" s="17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</row>
    <row r="192" spans="1:23" ht="12.75" hidden="1">
      <c r="A192" s="2"/>
      <c r="B192" s="9"/>
      <c r="C192" s="9"/>
      <c r="D192" s="9"/>
      <c r="E192" s="9"/>
      <c r="F192" s="9"/>
      <c r="G192" s="9"/>
      <c r="H192" s="9"/>
      <c r="I192" s="9"/>
      <c r="J192" s="9"/>
      <c r="K192" s="17"/>
      <c r="L192" s="17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</row>
    <row r="193" spans="1:23" ht="12.75" hidden="1">
      <c r="A193" s="2"/>
      <c r="B193" s="9"/>
      <c r="C193" s="9"/>
      <c r="D193" s="9"/>
      <c r="E193" s="9"/>
      <c r="F193" s="9"/>
      <c r="G193" s="9"/>
      <c r="H193" s="9"/>
      <c r="I193" s="9"/>
      <c r="J193" s="9"/>
      <c r="K193" s="17"/>
      <c r="L193" s="17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</row>
    <row r="194" spans="1:23" ht="12.75" hidden="1">
      <c r="A194" s="2"/>
      <c r="B194" s="9"/>
      <c r="C194" s="9"/>
      <c r="D194" s="9"/>
      <c r="E194" s="9"/>
      <c r="F194" s="9"/>
      <c r="G194" s="9"/>
      <c r="H194" s="9"/>
      <c r="I194" s="9"/>
      <c r="J194" s="9"/>
      <c r="K194" s="17"/>
      <c r="L194" s="17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</row>
    <row r="195" spans="1:23" ht="12.75" hidden="1">
      <c r="A195" s="2"/>
      <c r="B195" s="9"/>
      <c r="C195" s="9"/>
      <c r="D195" s="9"/>
      <c r="E195" s="9"/>
      <c r="F195" s="9"/>
      <c r="G195" s="9"/>
      <c r="H195" s="9"/>
      <c r="I195" s="9"/>
      <c r="J195" s="9"/>
      <c r="K195" s="60"/>
      <c r="L195" s="60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</row>
    <row r="196" spans="1:23" ht="12.75" hidden="1">
      <c r="A196" s="2"/>
      <c r="B196" s="9"/>
      <c r="C196" s="9"/>
      <c r="D196" s="9"/>
      <c r="E196" s="9"/>
      <c r="F196" s="9"/>
      <c r="G196" s="9"/>
      <c r="H196" s="9"/>
      <c r="I196" s="9"/>
      <c r="J196" s="9"/>
      <c r="K196" s="17"/>
      <c r="L196" s="17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</row>
    <row r="197" spans="1:23" ht="12.75" hidden="1">
      <c r="A197" s="2"/>
      <c r="B197" s="9"/>
      <c r="C197" s="9"/>
      <c r="D197" s="9"/>
      <c r="E197" s="9"/>
      <c r="F197" s="9"/>
      <c r="G197" s="9"/>
      <c r="H197" s="9"/>
      <c r="I197" s="9"/>
      <c r="J197" s="9"/>
      <c r="K197" s="17"/>
      <c r="L197" s="17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</row>
    <row r="198" spans="1:23" ht="12.75" hidden="1">
      <c r="A198" s="2"/>
      <c r="B198" s="9"/>
      <c r="C198" s="9"/>
      <c r="D198" s="9"/>
      <c r="E198" s="9"/>
      <c r="F198" s="9"/>
      <c r="G198" s="9"/>
      <c r="H198" s="9"/>
      <c r="I198" s="9"/>
      <c r="J198" s="9"/>
      <c r="K198" s="17"/>
      <c r="L198" s="17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</row>
    <row r="199" spans="1:23" ht="12.75" hidden="1">
      <c r="A199" s="2"/>
      <c r="B199" s="9"/>
      <c r="C199" s="9"/>
      <c r="D199" s="9"/>
      <c r="E199" s="9"/>
      <c r="F199" s="9"/>
      <c r="G199" s="9"/>
      <c r="H199" s="9"/>
      <c r="I199" s="9"/>
      <c r="J199" s="9"/>
      <c r="K199" s="17"/>
      <c r="L199" s="17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</row>
    <row r="200" spans="1:23" ht="12.75" hidden="1">
      <c r="A200" s="2"/>
      <c r="B200" s="9"/>
      <c r="C200" s="9"/>
      <c r="D200" s="9"/>
      <c r="E200" s="9"/>
      <c r="F200" s="9"/>
      <c r="G200" s="9"/>
      <c r="H200" s="9"/>
      <c r="I200" s="9"/>
      <c r="J200" s="9"/>
      <c r="K200" s="17"/>
      <c r="L200" s="17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</row>
    <row r="201" spans="1:23" ht="12.75" hidden="1">
      <c r="A201" s="2"/>
      <c r="B201" s="9"/>
      <c r="C201" s="9"/>
      <c r="D201" s="9"/>
      <c r="E201" s="9"/>
      <c r="F201" s="9"/>
      <c r="G201" s="9"/>
      <c r="H201" s="9"/>
      <c r="I201" s="9"/>
      <c r="J201" s="9"/>
      <c r="K201" s="20"/>
      <c r="L201" s="20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</row>
    <row r="202" spans="1:23" ht="12.75" hidden="1">
      <c r="A202" s="2"/>
      <c r="B202" s="9"/>
      <c r="C202" s="9"/>
      <c r="D202" s="9"/>
      <c r="E202" s="9"/>
      <c r="F202" s="9"/>
      <c r="G202" s="9"/>
      <c r="H202" s="9"/>
      <c r="I202" s="9"/>
      <c r="J202" s="9"/>
      <c r="K202" s="17"/>
      <c r="L202" s="17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</row>
    <row r="203" spans="1:23" ht="12.75" hidden="1">
      <c r="A203" s="2"/>
      <c r="B203" s="9"/>
      <c r="C203" s="9"/>
      <c r="D203" s="9"/>
      <c r="E203" s="9"/>
      <c r="F203" s="9"/>
      <c r="G203" s="9"/>
      <c r="H203" s="9"/>
      <c r="I203" s="9"/>
      <c r="J203" s="9"/>
      <c r="K203" s="17"/>
      <c r="L203" s="17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</row>
    <row r="204" spans="1:23" ht="12.75" hidden="1">
      <c r="A204" s="2"/>
      <c r="B204" s="9"/>
      <c r="C204" s="9"/>
      <c r="D204" s="9"/>
      <c r="E204" s="9"/>
      <c r="F204" s="9"/>
      <c r="G204" s="9"/>
      <c r="H204" s="9"/>
      <c r="I204" s="9"/>
      <c r="J204" s="9"/>
      <c r="K204" s="17"/>
      <c r="L204" s="17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</row>
    <row r="205" spans="1:23" ht="12.75" hidden="1">
      <c r="A205" s="2"/>
      <c r="B205" s="9"/>
      <c r="C205" s="9"/>
      <c r="D205" s="9"/>
      <c r="E205" s="9"/>
      <c r="F205" s="9"/>
      <c r="G205" s="9"/>
      <c r="H205" s="9"/>
      <c r="I205" s="9"/>
      <c r="J205" s="9"/>
      <c r="K205" s="17"/>
      <c r="L205" s="17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</row>
    <row r="206" spans="1:23" ht="12.75" hidden="1">
      <c r="A206" s="2"/>
      <c r="B206" s="9"/>
      <c r="C206" s="9"/>
      <c r="D206" s="9"/>
      <c r="E206" s="9"/>
      <c r="F206" s="9"/>
      <c r="G206" s="9"/>
      <c r="H206" s="9"/>
      <c r="I206" s="9"/>
      <c r="J206" s="9"/>
      <c r="K206" s="17"/>
      <c r="L206" s="17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</row>
    <row r="207" spans="1:23" ht="12.75" hidden="1">
      <c r="A207" s="2"/>
      <c r="B207" s="9"/>
      <c r="C207" s="9"/>
      <c r="D207" s="9"/>
      <c r="E207" s="9"/>
      <c r="F207" s="9"/>
      <c r="G207" s="9"/>
      <c r="H207" s="9"/>
      <c r="I207" s="9"/>
      <c r="J207" s="9"/>
      <c r="K207" s="17"/>
      <c r="L207" s="17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</row>
    <row r="208" spans="1:23" ht="12.75" hidden="1">
      <c r="A208" s="2"/>
      <c r="B208" s="9"/>
      <c r="C208" s="9"/>
      <c r="D208" s="9"/>
      <c r="E208" s="9"/>
      <c r="F208" s="9"/>
      <c r="G208" s="9"/>
      <c r="H208" s="9"/>
      <c r="I208" s="9"/>
      <c r="J208" s="9"/>
      <c r="K208" s="17"/>
      <c r="L208" s="17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</row>
    <row r="209" spans="1:23" ht="12.75" hidden="1">
      <c r="A209" s="2"/>
      <c r="B209" s="9"/>
      <c r="C209" s="9"/>
      <c r="D209" s="9"/>
      <c r="E209" s="9"/>
      <c r="F209" s="9"/>
      <c r="G209" s="9"/>
      <c r="H209" s="9"/>
      <c r="I209" s="9"/>
      <c r="J209" s="9"/>
      <c r="K209" s="17"/>
      <c r="L209" s="17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</row>
    <row r="210" spans="1:23" ht="12.75" hidden="1">
      <c r="A210" s="2"/>
      <c r="B210" s="9"/>
      <c r="C210" s="9"/>
      <c r="D210" s="9"/>
      <c r="E210" s="9"/>
      <c r="F210" s="9"/>
      <c r="G210" s="9"/>
      <c r="H210" s="9"/>
      <c r="I210" s="9"/>
      <c r="J210" s="9"/>
      <c r="K210" s="17"/>
      <c r="L210" s="17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</row>
    <row r="211" spans="1:23" ht="12.75" hidden="1">
      <c r="A211" s="2"/>
      <c r="B211" s="9"/>
      <c r="C211" s="9"/>
      <c r="D211" s="9"/>
      <c r="E211" s="9"/>
      <c r="F211" s="9"/>
      <c r="G211" s="9"/>
      <c r="H211" s="9"/>
      <c r="I211" s="9"/>
      <c r="J211" s="9"/>
      <c r="K211" s="17"/>
      <c r="L211" s="17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</row>
    <row r="212" spans="1:23" ht="12.75" hidden="1">
      <c r="A212" s="2"/>
      <c r="B212" s="9"/>
      <c r="C212" s="9"/>
      <c r="D212" s="9"/>
      <c r="E212" s="9"/>
      <c r="F212" s="9"/>
      <c r="G212" s="9"/>
      <c r="H212" s="9"/>
      <c r="I212" s="9"/>
      <c r="J212" s="9"/>
      <c r="K212" s="17"/>
      <c r="L212" s="17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</row>
    <row r="213" spans="1:23" ht="12.75" hidden="1">
      <c r="A213" s="6"/>
      <c r="B213" s="19"/>
      <c r="C213" s="19"/>
      <c r="D213" s="19"/>
      <c r="E213" s="19"/>
      <c r="F213" s="19"/>
      <c r="G213" s="19"/>
      <c r="H213" s="19"/>
      <c r="I213" s="19"/>
      <c r="J213" s="19"/>
      <c r="K213" s="16"/>
      <c r="L213" s="16"/>
      <c r="M213" s="16"/>
      <c r="N213" s="16"/>
      <c r="O213" s="16"/>
      <c r="P213" s="16"/>
      <c r="Q213" s="16"/>
      <c r="R213" s="8"/>
      <c r="S213" s="8"/>
      <c r="T213" s="8"/>
      <c r="U213" s="8"/>
      <c r="V213" s="8"/>
      <c r="W213" s="8"/>
    </row>
    <row r="214" ht="12.75" hidden="1"/>
    <row r="215" spans="1:23" ht="12.75" hidden="1">
      <c r="A215" s="21"/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</row>
    <row r="216" spans="1:23" ht="12.75" hidden="1">
      <c r="A216" s="21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</row>
    <row r="217" spans="1:23" ht="15.75" customHeight="1" hidden="1">
      <c r="A217" s="21"/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</row>
    <row r="218" spans="1:23" ht="12.75" hidden="1">
      <c r="A218" s="21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</row>
    <row r="219" spans="1:23" ht="12.75" hidden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</row>
    <row r="220" spans="1:23" ht="12.75" hidden="1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</row>
    <row r="221" spans="1:23" ht="39" customHeight="1" hidden="1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</row>
    <row r="222" spans="1:23" ht="12.75" hidden="1">
      <c r="A222" s="5"/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</row>
    <row r="223" spans="1:23" ht="12.75" hidden="1">
      <c r="A223" s="2"/>
      <c r="B223" s="9"/>
      <c r="C223" s="9"/>
      <c r="D223" s="9"/>
      <c r="E223" s="9"/>
      <c r="F223" s="9"/>
      <c r="G223" s="9"/>
      <c r="H223" s="9"/>
      <c r="I223" s="9"/>
      <c r="J223" s="9"/>
      <c r="K223" s="17"/>
      <c r="L223" s="17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</row>
    <row r="224" spans="1:23" ht="12.75" hidden="1">
      <c r="A224" s="2"/>
      <c r="B224" s="9"/>
      <c r="C224" s="9"/>
      <c r="D224" s="9"/>
      <c r="E224" s="9"/>
      <c r="F224" s="9"/>
      <c r="G224" s="9"/>
      <c r="H224" s="9"/>
      <c r="I224" s="9"/>
      <c r="J224" s="9"/>
      <c r="K224" s="17"/>
      <c r="L224" s="17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</row>
    <row r="225" spans="1:23" ht="12.75" hidden="1">
      <c r="A225" s="2"/>
      <c r="B225" s="9"/>
      <c r="C225" s="9"/>
      <c r="D225" s="9"/>
      <c r="E225" s="9"/>
      <c r="F225" s="9"/>
      <c r="G225" s="9"/>
      <c r="H225" s="9"/>
      <c r="I225" s="9"/>
      <c r="J225" s="9"/>
      <c r="K225" s="17"/>
      <c r="L225" s="17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</row>
    <row r="226" spans="1:23" ht="25.5" customHeight="1" hidden="1">
      <c r="A226" s="2"/>
      <c r="B226" s="9"/>
      <c r="C226" s="9"/>
      <c r="D226" s="9"/>
      <c r="E226" s="9"/>
      <c r="F226" s="9"/>
      <c r="G226" s="9"/>
      <c r="H226" s="9"/>
      <c r="I226" s="9"/>
      <c r="J226" s="9"/>
      <c r="K226" s="59"/>
      <c r="L226" s="59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</row>
    <row r="227" spans="1:23" ht="12.75" hidden="1">
      <c r="A227" s="2"/>
      <c r="B227" s="9"/>
      <c r="C227" s="9"/>
      <c r="D227" s="9"/>
      <c r="E227" s="9"/>
      <c r="F227" s="9"/>
      <c r="G227" s="9"/>
      <c r="H227" s="9"/>
      <c r="I227" s="9"/>
      <c r="J227" s="9"/>
      <c r="K227" s="17"/>
      <c r="L227" s="17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</row>
    <row r="228" spans="1:23" ht="12.75" hidden="1">
      <c r="A228" s="2"/>
      <c r="B228" s="9"/>
      <c r="C228" s="9"/>
      <c r="D228" s="9"/>
      <c r="E228" s="9"/>
      <c r="F228" s="9"/>
      <c r="G228" s="9"/>
      <c r="H228" s="9"/>
      <c r="I228" s="9"/>
      <c r="J228" s="9"/>
      <c r="K228" s="17"/>
      <c r="L228" s="17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</row>
    <row r="229" spans="1:23" ht="12.75" hidden="1">
      <c r="A229" s="2"/>
      <c r="B229" s="9"/>
      <c r="C229" s="9"/>
      <c r="D229" s="9"/>
      <c r="E229" s="9"/>
      <c r="F229" s="9"/>
      <c r="G229" s="9"/>
      <c r="H229" s="9"/>
      <c r="I229" s="9"/>
      <c r="J229" s="9"/>
      <c r="K229" s="17"/>
      <c r="L229" s="17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</row>
    <row r="230" spans="1:23" ht="12.75" hidden="1">
      <c r="A230" s="2"/>
      <c r="B230" s="9"/>
      <c r="C230" s="9"/>
      <c r="D230" s="9"/>
      <c r="E230" s="9"/>
      <c r="F230" s="9"/>
      <c r="G230" s="9"/>
      <c r="H230" s="9"/>
      <c r="I230" s="9"/>
      <c r="J230" s="9"/>
      <c r="K230" s="17"/>
      <c r="L230" s="17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</row>
    <row r="231" spans="1:23" ht="12.75" hidden="1">
      <c r="A231" s="2"/>
      <c r="B231" s="9"/>
      <c r="C231" s="9"/>
      <c r="D231" s="9"/>
      <c r="E231" s="9"/>
      <c r="F231" s="9"/>
      <c r="G231" s="9"/>
      <c r="H231" s="9"/>
      <c r="I231" s="9"/>
      <c r="J231" s="9"/>
      <c r="K231" s="17"/>
      <c r="L231" s="17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</row>
    <row r="232" spans="1:23" ht="12.75" hidden="1">
      <c r="A232" s="2"/>
      <c r="B232" s="9"/>
      <c r="C232" s="9"/>
      <c r="D232" s="9"/>
      <c r="E232" s="9"/>
      <c r="F232" s="9"/>
      <c r="G232" s="9"/>
      <c r="H232" s="9"/>
      <c r="I232" s="9"/>
      <c r="J232" s="9"/>
      <c r="K232" s="17"/>
      <c r="L232" s="17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</row>
    <row r="233" spans="1:23" ht="12.75" customHeight="1" hidden="1">
      <c r="A233" s="2"/>
      <c r="B233" s="9"/>
      <c r="C233" s="9"/>
      <c r="D233" s="9"/>
      <c r="E233" s="9"/>
      <c r="F233" s="9"/>
      <c r="G233" s="9"/>
      <c r="H233" s="9"/>
      <c r="I233" s="9"/>
      <c r="J233" s="9"/>
      <c r="K233" s="17"/>
      <c r="L233" s="17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</row>
    <row r="234" spans="1:23" ht="12.75" hidden="1">
      <c r="A234" s="2"/>
      <c r="B234" s="9"/>
      <c r="C234" s="9"/>
      <c r="D234" s="9"/>
      <c r="E234" s="9"/>
      <c r="F234" s="9"/>
      <c r="G234" s="9"/>
      <c r="H234" s="9"/>
      <c r="I234" s="9"/>
      <c r="J234" s="9"/>
      <c r="K234" s="17"/>
      <c r="L234" s="17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</row>
    <row r="235" spans="1:23" ht="12.75" hidden="1">
      <c r="A235" s="2"/>
      <c r="B235" s="9"/>
      <c r="C235" s="9"/>
      <c r="D235" s="9"/>
      <c r="E235" s="9"/>
      <c r="F235" s="9"/>
      <c r="G235" s="9"/>
      <c r="H235" s="9"/>
      <c r="I235" s="9"/>
      <c r="J235" s="9"/>
      <c r="K235" s="17"/>
      <c r="L235" s="17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</row>
    <row r="236" spans="1:23" ht="12.75" hidden="1">
      <c r="A236" s="2"/>
      <c r="B236" s="9"/>
      <c r="C236" s="9"/>
      <c r="D236" s="9"/>
      <c r="E236" s="9"/>
      <c r="F236" s="9"/>
      <c r="G236" s="9"/>
      <c r="H236" s="9"/>
      <c r="I236" s="9"/>
      <c r="J236" s="9"/>
      <c r="K236" s="17"/>
      <c r="L236" s="17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</row>
    <row r="237" spans="1:23" ht="12.75" hidden="1">
      <c r="A237" s="2"/>
      <c r="B237" s="9"/>
      <c r="C237" s="9"/>
      <c r="D237" s="9"/>
      <c r="E237" s="9"/>
      <c r="F237" s="9"/>
      <c r="G237" s="9"/>
      <c r="H237" s="9"/>
      <c r="I237" s="9"/>
      <c r="J237" s="9"/>
      <c r="K237" s="17"/>
      <c r="L237" s="17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</row>
    <row r="238" spans="1:23" ht="12.75" hidden="1">
      <c r="A238" s="2"/>
      <c r="B238" s="9"/>
      <c r="C238" s="9"/>
      <c r="D238" s="9"/>
      <c r="E238" s="9"/>
      <c r="F238" s="9"/>
      <c r="G238" s="9"/>
      <c r="H238" s="9"/>
      <c r="I238" s="9"/>
      <c r="J238" s="9"/>
      <c r="K238" s="17"/>
      <c r="L238" s="17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</row>
    <row r="239" spans="1:23" ht="12.75" hidden="1">
      <c r="A239" s="2"/>
      <c r="B239" s="9"/>
      <c r="C239" s="9"/>
      <c r="D239" s="9"/>
      <c r="E239" s="9"/>
      <c r="F239" s="9"/>
      <c r="G239" s="9"/>
      <c r="H239" s="9"/>
      <c r="I239" s="9"/>
      <c r="J239" s="9"/>
      <c r="K239" s="17"/>
      <c r="L239" s="17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</row>
    <row r="240" spans="1:23" ht="12.75" hidden="1">
      <c r="A240" s="2"/>
      <c r="B240" s="9"/>
      <c r="C240" s="9"/>
      <c r="D240" s="9"/>
      <c r="E240" s="9"/>
      <c r="F240" s="9"/>
      <c r="G240" s="9"/>
      <c r="H240" s="9"/>
      <c r="I240" s="9"/>
      <c r="J240" s="9"/>
      <c r="K240" s="17"/>
      <c r="L240" s="17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</row>
    <row r="241" spans="1:23" ht="12.75" hidden="1">
      <c r="A241" s="2"/>
      <c r="B241" s="9"/>
      <c r="C241" s="9"/>
      <c r="D241" s="9"/>
      <c r="E241" s="9"/>
      <c r="F241" s="9"/>
      <c r="G241" s="9"/>
      <c r="H241" s="9"/>
      <c r="I241" s="9"/>
      <c r="J241" s="9"/>
      <c r="K241" s="17"/>
      <c r="L241" s="17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</row>
    <row r="242" spans="1:23" ht="12.75" hidden="1">
      <c r="A242" s="2"/>
      <c r="B242" s="9"/>
      <c r="C242" s="9"/>
      <c r="D242" s="9"/>
      <c r="E242" s="9"/>
      <c r="F242" s="9"/>
      <c r="G242" s="9"/>
      <c r="H242" s="9"/>
      <c r="I242" s="9"/>
      <c r="J242" s="9"/>
      <c r="K242" s="17"/>
      <c r="L242" s="17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</row>
    <row r="243" spans="1:23" ht="12.75" hidden="1">
      <c r="A243" s="2"/>
      <c r="B243" s="9"/>
      <c r="C243" s="9"/>
      <c r="D243" s="9"/>
      <c r="E243" s="9"/>
      <c r="F243" s="9"/>
      <c r="G243" s="9"/>
      <c r="H243" s="9"/>
      <c r="I243" s="9"/>
      <c r="J243" s="9"/>
      <c r="K243" s="60"/>
      <c r="L243" s="60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</row>
    <row r="244" spans="1:23" ht="12.75" hidden="1">
      <c r="A244" s="2"/>
      <c r="B244" s="9"/>
      <c r="C244" s="9"/>
      <c r="D244" s="9"/>
      <c r="E244" s="9"/>
      <c r="F244" s="9"/>
      <c r="G244" s="9"/>
      <c r="H244" s="9"/>
      <c r="I244" s="9"/>
      <c r="J244" s="9"/>
      <c r="K244" s="17"/>
      <c r="L244" s="17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</row>
    <row r="245" spans="1:23" ht="12.75" hidden="1">
      <c r="A245" s="2"/>
      <c r="B245" s="9"/>
      <c r="C245" s="9"/>
      <c r="D245" s="9"/>
      <c r="E245" s="9"/>
      <c r="F245" s="9"/>
      <c r="G245" s="9"/>
      <c r="H245" s="9"/>
      <c r="I245" s="9"/>
      <c r="J245" s="9"/>
      <c r="K245" s="17"/>
      <c r="L245" s="17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</row>
    <row r="246" spans="1:23" ht="12.75" hidden="1">
      <c r="A246" s="2"/>
      <c r="B246" s="9"/>
      <c r="C246" s="9"/>
      <c r="D246" s="9"/>
      <c r="E246" s="9"/>
      <c r="F246" s="9"/>
      <c r="G246" s="9"/>
      <c r="H246" s="9"/>
      <c r="I246" s="9"/>
      <c r="J246" s="9"/>
      <c r="K246" s="17"/>
      <c r="L246" s="17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</row>
    <row r="247" spans="1:23" ht="12.75" hidden="1">
      <c r="A247" s="2"/>
      <c r="B247" s="9"/>
      <c r="C247" s="9"/>
      <c r="D247" s="9"/>
      <c r="E247" s="9"/>
      <c r="F247" s="9"/>
      <c r="G247" s="9"/>
      <c r="H247" s="9"/>
      <c r="I247" s="9"/>
      <c r="J247" s="9"/>
      <c r="K247" s="17"/>
      <c r="L247" s="17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</row>
    <row r="248" spans="1:23" ht="12.75" hidden="1">
      <c r="A248" s="2"/>
      <c r="B248" s="9"/>
      <c r="C248" s="9"/>
      <c r="D248" s="9"/>
      <c r="E248" s="9"/>
      <c r="F248" s="9"/>
      <c r="G248" s="9"/>
      <c r="H248" s="9"/>
      <c r="I248" s="9"/>
      <c r="J248" s="9"/>
      <c r="K248" s="17"/>
      <c r="L248" s="17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</row>
    <row r="249" spans="1:23" ht="12.75" hidden="1">
      <c r="A249" s="2"/>
      <c r="B249" s="9"/>
      <c r="C249" s="9"/>
      <c r="D249" s="9"/>
      <c r="E249" s="9"/>
      <c r="F249" s="9"/>
      <c r="G249" s="9"/>
      <c r="H249" s="9"/>
      <c r="I249" s="9"/>
      <c r="J249" s="9"/>
      <c r="K249" s="20"/>
      <c r="L249" s="20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</row>
    <row r="250" spans="1:23" ht="12.75" hidden="1">
      <c r="A250" s="2"/>
      <c r="B250" s="9"/>
      <c r="C250" s="9"/>
      <c r="D250" s="9"/>
      <c r="E250" s="9"/>
      <c r="F250" s="9"/>
      <c r="G250" s="9"/>
      <c r="H250" s="9"/>
      <c r="I250" s="9"/>
      <c r="J250" s="9"/>
      <c r="K250" s="17"/>
      <c r="L250" s="17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</row>
    <row r="251" spans="1:23" ht="12.75" hidden="1">
      <c r="A251" s="2"/>
      <c r="B251" s="9"/>
      <c r="C251" s="9"/>
      <c r="D251" s="9"/>
      <c r="E251" s="9"/>
      <c r="F251" s="9"/>
      <c r="G251" s="9"/>
      <c r="H251" s="9"/>
      <c r="I251" s="9"/>
      <c r="J251" s="9"/>
      <c r="K251" s="17"/>
      <c r="L251" s="17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</row>
    <row r="252" spans="1:23" ht="12.75" hidden="1">
      <c r="A252" s="2"/>
      <c r="B252" s="9"/>
      <c r="C252" s="9"/>
      <c r="D252" s="9"/>
      <c r="E252" s="9"/>
      <c r="F252" s="9"/>
      <c r="G252" s="9"/>
      <c r="H252" s="9"/>
      <c r="I252" s="9"/>
      <c r="J252" s="9"/>
      <c r="K252" s="17"/>
      <c r="L252" s="17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</row>
    <row r="253" spans="1:23" ht="12.75" hidden="1">
      <c r="A253" s="2"/>
      <c r="B253" s="9"/>
      <c r="C253" s="9"/>
      <c r="D253" s="9"/>
      <c r="E253" s="9"/>
      <c r="F253" s="9"/>
      <c r="G253" s="9"/>
      <c r="H253" s="9"/>
      <c r="I253" s="9"/>
      <c r="J253" s="9"/>
      <c r="K253" s="17"/>
      <c r="L253" s="17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</row>
    <row r="254" spans="1:23" ht="12.75" hidden="1">
      <c r="A254" s="2"/>
      <c r="B254" s="9"/>
      <c r="C254" s="9"/>
      <c r="D254" s="9"/>
      <c r="E254" s="9"/>
      <c r="F254" s="9"/>
      <c r="G254" s="9"/>
      <c r="H254" s="9"/>
      <c r="I254" s="9"/>
      <c r="J254" s="9"/>
      <c r="K254" s="17"/>
      <c r="L254" s="17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</row>
    <row r="255" spans="1:23" ht="12.75" hidden="1">
      <c r="A255" s="2"/>
      <c r="B255" s="9"/>
      <c r="C255" s="9"/>
      <c r="D255" s="9"/>
      <c r="E255" s="9"/>
      <c r="F255" s="9"/>
      <c r="G255" s="9"/>
      <c r="H255" s="9"/>
      <c r="I255" s="9"/>
      <c r="J255" s="9"/>
      <c r="K255" s="17"/>
      <c r="L255" s="17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</row>
    <row r="256" spans="1:23" ht="12.75" hidden="1">
      <c r="A256" s="2"/>
      <c r="B256" s="9"/>
      <c r="C256" s="9"/>
      <c r="D256" s="9"/>
      <c r="E256" s="9"/>
      <c r="F256" s="9"/>
      <c r="G256" s="9"/>
      <c r="H256" s="9"/>
      <c r="I256" s="9"/>
      <c r="J256" s="9"/>
      <c r="K256" s="17"/>
      <c r="L256" s="17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</row>
    <row r="257" spans="1:23" ht="12.75" hidden="1">
      <c r="A257" s="2"/>
      <c r="B257" s="9"/>
      <c r="C257" s="9"/>
      <c r="D257" s="9"/>
      <c r="E257" s="9"/>
      <c r="F257" s="9"/>
      <c r="G257" s="9"/>
      <c r="H257" s="9"/>
      <c r="I257" s="9"/>
      <c r="J257" s="9"/>
      <c r="K257" s="17"/>
      <c r="L257" s="17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</row>
    <row r="258" spans="1:23" ht="12.75" hidden="1">
      <c r="A258" s="2"/>
      <c r="B258" s="9"/>
      <c r="C258" s="9"/>
      <c r="D258" s="9"/>
      <c r="E258" s="9"/>
      <c r="F258" s="9"/>
      <c r="G258" s="9"/>
      <c r="H258" s="9"/>
      <c r="I258" s="9"/>
      <c r="J258" s="9"/>
      <c r="K258" s="17"/>
      <c r="L258" s="17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</row>
    <row r="259" spans="1:23" ht="12.75" hidden="1">
      <c r="A259" s="2"/>
      <c r="B259" s="9"/>
      <c r="C259" s="9"/>
      <c r="D259" s="9"/>
      <c r="E259" s="9"/>
      <c r="F259" s="9"/>
      <c r="G259" s="9"/>
      <c r="H259" s="9"/>
      <c r="I259" s="9"/>
      <c r="J259" s="9"/>
      <c r="K259" s="17"/>
      <c r="L259" s="17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</row>
    <row r="260" spans="1:23" ht="12.75" hidden="1">
      <c r="A260" s="2"/>
      <c r="B260" s="9"/>
      <c r="C260" s="9"/>
      <c r="D260" s="9"/>
      <c r="E260" s="9"/>
      <c r="F260" s="9"/>
      <c r="G260" s="9"/>
      <c r="H260" s="9"/>
      <c r="I260" s="9"/>
      <c r="J260" s="9"/>
      <c r="K260" s="17"/>
      <c r="L260" s="17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</row>
    <row r="261" spans="1:23" ht="12.75" hidden="1">
      <c r="A261" s="6"/>
      <c r="B261" s="19"/>
      <c r="C261" s="19"/>
      <c r="D261" s="19"/>
      <c r="E261" s="19"/>
      <c r="F261" s="19"/>
      <c r="G261" s="19"/>
      <c r="H261" s="19"/>
      <c r="I261" s="19"/>
      <c r="J261" s="19"/>
      <c r="K261" s="16"/>
      <c r="L261" s="16"/>
      <c r="M261" s="16"/>
      <c r="N261" s="16"/>
      <c r="O261" s="16"/>
      <c r="P261" s="16"/>
      <c r="Q261" s="16"/>
      <c r="R261" s="8"/>
      <c r="S261" s="8"/>
      <c r="T261" s="8"/>
      <c r="U261" s="8"/>
      <c r="V261" s="8"/>
      <c r="W261" s="8"/>
    </row>
    <row r="262" ht="12.75" hidden="1"/>
    <row r="263" spans="1:23" ht="12.75">
      <c r="A263" s="21" t="s">
        <v>21</v>
      </c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</row>
    <row r="264" spans="1:23" ht="12.75">
      <c r="A264" s="21" t="s">
        <v>37</v>
      </c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</row>
    <row r="265" spans="1:23" ht="26.25" customHeight="1">
      <c r="A265" s="21" t="s">
        <v>125</v>
      </c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</row>
    <row r="266" spans="1:23" ht="12.75">
      <c r="A266" s="21" t="s">
        <v>150</v>
      </c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</row>
    <row r="267" spans="1:23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</row>
    <row r="268" spans="1:23" ht="12.75">
      <c r="A268" s="17" t="s">
        <v>23</v>
      </c>
      <c r="B268" s="17" t="s">
        <v>43</v>
      </c>
      <c r="C268" s="17"/>
      <c r="D268" s="17"/>
      <c r="E268" s="17"/>
      <c r="F268" s="17"/>
      <c r="G268" s="17"/>
      <c r="H268" s="17"/>
      <c r="I268" s="17"/>
      <c r="J268" s="17"/>
      <c r="K268" s="17" t="s">
        <v>42</v>
      </c>
      <c r="L268" s="17"/>
      <c r="M268" s="17" t="s">
        <v>41</v>
      </c>
      <c r="N268" s="17"/>
      <c r="O268" s="17" t="s">
        <v>40</v>
      </c>
      <c r="P268" s="17"/>
      <c r="Q268" s="17"/>
      <c r="R268" s="17" t="s">
        <v>26</v>
      </c>
      <c r="S268" s="17"/>
      <c r="T268" s="17"/>
      <c r="U268" s="17"/>
      <c r="V268" s="17"/>
      <c r="W268" s="17"/>
    </row>
    <row r="269" spans="1:23" ht="38.25" customHeight="1">
      <c r="A269" s="17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 t="s">
        <v>38</v>
      </c>
      <c r="S269" s="17"/>
      <c r="T269" s="17"/>
      <c r="U269" s="17" t="s">
        <v>39</v>
      </c>
      <c r="V269" s="17"/>
      <c r="W269" s="17"/>
    </row>
    <row r="270" spans="1:23" ht="12.75">
      <c r="A270" s="5">
        <v>1</v>
      </c>
      <c r="B270" s="20">
        <v>2</v>
      </c>
      <c r="C270" s="20"/>
      <c r="D270" s="20"/>
      <c r="E270" s="20"/>
      <c r="F270" s="20"/>
      <c r="G270" s="20"/>
      <c r="H270" s="20"/>
      <c r="I270" s="20"/>
      <c r="J270" s="20"/>
      <c r="K270" s="20">
        <v>3</v>
      </c>
      <c r="L270" s="20"/>
      <c r="M270" s="20">
        <v>4</v>
      </c>
      <c r="N270" s="20"/>
      <c r="O270" s="20">
        <v>5</v>
      </c>
      <c r="P270" s="20"/>
      <c r="Q270" s="20"/>
      <c r="R270" s="20">
        <v>6</v>
      </c>
      <c r="S270" s="20"/>
      <c r="T270" s="20"/>
      <c r="U270" s="20">
        <v>7</v>
      </c>
      <c r="V270" s="20"/>
      <c r="W270" s="20"/>
    </row>
    <row r="271" spans="1:23" ht="12.75">
      <c r="A271" s="2">
        <v>1</v>
      </c>
      <c r="B271" s="9" t="s">
        <v>133</v>
      </c>
      <c r="C271" s="9"/>
      <c r="D271" s="9"/>
      <c r="E271" s="9"/>
      <c r="F271" s="9"/>
      <c r="G271" s="9"/>
      <c r="H271" s="9"/>
      <c r="I271" s="9"/>
      <c r="J271" s="9"/>
      <c r="K271" s="17" t="s">
        <v>49</v>
      </c>
      <c r="L271" s="17"/>
      <c r="M271" s="18">
        <v>4309.2</v>
      </c>
      <c r="N271" s="18"/>
      <c r="O271" s="18">
        <v>9.5</v>
      </c>
      <c r="P271" s="18"/>
      <c r="Q271" s="18"/>
      <c r="R271" s="18">
        <f>M271*O271</f>
        <v>40937.4</v>
      </c>
      <c r="S271" s="18"/>
      <c r="T271" s="18"/>
      <c r="U271" s="18">
        <f>R271*$S$11</f>
        <v>47078.009999999995</v>
      </c>
      <c r="V271" s="18"/>
      <c r="W271" s="18"/>
    </row>
    <row r="272" spans="1:23" ht="12.75">
      <c r="A272" s="2">
        <v>2</v>
      </c>
      <c r="B272" s="9" t="s">
        <v>159</v>
      </c>
      <c r="C272" s="9"/>
      <c r="D272" s="9"/>
      <c r="E272" s="9"/>
      <c r="F272" s="9"/>
      <c r="G272" s="9"/>
      <c r="H272" s="9"/>
      <c r="I272" s="9"/>
      <c r="J272" s="9"/>
      <c r="K272" s="17" t="s">
        <v>49</v>
      </c>
      <c r="L272" s="17"/>
      <c r="M272" s="18">
        <v>153</v>
      </c>
      <c r="N272" s="18"/>
      <c r="O272" s="18">
        <v>26.5</v>
      </c>
      <c r="P272" s="18"/>
      <c r="Q272" s="18"/>
      <c r="R272" s="18">
        <f aca="true" t="shared" si="0" ref="R272:R288">M272*O272</f>
        <v>4054.5</v>
      </c>
      <c r="S272" s="18"/>
      <c r="T272" s="18"/>
      <c r="U272" s="18">
        <f aca="true" t="shared" si="1" ref="U272:U287">R272*$S$11</f>
        <v>4662.674999999999</v>
      </c>
      <c r="V272" s="18"/>
      <c r="W272" s="18"/>
    </row>
    <row r="273" spans="1:23" ht="12.75">
      <c r="A273" s="2">
        <v>3</v>
      </c>
      <c r="B273" s="9" t="s">
        <v>160</v>
      </c>
      <c r="C273" s="9"/>
      <c r="D273" s="9"/>
      <c r="E273" s="9"/>
      <c r="F273" s="9"/>
      <c r="G273" s="9"/>
      <c r="H273" s="9"/>
      <c r="I273" s="9"/>
      <c r="J273" s="9"/>
      <c r="K273" s="17" t="s">
        <v>49</v>
      </c>
      <c r="L273" s="17"/>
      <c r="M273" s="18">
        <v>9.3</v>
      </c>
      <c r="N273" s="18"/>
      <c r="O273" s="18">
        <v>32</v>
      </c>
      <c r="P273" s="18"/>
      <c r="Q273" s="18"/>
      <c r="R273" s="18">
        <f t="shared" si="0"/>
        <v>297.6</v>
      </c>
      <c r="S273" s="18"/>
      <c r="T273" s="18"/>
      <c r="U273" s="18">
        <f t="shared" si="1"/>
        <v>342.24</v>
      </c>
      <c r="V273" s="18"/>
      <c r="W273" s="18"/>
    </row>
    <row r="274" spans="1:23" ht="12.75">
      <c r="A274" s="2">
        <v>4</v>
      </c>
      <c r="B274" s="9" t="s">
        <v>161</v>
      </c>
      <c r="C274" s="9"/>
      <c r="D274" s="9"/>
      <c r="E274" s="9"/>
      <c r="F274" s="9"/>
      <c r="G274" s="9"/>
      <c r="H274" s="9"/>
      <c r="I274" s="9"/>
      <c r="J274" s="9"/>
      <c r="K274" s="17" t="s">
        <v>49</v>
      </c>
      <c r="L274" s="17"/>
      <c r="M274" s="18">
        <v>13.3</v>
      </c>
      <c r="N274" s="18"/>
      <c r="O274" s="18">
        <v>20</v>
      </c>
      <c r="P274" s="18"/>
      <c r="Q274" s="18"/>
      <c r="R274" s="18">
        <f t="shared" si="0"/>
        <v>266</v>
      </c>
      <c r="S274" s="18"/>
      <c r="T274" s="18"/>
      <c r="U274" s="18">
        <f t="shared" si="1"/>
        <v>305.9</v>
      </c>
      <c r="V274" s="18"/>
      <c r="W274" s="18"/>
    </row>
    <row r="275" spans="1:23" ht="12.75">
      <c r="A275" s="2">
        <v>5</v>
      </c>
      <c r="B275" s="9" t="s">
        <v>162</v>
      </c>
      <c r="C275" s="9"/>
      <c r="D275" s="9"/>
      <c r="E275" s="9"/>
      <c r="F275" s="9"/>
      <c r="G275" s="9"/>
      <c r="H275" s="9"/>
      <c r="I275" s="9"/>
      <c r="J275" s="9"/>
      <c r="K275" s="17" t="s">
        <v>49</v>
      </c>
      <c r="L275" s="17"/>
      <c r="M275" s="18">
        <v>5.3</v>
      </c>
      <c r="N275" s="18"/>
      <c r="O275" s="18">
        <v>36</v>
      </c>
      <c r="P275" s="18"/>
      <c r="Q275" s="18"/>
      <c r="R275" s="18">
        <f t="shared" si="0"/>
        <v>190.79999999999998</v>
      </c>
      <c r="S275" s="18"/>
      <c r="T275" s="18"/>
      <c r="U275" s="18">
        <f t="shared" si="1"/>
        <v>219.41999999999996</v>
      </c>
      <c r="V275" s="18"/>
      <c r="W275" s="18"/>
    </row>
    <row r="276" spans="1:23" ht="12.75">
      <c r="A276" s="2">
        <v>6</v>
      </c>
      <c r="B276" s="9" t="s">
        <v>163</v>
      </c>
      <c r="C276" s="9"/>
      <c r="D276" s="9"/>
      <c r="E276" s="9"/>
      <c r="F276" s="9"/>
      <c r="G276" s="9"/>
      <c r="H276" s="9"/>
      <c r="I276" s="9"/>
      <c r="J276" s="9"/>
      <c r="K276" s="17" t="s">
        <v>172</v>
      </c>
      <c r="L276" s="17"/>
      <c r="M276" s="18">
        <v>4642</v>
      </c>
      <c r="N276" s="18"/>
      <c r="O276" s="18">
        <v>1.1</v>
      </c>
      <c r="P276" s="18"/>
      <c r="Q276" s="18"/>
      <c r="R276" s="18">
        <f t="shared" si="0"/>
        <v>5106.200000000001</v>
      </c>
      <c r="S276" s="18"/>
      <c r="T276" s="18"/>
      <c r="U276" s="18">
        <f t="shared" si="1"/>
        <v>5872.13</v>
      </c>
      <c r="V276" s="18"/>
      <c r="W276" s="18"/>
    </row>
    <row r="277" spans="1:23" ht="12.75">
      <c r="A277" s="2">
        <v>7</v>
      </c>
      <c r="B277" s="9" t="s">
        <v>135</v>
      </c>
      <c r="C277" s="9"/>
      <c r="D277" s="9"/>
      <c r="E277" s="9"/>
      <c r="F277" s="9"/>
      <c r="G277" s="9"/>
      <c r="H277" s="9"/>
      <c r="I277" s="9"/>
      <c r="J277" s="9"/>
      <c r="K277" s="17" t="s">
        <v>49</v>
      </c>
      <c r="L277" s="17"/>
      <c r="M277" s="18">
        <v>1</v>
      </c>
      <c r="N277" s="18"/>
      <c r="O277" s="18">
        <v>37</v>
      </c>
      <c r="P277" s="18"/>
      <c r="Q277" s="18"/>
      <c r="R277" s="18">
        <f t="shared" si="0"/>
        <v>37</v>
      </c>
      <c r="S277" s="18"/>
      <c r="T277" s="18"/>
      <c r="U277" s="18">
        <f t="shared" si="1"/>
        <v>42.55</v>
      </c>
      <c r="V277" s="18"/>
      <c r="W277" s="18"/>
    </row>
    <row r="278" spans="1:23" ht="12.75">
      <c r="A278" s="2">
        <v>8</v>
      </c>
      <c r="B278" s="9" t="s">
        <v>136</v>
      </c>
      <c r="C278" s="9"/>
      <c r="D278" s="9"/>
      <c r="E278" s="9"/>
      <c r="F278" s="9"/>
      <c r="G278" s="9"/>
      <c r="H278" s="9"/>
      <c r="I278" s="9"/>
      <c r="J278" s="9"/>
      <c r="K278" s="17" t="s">
        <v>49</v>
      </c>
      <c r="L278" s="17"/>
      <c r="M278" s="18">
        <v>0.8</v>
      </c>
      <c r="N278" s="18"/>
      <c r="O278" s="18">
        <v>70</v>
      </c>
      <c r="P278" s="18"/>
      <c r="Q278" s="18"/>
      <c r="R278" s="18">
        <f t="shared" si="0"/>
        <v>56</v>
      </c>
      <c r="S278" s="18"/>
      <c r="T278" s="18"/>
      <c r="U278" s="18">
        <f t="shared" si="1"/>
        <v>64.39999999999999</v>
      </c>
      <c r="V278" s="18"/>
      <c r="W278" s="18"/>
    </row>
    <row r="279" spans="1:23" ht="12.75">
      <c r="A279" s="2">
        <v>9</v>
      </c>
      <c r="B279" s="9" t="s">
        <v>137</v>
      </c>
      <c r="C279" s="9"/>
      <c r="D279" s="9"/>
      <c r="E279" s="9"/>
      <c r="F279" s="9"/>
      <c r="G279" s="9"/>
      <c r="H279" s="9"/>
      <c r="I279" s="9"/>
      <c r="J279" s="9"/>
      <c r="K279" s="59" t="s">
        <v>49</v>
      </c>
      <c r="L279" s="59"/>
      <c r="M279" s="18">
        <v>0.8</v>
      </c>
      <c r="N279" s="18"/>
      <c r="O279" s="18">
        <v>68.7</v>
      </c>
      <c r="P279" s="18"/>
      <c r="Q279" s="18"/>
      <c r="R279" s="18">
        <f t="shared" si="0"/>
        <v>54.96000000000001</v>
      </c>
      <c r="S279" s="18"/>
      <c r="T279" s="18"/>
      <c r="U279" s="18">
        <f t="shared" si="1"/>
        <v>63.20400000000001</v>
      </c>
      <c r="V279" s="18"/>
      <c r="W279" s="18"/>
    </row>
    <row r="280" spans="1:23" ht="12.75">
      <c r="A280" s="2">
        <v>10</v>
      </c>
      <c r="B280" s="9" t="s">
        <v>138</v>
      </c>
      <c r="C280" s="9"/>
      <c r="D280" s="9"/>
      <c r="E280" s="9"/>
      <c r="F280" s="9"/>
      <c r="G280" s="9"/>
      <c r="H280" s="9"/>
      <c r="I280" s="9"/>
      <c r="J280" s="9"/>
      <c r="K280" s="17" t="s">
        <v>49</v>
      </c>
      <c r="L280" s="17"/>
      <c r="M280" s="18">
        <v>2</v>
      </c>
      <c r="N280" s="18"/>
      <c r="O280" s="18">
        <v>51.8</v>
      </c>
      <c r="P280" s="18"/>
      <c r="Q280" s="18"/>
      <c r="R280" s="18">
        <f t="shared" si="0"/>
        <v>103.6</v>
      </c>
      <c r="S280" s="18"/>
      <c r="T280" s="18"/>
      <c r="U280" s="18">
        <f t="shared" si="1"/>
        <v>119.13999999999999</v>
      </c>
      <c r="V280" s="18"/>
      <c r="W280" s="18"/>
    </row>
    <row r="281" spans="1:23" ht="12.75">
      <c r="A281" s="2">
        <v>11</v>
      </c>
      <c r="B281" s="9" t="s">
        <v>164</v>
      </c>
      <c r="C281" s="9"/>
      <c r="D281" s="9"/>
      <c r="E281" s="9"/>
      <c r="F281" s="9"/>
      <c r="G281" s="9"/>
      <c r="H281" s="9"/>
      <c r="I281" s="9"/>
      <c r="J281" s="9"/>
      <c r="K281" s="17" t="s">
        <v>49</v>
      </c>
      <c r="L281" s="17"/>
      <c r="M281" s="18">
        <v>1.5</v>
      </c>
      <c r="N281" s="18"/>
      <c r="O281" s="18">
        <v>18</v>
      </c>
      <c r="P281" s="18"/>
      <c r="Q281" s="18"/>
      <c r="R281" s="18">
        <f t="shared" si="0"/>
        <v>27</v>
      </c>
      <c r="S281" s="18"/>
      <c r="T281" s="18"/>
      <c r="U281" s="18">
        <f t="shared" si="1"/>
        <v>31.049999999999997</v>
      </c>
      <c r="V281" s="18"/>
      <c r="W281" s="18"/>
    </row>
    <row r="282" spans="1:23" ht="12.75">
      <c r="A282" s="2">
        <v>12</v>
      </c>
      <c r="B282" s="9" t="s">
        <v>165</v>
      </c>
      <c r="C282" s="9"/>
      <c r="D282" s="9"/>
      <c r="E282" s="9"/>
      <c r="F282" s="9"/>
      <c r="G282" s="9"/>
      <c r="H282" s="9"/>
      <c r="I282" s="9"/>
      <c r="J282" s="9"/>
      <c r="K282" s="17" t="s">
        <v>50</v>
      </c>
      <c r="L282" s="17"/>
      <c r="M282" s="18">
        <v>2.5</v>
      </c>
      <c r="N282" s="18"/>
      <c r="O282" s="18">
        <v>14</v>
      </c>
      <c r="P282" s="18"/>
      <c r="Q282" s="18"/>
      <c r="R282" s="18">
        <f t="shared" si="0"/>
        <v>35</v>
      </c>
      <c r="S282" s="18"/>
      <c r="T282" s="18"/>
      <c r="U282" s="18">
        <f t="shared" si="1"/>
        <v>40.25</v>
      </c>
      <c r="V282" s="18"/>
      <c r="W282" s="18"/>
    </row>
    <row r="283" spans="1:23" ht="12.75">
      <c r="A283" s="2">
        <v>13</v>
      </c>
      <c r="B283" s="9" t="s">
        <v>140</v>
      </c>
      <c r="C283" s="9"/>
      <c r="D283" s="9"/>
      <c r="E283" s="9"/>
      <c r="F283" s="9"/>
      <c r="G283" s="9"/>
      <c r="H283" s="9"/>
      <c r="I283" s="9"/>
      <c r="J283" s="9"/>
      <c r="K283" s="17" t="s">
        <v>45</v>
      </c>
      <c r="L283" s="17"/>
      <c r="M283" s="18">
        <v>0.5</v>
      </c>
      <c r="N283" s="18"/>
      <c r="O283" s="18">
        <v>23</v>
      </c>
      <c r="P283" s="18"/>
      <c r="Q283" s="18"/>
      <c r="R283" s="18">
        <f t="shared" si="0"/>
        <v>11.5</v>
      </c>
      <c r="S283" s="18"/>
      <c r="T283" s="18"/>
      <c r="U283" s="18">
        <f t="shared" si="1"/>
        <v>13.225</v>
      </c>
      <c r="V283" s="18"/>
      <c r="W283" s="18"/>
    </row>
    <row r="284" spans="1:23" ht="12.75">
      <c r="A284" s="2">
        <v>14</v>
      </c>
      <c r="B284" s="9" t="s">
        <v>141</v>
      </c>
      <c r="C284" s="9"/>
      <c r="D284" s="9"/>
      <c r="E284" s="9"/>
      <c r="F284" s="9"/>
      <c r="G284" s="9"/>
      <c r="H284" s="9"/>
      <c r="I284" s="9"/>
      <c r="J284" s="9"/>
      <c r="K284" s="17" t="s">
        <v>49</v>
      </c>
      <c r="L284" s="17"/>
      <c r="M284" s="18">
        <v>3</v>
      </c>
      <c r="N284" s="18"/>
      <c r="O284" s="18">
        <v>48</v>
      </c>
      <c r="P284" s="18"/>
      <c r="Q284" s="18"/>
      <c r="R284" s="18">
        <f t="shared" si="0"/>
        <v>144</v>
      </c>
      <c r="S284" s="18"/>
      <c r="T284" s="18"/>
      <c r="U284" s="18">
        <f t="shared" si="1"/>
        <v>165.6</v>
      </c>
      <c r="V284" s="18"/>
      <c r="W284" s="18"/>
    </row>
    <row r="285" spans="1:23" ht="12.75">
      <c r="A285" s="2">
        <v>15</v>
      </c>
      <c r="B285" s="9" t="s">
        <v>166</v>
      </c>
      <c r="C285" s="9"/>
      <c r="D285" s="9"/>
      <c r="E285" s="9"/>
      <c r="F285" s="9"/>
      <c r="G285" s="9"/>
      <c r="H285" s="9"/>
      <c r="I285" s="9"/>
      <c r="J285" s="9"/>
      <c r="K285" s="17" t="s">
        <v>49</v>
      </c>
      <c r="L285" s="17"/>
      <c r="M285" s="18">
        <v>0.15</v>
      </c>
      <c r="N285" s="18"/>
      <c r="O285" s="18">
        <v>77</v>
      </c>
      <c r="P285" s="18"/>
      <c r="Q285" s="18"/>
      <c r="R285" s="18">
        <f t="shared" si="0"/>
        <v>11.549999999999999</v>
      </c>
      <c r="S285" s="18"/>
      <c r="T285" s="18"/>
      <c r="U285" s="18">
        <f t="shared" si="1"/>
        <v>13.282499999999997</v>
      </c>
      <c r="V285" s="18"/>
      <c r="W285" s="18"/>
    </row>
    <row r="286" spans="1:23" ht="12.75">
      <c r="A286" s="2">
        <v>16</v>
      </c>
      <c r="B286" s="9" t="s">
        <v>142</v>
      </c>
      <c r="C286" s="9"/>
      <c r="D286" s="9"/>
      <c r="E286" s="9"/>
      <c r="F286" s="9"/>
      <c r="G286" s="9"/>
      <c r="H286" s="9"/>
      <c r="I286" s="9"/>
      <c r="J286" s="9"/>
      <c r="K286" s="17" t="s">
        <v>148</v>
      </c>
      <c r="L286" s="17"/>
      <c r="M286" s="18">
        <v>3.5</v>
      </c>
      <c r="N286" s="18"/>
      <c r="O286" s="18">
        <v>1904</v>
      </c>
      <c r="P286" s="18"/>
      <c r="Q286" s="18"/>
      <c r="R286" s="18">
        <f t="shared" si="0"/>
        <v>6664</v>
      </c>
      <c r="S286" s="18"/>
      <c r="T286" s="18"/>
      <c r="U286" s="18">
        <f t="shared" si="1"/>
        <v>7663.599999999999</v>
      </c>
      <c r="V286" s="18"/>
      <c r="W286" s="18"/>
    </row>
    <row r="287" spans="1:23" ht="12.75">
      <c r="A287" s="2">
        <v>17</v>
      </c>
      <c r="B287" s="9" t="s">
        <v>143</v>
      </c>
      <c r="C287" s="9"/>
      <c r="D287" s="9"/>
      <c r="E287" s="9"/>
      <c r="F287" s="9"/>
      <c r="G287" s="9"/>
      <c r="H287" s="9"/>
      <c r="I287" s="9"/>
      <c r="J287" s="9"/>
      <c r="K287" s="17" t="s">
        <v>45</v>
      </c>
      <c r="L287" s="17"/>
      <c r="M287" s="18">
        <v>0.6</v>
      </c>
      <c r="N287" s="18"/>
      <c r="O287" s="18">
        <v>36</v>
      </c>
      <c r="P287" s="18"/>
      <c r="Q287" s="18"/>
      <c r="R287" s="18">
        <f t="shared" si="0"/>
        <v>21.599999999999998</v>
      </c>
      <c r="S287" s="18"/>
      <c r="T287" s="18"/>
      <c r="U287" s="18">
        <f t="shared" si="1"/>
        <v>24.839999999999996</v>
      </c>
      <c r="V287" s="18"/>
      <c r="W287" s="18"/>
    </row>
    <row r="288" spans="1:23" ht="12.75">
      <c r="A288" s="2">
        <v>18</v>
      </c>
      <c r="B288" s="9" t="s">
        <v>167</v>
      </c>
      <c r="C288" s="9"/>
      <c r="D288" s="9"/>
      <c r="E288" s="9"/>
      <c r="F288" s="9"/>
      <c r="G288" s="9"/>
      <c r="H288" s="9"/>
      <c r="I288" s="9"/>
      <c r="J288" s="9"/>
      <c r="K288" s="17" t="s">
        <v>45</v>
      </c>
      <c r="L288" s="17"/>
      <c r="M288" s="18">
        <v>0.25</v>
      </c>
      <c r="N288" s="18"/>
      <c r="O288" s="18">
        <v>12</v>
      </c>
      <c r="P288" s="18"/>
      <c r="Q288" s="18"/>
      <c r="R288" s="18">
        <f t="shared" si="0"/>
        <v>3</v>
      </c>
      <c r="S288" s="18"/>
      <c r="T288" s="18"/>
      <c r="U288" s="18">
        <f>R288*$S$11</f>
        <v>3.4499999999999997</v>
      </c>
      <c r="V288" s="18"/>
      <c r="W288" s="18"/>
    </row>
    <row r="289" spans="1:23" ht="12.75">
      <c r="A289" s="2">
        <v>19</v>
      </c>
      <c r="B289" s="9" t="s">
        <v>168</v>
      </c>
      <c r="C289" s="9"/>
      <c r="D289" s="9"/>
      <c r="E289" s="9"/>
      <c r="F289" s="9"/>
      <c r="G289" s="9"/>
      <c r="H289" s="9"/>
      <c r="I289" s="9"/>
      <c r="J289" s="9"/>
      <c r="K289" s="17" t="s">
        <v>45</v>
      </c>
      <c r="L289" s="17"/>
      <c r="M289" s="18">
        <v>0.4</v>
      </c>
      <c r="N289" s="18"/>
      <c r="O289" s="18">
        <v>8</v>
      </c>
      <c r="P289" s="18"/>
      <c r="Q289" s="18"/>
      <c r="R289" s="18">
        <f aca="true" t="shared" si="2" ref="R289:R313">M289*O289</f>
        <v>3.2</v>
      </c>
      <c r="S289" s="18"/>
      <c r="T289" s="18"/>
      <c r="U289" s="18">
        <f aca="true" t="shared" si="3" ref="U289:U297">R289*$S$11</f>
        <v>3.6799999999999997</v>
      </c>
      <c r="V289" s="18"/>
      <c r="W289" s="18"/>
    </row>
    <row r="290" spans="1:23" ht="12.75">
      <c r="A290" s="2">
        <v>20</v>
      </c>
      <c r="B290" s="9" t="s">
        <v>169</v>
      </c>
      <c r="C290" s="9"/>
      <c r="D290" s="9"/>
      <c r="E290" s="9"/>
      <c r="F290" s="9"/>
      <c r="G290" s="9"/>
      <c r="H290" s="9"/>
      <c r="I290" s="9"/>
      <c r="J290" s="9"/>
      <c r="K290" s="17" t="s">
        <v>50</v>
      </c>
      <c r="L290" s="17"/>
      <c r="M290" s="18">
        <v>20</v>
      </c>
      <c r="N290" s="18"/>
      <c r="O290" s="18">
        <v>4.9</v>
      </c>
      <c r="P290" s="18"/>
      <c r="Q290" s="18"/>
      <c r="R290" s="18">
        <f t="shared" si="2"/>
        <v>98</v>
      </c>
      <c r="S290" s="18"/>
      <c r="T290" s="18"/>
      <c r="U290" s="18">
        <f t="shared" si="3"/>
        <v>112.69999999999999</v>
      </c>
      <c r="V290" s="18"/>
      <c r="W290" s="18"/>
    </row>
    <row r="291" spans="1:23" ht="12.75">
      <c r="A291" s="2">
        <v>21</v>
      </c>
      <c r="B291" s="9" t="s">
        <v>156</v>
      </c>
      <c r="C291" s="9"/>
      <c r="D291" s="9"/>
      <c r="E291" s="9"/>
      <c r="F291" s="9"/>
      <c r="G291" s="9"/>
      <c r="H291" s="9"/>
      <c r="I291" s="9"/>
      <c r="J291" s="9"/>
      <c r="K291" s="17" t="s">
        <v>45</v>
      </c>
      <c r="L291" s="17"/>
      <c r="M291" s="18">
        <v>1</v>
      </c>
      <c r="N291" s="18"/>
      <c r="O291" s="18">
        <v>50</v>
      </c>
      <c r="P291" s="18"/>
      <c r="Q291" s="18"/>
      <c r="R291" s="18">
        <f t="shared" si="2"/>
        <v>50</v>
      </c>
      <c r="S291" s="18"/>
      <c r="T291" s="18"/>
      <c r="U291" s="18">
        <f t="shared" si="3"/>
        <v>57.49999999999999</v>
      </c>
      <c r="V291" s="18"/>
      <c r="W291" s="18"/>
    </row>
    <row r="292" spans="1:23" ht="12.75">
      <c r="A292" s="2">
        <v>22</v>
      </c>
      <c r="B292" s="9" t="s">
        <v>145</v>
      </c>
      <c r="C292" s="9"/>
      <c r="D292" s="9"/>
      <c r="E292" s="9"/>
      <c r="F292" s="9"/>
      <c r="G292" s="9"/>
      <c r="H292" s="9"/>
      <c r="I292" s="9"/>
      <c r="J292" s="9"/>
      <c r="K292" s="17" t="s">
        <v>45</v>
      </c>
      <c r="L292" s="17"/>
      <c r="M292" s="18">
        <v>1</v>
      </c>
      <c r="N292" s="18"/>
      <c r="O292" s="18">
        <v>49</v>
      </c>
      <c r="P292" s="18"/>
      <c r="Q292" s="18"/>
      <c r="R292" s="18">
        <f t="shared" si="2"/>
        <v>49</v>
      </c>
      <c r="S292" s="18"/>
      <c r="T292" s="18"/>
      <c r="U292" s="18">
        <f t="shared" si="3"/>
        <v>56.349999999999994</v>
      </c>
      <c r="V292" s="18"/>
      <c r="W292" s="18"/>
    </row>
    <row r="293" spans="1:23" ht="12.75">
      <c r="A293" s="2">
        <v>23</v>
      </c>
      <c r="B293" s="9" t="s">
        <v>157</v>
      </c>
      <c r="C293" s="9"/>
      <c r="D293" s="9"/>
      <c r="E293" s="9"/>
      <c r="F293" s="9"/>
      <c r="G293" s="9"/>
      <c r="H293" s="9"/>
      <c r="I293" s="9"/>
      <c r="J293" s="9"/>
      <c r="K293" s="17" t="s">
        <v>50</v>
      </c>
      <c r="L293" s="17"/>
      <c r="M293" s="18">
        <v>0.6</v>
      </c>
      <c r="N293" s="18"/>
      <c r="O293" s="18">
        <v>18</v>
      </c>
      <c r="P293" s="18"/>
      <c r="Q293" s="18"/>
      <c r="R293" s="18">
        <f t="shared" si="2"/>
        <v>10.799999999999999</v>
      </c>
      <c r="S293" s="18"/>
      <c r="T293" s="18"/>
      <c r="U293" s="18">
        <f t="shared" si="3"/>
        <v>12.419999999999998</v>
      </c>
      <c r="V293" s="18"/>
      <c r="W293" s="18"/>
    </row>
    <row r="294" spans="1:23" ht="12.75">
      <c r="A294" s="2">
        <v>24</v>
      </c>
      <c r="B294" s="9" t="s">
        <v>146</v>
      </c>
      <c r="C294" s="9"/>
      <c r="D294" s="9"/>
      <c r="E294" s="9"/>
      <c r="F294" s="9"/>
      <c r="G294" s="9"/>
      <c r="H294" s="9"/>
      <c r="I294" s="9"/>
      <c r="J294" s="9"/>
      <c r="K294" s="17" t="s">
        <v>50</v>
      </c>
      <c r="L294" s="17"/>
      <c r="M294" s="18">
        <v>1</v>
      </c>
      <c r="N294" s="18"/>
      <c r="O294" s="18">
        <v>474</v>
      </c>
      <c r="P294" s="18"/>
      <c r="Q294" s="18"/>
      <c r="R294" s="18">
        <f t="shared" si="2"/>
        <v>474</v>
      </c>
      <c r="S294" s="18"/>
      <c r="T294" s="18"/>
      <c r="U294" s="18">
        <f t="shared" si="3"/>
        <v>545.0999999999999</v>
      </c>
      <c r="V294" s="18"/>
      <c r="W294" s="18"/>
    </row>
    <row r="295" spans="1:23" ht="12.75">
      <c r="A295" s="2">
        <v>25</v>
      </c>
      <c r="B295" s="9" t="s">
        <v>147</v>
      </c>
      <c r="C295" s="9"/>
      <c r="D295" s="9"/>
      <c r="E295" s="9"/>
      <c r="F295" s="9"/>
      <c r="G295" s="9"/>
      <c r="H295" s="9"/>
      <c r="I295" s="9"/>
      <c r="J295" s="9"/>
      <c r="K295" s="17" t="s">
        <v>50</v>
      </c>
      <c r="L295" s="17"/>
      <c r="M295" s="18">
        <v>1</v>
      </c>
      <c r="N295" s="18"/>
      <c r="O295" s="18">
        <v>112.3</v>
      </c>
      <c r="P295" s="18"/>
      <c r="Q295" s="18"/>
      <c r="R295" s="18">
        <f t="shared" si="2"/>
        <v>112.3</v>
      </c>
      <c r="S295" s="18"/>
      <c r="T295" s="18"/>
      <c r="U295" s="18">
        <f t="shared" si="3"/>
        <v>129.14499999999998</v>
      </c>
      <c r="V295" s="18"/>
      <c r="W295" s="18"/>
    </row>
    <row r="296" spans="1:23" ht="12.75">
      <c r="A296" s="2">
        <v>26</v>
      </c>
      <c r="B296" s="9" t="s">
        <v>170</v>
      </c>
      <c r="C296" s="9"/>
      <c r="D296" s="9"/>
      <c r="E296" s="9"/>
      <c r="F296" s="9"/>
      <c r="G296" s="9"/>
      <c r="H296" s="9"/>
      <c r="I296" s="9"/>
      <c r="J296" s="9"/>
      <c r="K296" s="60" t="s">
        <v>45</v>
      </c>
      <c r="L296" s="60"/>
      <c r="M296" s="18">
        <v>1.3</v>
      </c>
      <c r="N296" s="18"/>
      <c r="O296" s="18">
        <v>4.8</v>
      </c>
      <c r="P296" s="18"/>
      <c r="Q296" s="18"/>
      <c r="R296" s="18">
        <f t="shared" si="2"/>
        <v>6.24</v>
      </c>
      <c r="S296" s="18"/>
      <c r="T296" s="18"/>
      <c r="U296" s="18">
        <f t="shared" si="3"/>
        <v>7.175999999999999</v>
      </c>
      <c r="V296" s="18"/>
      <c r="W296" s="18"/>
    </row>
    <row r="297" spans="1:23" ht="12.75">
      <c r="A297" s="2">
        <v>27</v>
      </c>
      <c r="B297" s="9" t="s">
        <v>171</v>
      </c>
      <c r="C297" s="9"/>
      <c r="D297" s="9"/>
      <c r="E297" s="9"/>
      <c r="F297" s="9"/>
      <c r="G297" s="9"/>
      <c r="H297" s="9"/>
      <c r="I297" s="9"/>
      <c r="J297" s="9"/>
      <c r="K297" s="17" t="s">
        <v>45</v>
      </c>
      <c r="L297" s="17"/>
      <c r="M297" s="18">
        <v>0.2</v>
      </c>
      <c r="N297" s="18"/>
      <c r="O297" s="18">
        <v>29</v>
      </c>
      <c r="P297" s="18"/>
      <c r="Q297" s="18"/>
      <c r="R297" s="18">
        <f t="shared" si="2"/>
        <v>5.800000000000001</v>
      </c>
      <c r="S297" s="18"/>
      <c r="T297" s="18"/>
      <c r="U297" s="18">
        <f t="shared" si="3"/>
        <v>6.67</v>
      </c>
      <c r="V297" s="18"/>
      <c r="W297" s="18"/>
    </row>
    <row r="298" spans="1:23" ht="12.75" customHeight="1" hidden="1">
      <c r="A298" s="2"/>
      <c r="B298" s="9"/>
      <c r="C298" s="9"/>
      <c r="D298" s="9"/>
      <c r="E298" s="9"/>
      <c r="F298" s="9"/>
      <c r="G298" s="9"/>
      <c r="H298" s="9"/>
      <c r="I298" s="9"/>
      <c r="J298" s="9"/>
      <c r="K298" s="17"/>
      <c r="L298" s="17"/>
      <c r="M298" s="18"/>
      <c r="N298" s="18"/>
      <c r="O298" s="18"/>
      <c r="P298" s="18"/>
      <c r="Q298" s="18"/>
      <c r="R298" s="18">
        <f t="shared" si="2"/>
        <v>0</v>
      </c>
      <c r="S298" s="18"/>
      <c r="T298" s="18"/>
      <c r="U298" s="18"/>
      <c r="V298" s="18"/>
      <c r="W298" s="18"/>
    </row>
    <row r="299" spans="1:23" ht="12.75" customHeight="1" hidden="1">
      <c r="A299" s="2"/>
      <c r="B299" s="9"/>
      <c r="C299" s="9"/>
      <c r="D299" s="9"/>
      <c r="E299" s="9"/>
      <c r="F299" s="9"/>
      <c r="G299" s="9"/>
      <c r="H299" s="9"/>
      <c r="I299" s="9"/>
      <c r="J299" s="9"/>
      <c r="K299" s="17"/>
      <c r="L299" s="17"/>
      <c r="M299" s="18"/>
      <c r="N299" s="18"/>
      <c r="O299" s="18"/>
      <c r="P299" s="18"/>
      <c r="Q299" s="18"/>
      <c r="R299" s="18">
        <f t="shared" si="2"/>
        <v>0</v>
      </c>
      <c r="S299" s="18"/>
      <c r="T299" s="18"/>
      <c r="U299" s="18"/>
      <c r="V299" s="18"/>
      <c r="W299" s="18"/>
    </row>
    <row r="300" spans="1:23" ht="12.75" customHeight="1" hidden="1">
      <c r="A300" s="2"/>
      <c r="B300" s="9"/>
      <c r="C300" s="9"/>
      <c r="D300" s="9"/>
      <c r="E300" s="9"/>
      <c r="F300" s="9"/>
      <c r="G300" s="9"/>
      <c r="H300" s="9"/>
      <c r="I300" s="9"/>
      <c r="J300" s="9"/>
      <c r="K300" s="17"/>
      <c r="L300" s="17"/>
      <c r="M300" s="18"/>
      <c r="N300" s="18"/>
      <c r="O300" s="18"/>
      <c r="P300" s="18"/>
      <c r="Q300" s="18"/>
      <c r="R300" s="18">
        <f t="shared" si="2"/>
        <v>0</v>
      </c>
      <c r="S300" s="18"/>
      <c r="T300" s="18"/>
      <c r="U300" s="18"/>
      <c r="V300" s="18"/>
      <c r="W300" s="18"/>
    </row>
    <row r="301" spans="1:23" ht="12.75" customHeight="1" hidden="1">
      <c r="A301" s="2"/>
      <c r="B301" s="9"/>
      <c r="C301" s="9"/>
      <c r="D301" s="9"/>
      <c r="E301" s="9"/>
      <c r="F301" s="9"/>
      <c r="G301" s="9"/>
      <c r="H301" s="9"/>
      <c r="I301" s="9"/>
      <c r="J301" s="9"/>
      <c r="K301" s="17"/>
      <c r="L301" s="17"/>
      <c r="M301" s="18"/>
      <c r="N301" s="18"/>
      <c r="O301" s="18"/>
      <c r="P301" s="18"/>
      <c r="Q301" s="18"/>
      <c r="R301" s="18">
        <f t="shared" si="2"/>
        <v>0</v>
      </c>
      <c r="S301" s="18"/>
      <c r="T301" s="18"/>
      <c r="U301" s="18"/>
      <c r="V301" s="18"/>
      <c r="W301" s="18"/>
    </row>
    <row r="302" spans="1:23" ht="12.75" customHeight="1" hidden="1">
      <c r="A302" s="2"/>
      <c r="B302" s="9"/>
      <c r="C302" s="9"/>
      <c r="D302" s="9"/>
      <c r="E302" s="9"/>
      <c r="F302" s="9"/>
      <c r="G302" s="9"/>
      <c r="H302" s="9"/>
      <c r="I302" s="9"/>
      <c r="J302" s="9"/>
      <c r="K302" s="20"/>
      <c r="L302" s="20"/>
      <c r="M302" s="18"/>
      <c r="N302" s="18"/>
      <c r="O302" s="18"/>
      <c r="P302" s="18"/>
      <c r="Q302" s="18"/>
      <c r="R302" s="18">
        <f t="shared" si="2"/>
        <v>0</v>
      </c>
      <c r="S302" s="18"/>
      <c r="T302" s="18"/>
      <c r="U302" s="18"/>
      <c r="V302" s="18"/>
      <c r="W302" s="18"/>
    </row>
    <row r="303" spans="1:23" ht="12.75" customHeight="1" hidden="1">
      <c r="A303" s="2"/>
      <c r="B303" s="9"/>
      <c r="C303" s="9"/>
      <c r="D303" s="9"/>
      <c r="E303" s="9"/>
      <c r="F303" s="9"/>
      <c r="G303" s="9"/>
      <c r="H303" s="9"/>
      <c r="I303" s="9"/>
      <c r="J303" s="9"/>
      <c r="K303" s="17"/>
      <c r="L303" s="17"/>
      <c r="M303" s="18"/>
      <c r="N303" s="18"/>
      <c r="O303" s="18"/>
      <c r="P303" s="18"/>
      <c r="Q303" s="18"/>
      <c r="R303" s="18">
        <f t="shared" si="2"/>
        <v>0</v>
      </c>
      <c r="S303" s="18"/>
      <c r="T303" s="18"/>
      <c r="U303" s="18"/>
      <c r="V303" s="18"/>
      <c r="W303" s="18"/>
    </row>
    <row r="304" spans="1:23" ht="12.75" customHeight="1" hidden="1">
      <c r="A304" s="2"/>
      <c r="B304" s="9"/>
      <c r="C304" s="9"/>
      <c r="D304" s="9"/>
      <c r="E304" s="9"/>
      <c r="F304" s="9"/>
      <c r="G304" s="9"/>
      <c r="H304" s="9"/>
      <c r="I304" s="9"/>
      <c r="J304" s="9"/>
      <c r="K304" s="17"/>
      <c r="L304" s="17"/>
      <c r="M304" s="18"/>
      <c r="N304" s="18"/>
      <c r="O304" s="18"/>
      <c r="P304" s="18"/>
      <c r="Q304" s="18"/>
      <c r="R304" s="18">
        <f t="shared" si="2"/>
        <v>0</v>
      </c>
      <c r="S304" s="18"/>
      <c r="T304" s="18"/>
      <c r="U304" s="18"/>
      <c r="V304" s="18"/>
      <c r="W304" s="18"/>
    </row>
    <row r="305" spans="1:23" ht="12.75" customHeight="1" hidden="1">
      <c r="A305" s="2"/>
      <c r="B305" s="9"/>
      <c r="C305" s="9"/>
      <c r="D305" s="9"/>
      <c r="E305" s="9"/>
      <c r="F305" s="9"/>
      <c r="G305" s="9"/>
      <c r="H305" s="9"/>
      <c r="I305" s="9"/>
      <c r="J305" s="9"/>
      <c r="K305" s="17"/>
      <c r="L305" s="17"/>
      <c r="M305" s="18"/>
      <c r="N305" s="18"/>
      <c r="O305" s="18"/>
      <c r="P305" s="18"/>
      <c r="Q305" s="18"/>
      <c r="R305" s="18">
        <f t="shared" si="2"/>
        <v>0</v>
      </c>
      <c r="S305" s="18"/>
      <c r="T305" s="18"/>
      <c r="U305" s="18"/>
      <c r="V305" s="18"/>
      <c r="W305" s="18"/>
    </row>
    <row r="306" spans="1:23" ht="12.75" customHeight="1" hidden="1">
      <c r="A306" s="2"/>
      <c r="B306" s="9"/>
      <c r="C306" s="9"/>
      <c r="D306" s="9"/>
      <c r="E306" s="9"/>
      <c r="F306" s="9"/>
      <c r="G306" s="9"/>
      <c r="H306" s="9"/>
      <c r="I306" s="9"/>
      <c r="J306" s="9"/>
      <c r="K306" s="17"/>
      <c r="L306" s="17"/>
      <c r="M306" s="18"/>
      <c r="N306" s="18"/>
      <c r="O306" s="18"/>
      <c r="P306" s="18"/>
      <c r="Q306" s="18"/>
      <c r="R306" s="18">
        <f t="shared" si="2"/>
        <v>0</v>
      </c>
      <c r="S306" s="18"/>
      <c r="T306" s="18"/>
      <c r="U306" s="18"/>
      <c r="V306" s="18"/>
      <c r="W306" s="18"/>
    </row>
    <row r="307" spans="1:23" ht="12.75" customHeight="1" hidden="1">
      <c r="A307" s="2"/>
      <c r="B307" s="9"/>
      <c r="C307" s="9"/>
      <c r="D307" s="9"/>
      <c r="E307" s="9"/>
      <c r="F307" s="9"/>
      <c r="G307" s="9"/>
      <c r="H307" s="9"/>
      <c r="I307" s="9"/>
      <c r="J307" s="9"/>
      <c r="K307" s="17"/>
      <c r="L307" s="17"/>
      <c r="M307" s="18"/>
      <c r="N307" s="18"/>
      <c r="O307" s="18"/>
      <c r="P307" s="18"/>
      <c r="Q307" s="18"/>
      <c r="R307" s="18">
        <f t="shared" si="2"/>
        <v>0</v>
      </c>
      <c r="S307" s="18"/>
      <c r="T307" s="18"/>
      <c r="U307" s="18"/>
      <c r="V307" s="18"/>
      <c r="W307" s="18"/>
    </row>
    <row r="308" spans="1:23" ht="12.75" customHeight="1" hidden="1">
      <c r="A308" s="2"/>
      <c r="B308" s="9"/>
      <c r="C308" s="9"/>
      <c r="D308" s="9"/>
      <c r="E308" s="9"/>
      <c r="F308" s="9"/>
      <c r="G308" s="9"/>
      <c r="H308" s="9"/>
      <c r="I308" s="9"/>
      <c r="J308" s="9"/>
      <c r="K308" s="17"/>
      <c r="L308" s="17"/>
      <c r="M308" s="18"/>
      <c r="N308" s="18"/>
      <c r="O308" s="18"/>
      <c r="P308" s="18"/>
      <c r="Q308" s="18"/>
      <c r="R308" s="18">
        <f t="shared" si="2"/>
        <v>0</v>
      </c>
      <c r="S308" s="18"/>
      <c r="T308" s="18"/>
      <c r="U308" s="18"/>
      <c r="V308" s="18"/>
      <c r="W308" s="18"/>
    </row>
    <row r="309" spans="1:23" ht="12.75" customHeight="1" hidden="1">
      <c r="A309" s="2"/>
      <c r="B309" s="9"/>
      <c r="C309" s="9"/>
      <c r="D309" s="9"/>
      <c r="E309" s="9"/>
      <c r="F309" s="9"/>
      <c r="G309" s="9"/>
      <c r="H309" s="9"/>
      <c r="I309" s="9"/>
      <c r="J309" s="9"/>
      <c r="K309" s="17"/>
      <c r="L309" s="17"/>
      <c r="M309" s="18"/>
      <c r="N309" s="18"/>
      <c r="O309" s="18"/>
      <c r="P309" s="18"/>
      <c r="Q309" s="18"/>
      <c r="R309" s="18">
        <f t="shared" si="2"/>
        <v>0</v>
      </c>
      <c r="S309" s="18"/>
      <c r="T309" s="18"/>
      <c r="U309" s="18"/>
      <c r="V309" s="18"/>
      <c r="W309" s="18"/>
    </row>
    <row r="310" spans="1:23" ht="12.75" customHeight="1" hidden="1">
      <c r="A310" s="2"/>
      <c r="B310" s="9"/>
      <c r="C310" s="9"/>
      <c r="D310" s="9"/>
      <c r="E310" s="9"/>
      <c r="F310" s="9"/>
      <c r="G310" s="9"/>
      <c r="H310" s="9"/>
      <c r="I310" s="9"/>
      <c r="J310" s="9"/>
      <c r="K310" s="17"/>
      <c r="L310" s="17"/>
      <c r="M310" s="18"/>
      <c r="N310" s="18"/>
      <c r="O310" s="18"/>
      <c r="P310" s="18"/>
      <c r="Q310" s="18"/>
      <c r="R310" s="18">
        <f t="shared" si="2"/>
        <v>0</v>
      </c>
      <c r="S310" s="18"/>
      <c r="T310" s="18"/>
      <c r="U310" s="18"/>
      <c r="V310" s="18"/>
      <c r="W310" s="18"/>
    </row>
    <row r="311" spans="1:23" ht="12.75" customHeight="1" hidden="1">
      <c r="A311" s="2"/>
      <c r="B311" s="9"/>
      <c r="C311" s="9"/>
      <c r="D311" s="9"/>
      <c r="E311" s="9"/>
      <c r="F311" s="9"/>
      <c r="G311" s="9"/>
      <c r="H311" s="9"/>
      <c r="I311" s="9"/>
      <c r="J311" s="9"/>
      <c r="K311" s="17"/>
      <c r="L311" s="17"/>
      <c r="M311" s="18"/>
      <c r="N311" s="18"/>
      <c r="O311" s="18"/>
      <c r="P311" s="18"/>
      <c r="Q311" s="18"/>
      <c r="R311" s="18">
        <f t="shared" si="2"/>
        <v>0</v>
      </c>
      <c r="S311" s="18"/>
      <c r="T311" s="18"/>
      <c r="U311" s="18"/>
      <c r="V311" s="18"/>
      <c r="W311" s="18"/>
    </row>
    <row r="312" spans="1:23" ht="12.75" customHeight="1" hidden="1">
      <c r="A312" s="2"/>
      <c r="B312" s="9"/>
      <c r="C312" s="9"/>
      <c r="D312" s="9"/>
      <c r="E312" s="9"/>
      <c r="F312" s="9"/>
      <c r="G312" s="9"/>
      <c r="H312" s="9"/>
      <c r="I312" s="9"/>
      <c r="J312" s="9"/>
      <c r="K312" s="17"/>
      <c r="L312" s="17"/>
      <c r="M312" s="18"/>
      <c r="N312" s="18"/>
      <c r="O312" s="18"/>
      <c r="P312" s="18"/>
      <c r="Q312" s="18"/>
      <c r="R312" s="18">
        <f t="shared" si="2"/>
        <v>0</v>
      </c>
      <c r="S312" s="18"/>
      <c r="T312" s="18"/>
      <c r="U312" s="18"/>
      <c r="V312" s="18"/>
      <c r="W312" s="18"/>
    </row>
    <row r="313" spans="1:23" ht="12.75" customHeight="1" hidden="1">
      <c r="A313" s="2"/>
      <c r="B313" s="9"/>
      <c r="C313" s="9"/>
      <c r="D313" s="9"/>
      <c r="E313" s="9"/>
      <c r="F313" s="9"/>
      <c r="G313" s="9"/>
      <c r="H313" s="9"/>
      <c r="I313" s="9"/>
      <c r="J313" s="9"/>
      <c r="K313" s="17"/>
      <c r="L313" s="17"/>
      <c r="M313" s="18"/>
      <c r="N313" s="18"/>
      <c r="O313" s="18"/>
      <c r="P313" s="18"/>
      <c r="Q313" s="18"/>
      <c r="R313" s="18">
        <f t="shared" si="2"/>
        <v>0</v>
      </c>
      <c r="S313" s="18"/>
      <c r="T313" s="18"/>
      <c r="U313" s="18"/>
      <c r="V313" s="18"/>
      <c r="W313" s="18"/>
    </row>
    <row r="314" spans="1:23" ht="12.75">
      <c r="A314" s="6"/>
      <c r="B314" s="19" t="s">
        <v>33</v>
      </c>
      <c r="C314" s="19"/>
      <c r="D314" s="19"/>
      <c r="E314" s="19"/>
      <c r="F314" s="19"/>
      <c r="G314" s="19"/>
      <c r="H314" s="19"/>
      <c r="I314" s="19"/>
      <c r="J314" s="19"/>
      <c r="K314" s="16"/>
      <c r="L314" s="16"/>
      <c r="M314" s="16" t="s">
        <v>34</v>
      </c>
      <c r="N314" s="16"/>
      <c r="O314" s="16"/>
      <c r="P314" s="16"/>
      <c r="Q314" s="16"/>
      <c r="R314" s="8">
        <f>SUM(R271:T313)</f>
        <v>58831.05</v>
      </c>
      <c r="S314" s="8"/>
      <c r="T314" s="8"/>
      <c r="U314" s="8">
        <f>SUM(U271:W313)</f>
        <v>67655.7075</v>
      </c>
      <c r="V314" s="8"/>
      <c r="W314" s="8"/>
    </row>
    <row r="316" ht="12.75" hidden="1"/>
    <row r="317" spans="1:23" ht="12.75" hidden="1">
      <c r="A317" s="21"/>
      <c r="B317" s="21"/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</row>
    <row r="318" spans="1:23" ht="12.75" hidden="1">
      <c r="A318" s="21"/>
      <c r="B318" s="21"/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</row>
    <row r="319" spans="1:23" ht="24.75" customHeight="1" hidden="1">
      <c r="A319" s="21"/>
      <c r="B319" s="21"/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</row>
    <row r="320" spans="1:23" ht="12.75" hidden="1">
      <c r="A320" s="21"/>
      <c r="B320" s="21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</row>
    <row r="321" spans="1:23" ht="12.75" hidden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</row>
    <row r="322" spans="1:23" ht="12.75" hidden="1">
      <c r="A322" s="17"/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</row>
    <row r="323" spans="1:23" ht="38.25" customHeight="1" hidden="1">
      <c r="A323" s="17"/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</row>
    <row r="324" spans="1:23" ht="12.75" hidden="1">
      <c r="A324" s="5"/>
      <c r="B324" s="20"/>
      <c r="C324" s="20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</row>
    <row r="325" spans="1:23" ht="12.75" hidden="1">
      <c r="A325" s="2"/>
      <c r="B325" s="9"/>
      <c r="C325" s="9"/>
      <c r="D325" s="9"/>
      <c r="E325" s="9"/>
      <c r="F325" s="9"/>
      <c r="G325" s="9"/>
      <c r="H325" s="9"/>
      <c r="I325" s="9"/>
      <c r="J325" s="9"/>
      <c r="K325" s="17"/>
      <c r="L325" s="17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</row>
    <row r="326" spans="1:23" ht="12.75" hidden="1">
      <c r="A326" s="2"/>
      <c r="B326" s="9"/>
      <c r="C326" s="9"/>
      <c r="D326" s="9"/>
      <c r="E326" s="9"/>
      <c r="F326" s="9"/>
      <c r="G326" s="9"/>
      <c r="H326" s="9"/>
      <c r="I326" s="9"/>
      <c r="J326" s="9"/>
      <c r="K326" s="17"/>
      <c r="L326" s="17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</row>
    <row r="327" spans="1:23" ht="12.75" hidden="1">
      <c r="A327" s="2"/>
      <c r="B327" s="9"/>
      <c r="C327" s="9"/>
      <c r="D327" s="9"/>
      <c r="E327" s="9"/>
      <c r="F327" s="9"/>
      <c r="G327" s="9"/>
      <c r="H327" s="9"/>
      <c r="I327" s="9"/>
      <c r="J327" s="9"/>
      <c r="K327" s="17"/>
      <c r="L327" s="17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</row>
    <row r="328" spans="1:23" ht="26.25" customHeight="1" hidden="1">
      <c r="A328" s="2"/>
      <c r="B328" s="9"/>
      <c r="C328" s="9"/>
      <c r="D328" s="9"/>
      <c r="E328" s="9"/>
      <c r="F328" s="9"/>
      <c r="G328" s="9"/>
      <c r="H328" s="9"/>
      <c r="I328" s="9"/>
      <c r="J328" s="9"/>
      <c r="K328" s="59"/>
      <c r="L328" s="59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</row>
    <row r="329" spans="1:23" ht="12.75" hidden="1">
      <c r="A329" s="2"/>
      <c r="B329" s="9"/>
      <c r="C329" s="9"/>
      <c r="D329" s="9"/>
      <c r="E329" s="9"/>
      <c r="F329" s="9"/>
      <c r="G329" s="9"/>
      <c r="H329" s="9"/>
      <c r="I329" s="9"/>
      <c r="J329" s="9"/>
      <c r="K329" s="17"/>
      <c r="L329" s="17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</row>
    <row r="330" spans="1:23" ht="12.75" hidden="1">
      <c r="A330" s="2"/>
      <c r="B330" s="9"/>
      <c r="C330" s="9"/>
      <c r="D330" s="9"/>
      <c r="E330" s="9"/>
      <c r="F330" s="9"/>
      <c r="G330" s="9"/>
      <c r="H330" s="9"/>
      <c r="I330" s="9"/>
      <c r="J330" s="9"/>
      <c r="K330" s="17"/>
      <c r="L330" s="17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</row>
    <row r="331" spans="1:23" ht="12.75" hidden="1">
      <c r="A331" s="2"/>
      <c r="B331" s="9"/>
      <c r="C331" s="9"/>
      <c r="D331" s="9"/>
      <c r="E331" s="9"/>
      <c r="F331" s="9"/>
      <c r="G331" s="9"/>
      <c r="H331" s="9"/>
      <c r="I331" s="9"/>
      <c r="J331" s="9"/>
      <c r="K331" s="17"/>
      <c r="L331" s="17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</row>
    <row r="332" spans="1:23" ht="12.75" hidden="1">
      <c r="A332" s="2"/>
      <c r="B332" s="9"/>
      <c r="C332" s="9"/>
      <c r="D332" s="9"/>
      <c r="E332" s="9"/>
      <c r="F332" s="9"/>
      <c r="G332" s="9"/>
      <c r="H332" s="9"/>
      <c r="I332" s="9"/>
      <c r="J332" s="9"/>
      <c r="K332" s="17"/>
      <c r="L332" s="17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</row>
    <row r="333" spans="1:23" ht="12.75" hidden="1">
      <c r="A333" s="2"/>
      <c r="B333" s="9"/>
      <c r="C333" s="9"/>
      <c r="D333" s="9"/>
      <c r="E333" s="9"/>
      <c r="F333" s="9"/>
      <c r="G333" s="9"/>
      <c r="H333" s="9"/>
      <c r="I333" s="9"/>
      <c r="J333" s="9"/>
      <c r="K333" s="17"/>
      <c r="L333" s="17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</row>
    <row r="334" spans="1:23" ht="12.75" hidden="1">
      <c r="A334" s="2"/>
      <c r="B334" s="9"/>
      <c r="C334" s="9"/>
      <c r="D334" s="9"/>
      <c r="E334" s="9"/>
      <c r="F334" s="9"/>
      <c r="G334" s="9"/>
      <c r="H334" s="9"/>
      <c r="I334" s="9"/>
      <c r="J334" s="9"/>
      <c r="K334" s="17"/>
      <c r="L334" s="17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</row>
    <row r="335" spans="1:23" ht="12.75" hidden="1">
      <c r="A335" s="2"/>
      <c r="B335" s="9"/>
      <c r="C335" s="9"/>
      <c r="D335" s="9"/>
      <c r="E335" s="9"/>
      <c r="F335" s="9"/>
      <c r="G335" s="9"/>
      <c r="H335" s="9"/>
      <c r="I335" s="9"/>
      <c r="J335" s="9"/>
      <c r="K335" s="17"/>
      <c r="L335" s="17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</row>
    <row r="336" spans="1:23" ht="12.75" hidden="1">
      <c r="A336" s="2"/>
      <c r="B336" s="9"/>
      <c r="C336" s="9"/>
      <c r="D336" s="9"/>
      <c r="E336" s="9"/>
      <c r="F336" s="9"/>
      <c r="G336" s="9"/>
      <c r="H336" s="9"/>
      <c r="I336" s="9"/>
      <c r="J336" s="9"/>
      <c r="K336" s="17"/>
      <c r="L336" s="17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</row>
    <row r="337" spans="1:23" ht="12.75" hidden="1">
      <c r="A337" s="2"/>
      <c r="B337" s="9"/>
      <c r="C337" s="9"/>
      <c r="D337" s="9"/>
      <c r="E337" s="9"/>
      <c r="F337" s="9"/>
      <c r="G337" s="9"/>
      <c r="H337" s="9"/>
      <c r="I337" s="9"/>
      <c r="J337" s="9"/>
      <c r="K337" s="17"/>
      <c r="L337" s="17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</row>
    <row r="338" spans="1:23" ht="12.75" hidden="1">
      <c r="A338" s="2"/>
      <c r="B338" s="9"/>
      <c r="C338" s="9"/>
      <c r="D338" s="9"/>
      <c r="E338" s="9"/>
      <c r="F338" s="9"/>
      <c r="G338" s="9"/>
      <c r="H338" s="9"/>
      <c r="I338" s="9"/>
      <c r="J338" s="9"/>
      <c r="K338" s="17"/>
      <c r="L338" s="17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</row>
    <row r="339" spans="1:23" ht="12.75" hidden="1">
      <c r="A339" s="2"/>
      <c r="B339" s="9"/>
      <c r="C339" s="9"/>
      <c r="D339" s="9"/>
      <c r="E339" s="9"/>
      <c r="F339" s="9"/>
      <c r="G339" s="9"/>
      <c r="H339" s="9"/>
      <c r="I339" s="9"/>
      <c r="J339" s="9"/>
      <c r="K339" s="17"/>
      <c r="L339" s="17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</row>
    <row r="340" spans="1:23" ht="12.75" hidden="1">
      <c r="A340" s="2"/>
      <c r="B340" s="9"/>
      <c r="C340" s="9"/>
      <c r="D340" s="9"/>
      <c r="E340" s="9"/>
      <c r="F340" s="9"/>
      <c r="G340" s="9"/>
      <c r="H340" s="9"/>
      <c r="I340" s="9"/>
      <c r="J340" s="9"/>
      <c r="K340" s="17"/>
      <c r="L340" s="17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</row>
    <row r="341" spans="1:23" ht="12.75" hidden="1">
      <c r="A341" s="2"/>
      <c r="B341" s="9"/>
      <c r="C341" s="9"/>
      <c r="D341" s="9"/>
      <c r="E341" s="9"/>
      <c r="F341" s="9"/>
      <c r="G341" s="9"/>
      <c r="H341" s="9"/>
      <c r="I341" s="9"/>
      <c r="J341" s="9"/>
      <c r="K341" s="17"/>
      <c r="L341" s="17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</row>
    <row r="342" spans="1:23" ht="12.75" hidden="1">
      <c r="A342" s="2"/>
      <c r="B342" s="9"/>
      <c r="C342" s="9"/>
      <c r="D342" s="9"/>
      <c r="E342" s="9"/>
      <c r="F342" s="9"/>
      <c r="G342" s="9"/>
      <c r="H342" s="9"/>
      <c r="I342" s="9"/>
      <c r="J342" s="9"/>
      <c r="K342" s="17"/>
      <c r="L342" s="17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</row>
    <row r="343" spans="1:23" ht="12.75" hidden="1">
      <c r="A343" s="2"/>
      <c r="B343" s="9"/>
      <c r="C343" s="9"/>
      <c r="D343" s="9"/>
      <c r="E343" s="9"/>
      <c r="F343" s="9"/>
      <c r="G343" s="9"/>
      <c r="H343" s="9"/>
      <c r="I343" s="9"/>
      <c r="J343" s="9"/>
      <c r="K343" s="17"/>
      <c r="L343" s="17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</row>
    <row r="344" spans="1:23" ht="12.75" hidden="1">
      <c r="A344" s="2"/>
      <c r="B344" s="9"/>
      <c r="C344" s="9"/>
      <c r="D344" s="9"/>
      <c r="E344" s="9"/>
      <c r="F344" s="9"/>
      <c r="G344" s="9"/>
      <c r="H344" s="9"/>
      <c r="I344" s="9"/>
      <c r="J344" s="9"/>
      <c r="K344" s="17"/>
      <c r="L344" s="17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</row>
    <row r="345" spans="1:23" ht="12.75" hidden="1">
      <c r="A345" s="2"/>
      <c r="B345" s="9"/>
      <c r="C345" s="9"/>
      <c r="D345" s="9"/>
      <c r="E345" s="9"/>
      <c r="F345" s="9"/>
      <c r="G345" s="9"/>
      <c r="H345" s="9"/>
      <c r="I345" s="9"/>
      <c r="J345" s="9"/>
      <c r="K345" s="60"/>
      <c r="L345" s="60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</row>
    <row r="346" spans="1:23" ht="12.75" hidden="1">
      <c r="A346" s="2"/>
      <c r="B346" s="9"/>
      <c r="C346" s="9"/>
      <c r="D346" s="9"/>
      <c r="E346" s="9"/>
      <c r="F346" s="9"/>
      <c r="G346" s="9"/>
      <c r="H346" s="9"/>
      <c r="I346" s="9"/>
      <c r="J346" s="9"/>
      <c r="K346" s="17"/>
      <c r="L346" s="17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</row>
    <row r="347" spans="1:23" ht="12.75" hidden="1">
      <c r="A347" s="2"/>
      <c r="B347" s="9"/>
      <c r="C347" s="9"/>
      <c r="D347" s="9"/>
      <c r="E347" s="9"/>
      <c r="F347" s="9"/>
      <c r="G347" s="9"/>
      <c r="H347" s="9"/>
      <c r="I347" s="9"/>
      <c r="J347" s="9"/>
      <c r="K347" s="17"/>
      <c r="L347" s="17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</row>
    <row r="348" spans="1:23" ht="12.75" hidden="1">
      <c r="A348" s="2"/>
      <c r="B348" s="9"/>
      <c r="C348" s="9"/>
      <c r="D348" s="9"/>
      <c r="E348" s="9"/>
      <c r="F348" s="9"/>
      <c r="G348" s="9"/>
      <c r="H348" s="9"/>
      <c r="I348" s="9"/>
      <c r="J348" s="9"/>
      <c r="K348" s="17"/>
      <c r="L348" s="17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</row>
    <row r="349" spans="1:23" ht="12.75" hidden="1">
      <c r="A349" s="2"/>
      <c r="B349" s="9"/>
      <c r="C349" s="9"/>
      <c r="D349" s="9"/>
      <c r="E349" s="9"/>
      <c r="F349" s="9"/>
      <c r="G349" s="9"/>
      <c r="H349" s="9"/>
      <c r="I349" s="9"/>
      <c r="J349" s="9"/>
      <c r="K349" s="17"/>
      <c r="L349" s="17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</row>
    <row r="350" spans="1:23" ht="12.75" hidden="1">
      <c r="A350" s="2"/>
      <c r="B350" s="9"/>
      <c r="C350" s="9"/>
      <c r="D350" s="9"/>
      <c r="E350" s="9"/>
      <c r="F350" s="9"/>
      <c r="G350" s="9"/>
      <c r="H350" s="9"/>
      <c r="I350" s="9"/>
      <c r="J350" s="9"/>
      <c r="K350" s="17"/>
      <c r="L350" s="17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</row>
    <row r="351" spans="1:23" ht="12.75" hidden="1">
      <c r="A351" s="2"/>
      <c r="B351" s="9"/>
      <c r="C351" s="9"/>
      <c r="D351" s="9"/>
      <c r="E351" s="9"/>
      <c r="F351" s="9"/>
      <c r="G351" s="9"/>
      <c r="H351" s="9"/>
      <c r="I351" s="9"/>
      <c r="J351" s="9"/>
      <c r="K351" s="20"/>
      <c r="L351" s="20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</row>
    <row r="352" spans="1:23" ht="12.75" hidden="1">
      <c r="A352" s="2"/>
      <c r="B352" s="9"/>
      <c r="C352" s="9"/>
      <c r="D352" s="9"/>
      <c r="E352" s="9"/>
      <c r="F352" s="9"/>
      <c r="G352" s="9"/>
      <c r="H352" s="9"/>
      <c r="I352" s="9"/>
      <c r="J352" s="9"/>
      <c r="K352" s="17"/>
      <c r="L352" s="17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</row>
    <row r="353" spans="1:23" ht="12.75" hidden="1">
      <c r="A353" s="2"/>
      <c r="B353" s="9"/>
      <c r="C353" s="9"/>
      <c r="D353" s="9"/>
      <c r="E353" s="9"/>
      <c r="F353" s="9"/>
      <c r="G353" s="9"/>
      <c r="H353" s="9"/>
      <c r="I353" s="9"/>
      <c r="J353" s="9"/>
      <c r="K353" s="17"/>
      <c r="L353" s="17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</row>
    <row r="354" spans="1:23" ht="12.75" hidden="1">
      <c r="A354" s="2"/>
      <c r="B354" s="9"/>
      <c r="C354" s="9"/>
      <c r="D354" s="9"/>
      <c r="E354" s="9"/>
      <c r="F354" s="9"/>
      <c r="G354" s="9"/>
      <c r="H354" s="9"/>
      <c r="I354" s="9"/>
      <c r="J354" s="9"/>
      <c r="K354" s="17"/>
      <c r="L354" s="17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</row>
    <row r="355" spans="1:23" ht="12.75" hidden="1">
      <c r="A355" s="2"/>
      <c r="B355" s="9"/>
      <c r="C355" s="9"/>
      <c r="D355" s="9"/>
      <c r="E355" s="9"/>
      <c r="F355" s="9"/>
      <c r="G355" s="9"/>
      <c r="H355" s="9"/>
      <c r="I355" s="9"/>
      <c r="J355" s="9"/>
      <c r="K355" s="17"/>
      <c r="L355" s="17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</row>
    <row r="356" spans="1:23" ht="12.75" hidden="1">
      <c r="A356" s="2"/>
      <c r="B356" s="9"/>
      <c r="C356" s="9"/>
      <c r="D356" s="9"/>
      <c r="E356" s="9"/>
      <c r="F356" s="9"/>
      <c r="G356" s="9"/>
      <c r="H356" s="9"/>
      <c r="I356" s="9"/>
      <c r="J356" s="9"/>
      <c r="K356" s="17"/>
      <c r="L356" s="17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</row>
    <row r="357" spans="1:23" ht="12.75" hidden="1">
      <c r="A357" s="2"/>
      <c r="B357" s="9"/>
      <c r="C357" s="9"/>
      <c r="D357" s="9"/>
      <c r="E357" s="9"/>
      <c r="F357" s="9"/>
      <c r="G357" s="9"/>
      <c r="H357" s="9"/>
      <c r="I357" s="9"/>
      <c r="J357" s="9"/>
      <c r="K357" s="17"/>
      <c r="L357" s="17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</row>
    <row r="358" spans="1:23" ht="12.75" hidden="1">
      <c r="A358" s="2"/>
      <c r="B358" s="9"/>
      <c r="C358" s="9"/>
      <c r="D358" s="9"/>
      <c r="E358" s="9"/>
      <c r="F358" s="9"/>
      <c r="G358" s="9"/>
      <c r="H358" s="9"/>
      <c r="I358" s="9"/>
      <c r="J358" s="9"/>
      <c r="K358" s="17"/>
      <c r="L358" s="17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</row>
    <row r="359" spans="1:23" ht="12.75" hidden="1">
      <c r="A359" s="2"/>
      <c r="B359" s="9"/>
      <c r="C359" s="9"/>
      <c r="D359" s="9"/>
      <c r="E359" s="9"/>
      <c r="F359" s="9"/>
      <c r="G359" s="9"/>
      <c r="H359" s="9"/>
      <c r="I359" s="9"/>
      <c r="J359" s="9"/>
      <c r="K359" s="17"/>
      <c r="L359" s="17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</row>
    <row r="360" spans="1:23" ht="12.75" hidden="1">
      <c r="A360" s="2"/>
      <c r="B360" s="9"/>
      <c r="C360" s="9"/>
      <c r="D360" s="9"/>
      <c r="E360" s="9"/>
      <c r="F360" s="9"/>
      <c r="G360" s="9"/>
      <c r="H360" s="9"/>
      <c r="I360" s="9"/>
      <c r="J360" s="9"/>
      <c r="K360" s="17"/>
      <c r="L360" s="17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</row>
    <row r="361" spans="1:23" ht="12.75" hidden="1">
      <c r="A361" s="2"/>
      <c r="B361" s="9"/>
      <c r="C361" s="9"/>
      <c r="D361" s="9"/>
      <c r="E361" s="9"/>
      <c r="F361" s="9"/>
      <c r="G361" s="9"/>
      <c r="H361" s="9"/>
      <c r="I361" s="9"/>
      <c r="J361" s="9"/>
      <c r="K361" s="17"/>
      <c r="L361" s="17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</row>
    <row r="362" spans="1:23" ht="12.75" hidden="1">
      <c r="A362" s="2"/>
      <c r="B362" s="9"/>
      <c r="C362" s="9"/>
      <c r="D362" s="9"/>
      <c r="E362" s="9"/>
      <c r="F362" s="9"/>
      <c r="G362" s="9"/>
      <c r="H362" s="9"/>
      <c r="I362" s="9"/>
      <c r="J362" s="9"/>
      <c r="K362" s="17"/>
      <c r="L362" s="17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</row>
    <row r="363" spans="1:23" ht="12.75" hidden="1">
      <c r="A363" s="6"/>
      <c r="B363" s="19"/>
      <c r="C363" s="19"/>
      <c r="D363" s="19"/>
      <c r="E363" s="19"/>
      <c r="F363" s="19"/>
      <c r="G363" s="19"/>
      <c r="H363" s="19"/>
      <c r="I363" s="19"/>
      <c r="J363" s="19"/>
      <c r="K363" s="16"/>
      <c r="L363" s="16"/>
      <c r="M363" s="16"/>
      <c r="N363" s="16"/>
      <c r="O363" s="16"/>
      <c r="P363" s="16"/>
      <c r="Q363" s="16"/>
      <c r="R363" s="8"/>
      <c r="S363" s="8"/>
      <c r="T363" s="8"/>
      <c r="U363" s="8"/>
      <c r="V363" s="8"/>
      <c r="W363" s="8"/>
    </row>
    <row r="364" ht="12.75" hidden="1"/>
    <row r="365" ht="12.75" hidden="1"/>
    <row r="366" spans="1:23" ht="12.75" hidden="1">
      <c r="A366" s="21"/>
      <c r="B366" s="21"/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</row>
    <row r="367" spans="1:23" ht="12.75" hidden="1">
      <c r="A367" s="21"/>
      <c r="B367" s="21"/>
      <c r="C367" s="21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</row>
    <row r="368" spans="1:23" ht="12.75" customHeight="1" hidden="1">
      <c r="A368" s="21"/>
      <c r="B368" s="21"/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</row>
    <row r="369" spans="1:23" ht="12.75" hidden="1">
      <c r="A369" s="21"/>
      <c r="B369" s="21"/>
      <c r="C369" s="21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</row>
    <row r="370" spans="1:23" ht="12.75" hidden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</row>
    <row r="371" spans="1:23" ht="12.75" hidden="1">
      <c r="A371" s="17"/>
      <c r="B371" s="17"/>
      <c r="C371" s="17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</row>
    <row r="372" spans="1:23" ht="38.25" customHeight="1" hidden="1">
      <c r="A372" s="17"/>
      <c r="B372" s="17"/>
      <c r="C372" s="17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</row>
    <row r="373" spans="1:23" ht="12.75" hidden="1">
      <c r="A373" s="5"/>
      <c r="B373" s="20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</row>
    <row r="374" spans="1:23" ht="12.75" customHeight="1" hidden="1">
      <c r="A374" s="2"/>
      <c r="B374" s="9"/>
      <c r="C374" s="9"/>
      <c r="D374" s="9"/>
      <c r="E374" s="9"/>
      <c r="F374" s="9"/>
      <c r="G374" s="9"/>
      <c r="H374" s="9"/>
      <c r="I374" s="9"/>
      <c r="J374" s="9"/>
      <c r="K374" s="17"/>
      <c r="L374" s="17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</row>
    <row r="375" spans="1:23" ht="12.75" hidden="1">
      <c r="A375" s="2"/>
      <c r="B375" s="9"/>
      <c r="C375" s="9"/>
      <c r="D375" s="9"/>
      <c r="E375" s="9"/>
      <c r="F375" s="9"/>
      <c r="G375" s="9"/>
      <c r="H375" s="9"/>
      <c r="I375" s="9"/>
      <c r="J375" s="9"/>
      <c r="K375" s="17"/>
      <c r="L375" s="17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</row>
    <row r="376" spans="1:23" ht="12.75" customHeight="1" hidden="1">
      <c r="A376" s="2"/>
      <c r="B376" s="9"/>
      <c r="C376" s="9"/>
      <c r="D376" s="9"/>
      <c r="E376" s="9"/>
      <c r="F376" s="9"/>
      <c r="G376" s="9"/>
      <c r="H376" s="9"/>
      <c r="I376" s="9"/>
      <c r="J376" s="9"/>
      <c r="K376" s="17"/>
      <c r="L376" s="17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</row>
    <row r="377" spans="1:23" ht="12.75" customHeight="1" hidden="1">
      <c r="A377" s="2"/>
      <c r="B377" s="9"/>
      <c r="C377" s="9"/>
      <c r="D377" s="9"/>
      <c r="E377" s="9"/>
      <c r="F377" s="9"/>
      <c r="G377" s="9"/>
      <c r="H377" s="9"/>
      <c r="I377" s="9"/>
      <c r="J377" s="9"/>
      <c r="K377" s="59"/>
      <c r="L377" s="59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</row>
    <row r="378" spans="1:23" ht="12.75" hidden="1">
      <c r="A378" s="6"/>
      <c r="B378" s="19"/>
      <c r="C378" s="19"/>
      <c r="D378" s="19"/>
      <c r="E378" s="19"/>
      <c r="F378" s="19"/>
      <c r="G378" s="19"/>
      <c r="H378" s="19"/>
      <c r="I378" s="19"/>
      <c r="J378" s="19"/>
      <c r="K378" s="16"/>
      <c r="L378" s="16"/>
      <c r="M378" s="16"/>
      <c r="N378" s="16"/>
      <c r="O378" s="16"/>
      <c r="P378" s="16"/>
      <c r="Q378" s="16"/>
      <c r="R378" s="8"/>
      <c r="S378" s="8"/>
      <c r="T378" s="8"/>
      <c r="U378" s="8"/>
      <c r="V378" s="8"/>
      <c r="W378" s="8"/>
    </row>
    <row r="379" ht="12.75" hidden="1"/>
    <row r="380" ht="12.75" hidden="1"/>
    <row r="381" spans="1:23" ht="12.75" hidden="1">
      <c r="A381" s="21"/>
      <c r="B381" s="21"/>
      <c r="C381" s="21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</row>
    <row r="382" spans="1:23" ht="12.75" hidden="1">
      <c r="A382" s="21"/>
      <c r="B382" s="21"/>
      <c r="C382" s="21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</row>
    <row r="383" spans="1:23" ht="12.75" customHeight="1" hidden="1">
      <c r="A383" s="21"/>
      <c r="B383" s="21"/>
      <c r="C383" s="21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</row>
    <row r="384" spans="1:23" ht="12.75" hidden="1">
      <c r="A384" s="21"/>
      <c r="B384" s="21"/>
      <c r="C384" s="21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</row>
    <row r="385" spans="1:23" ht="12.75" hidden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</row>
    <row r="386" spans="1:23" ht="12.75" hidden="1">
      <c r="A386" s="17"/>
      <c r="B386" s="17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</row>
    <row r="387" spans="1:23" ht="38.25" customHeight="1" hidden="1">
      <c r="A387" s="17"/>
      <c r="B387" s="17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</row>
    <row r="388" spans="1:23" ht="12.75" hidden="1">
      <c r="A388" s="5"/>
      <c r="B388" s="20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  <c r="V388" s="20"/>
      <c r="W388" s="20"/>
    </row>
    <row r="389" spans="1:23" ht="12.75" hidden="1">
      <c r="A389" s="2"/>
      <c r="B389" s="9"/>
      <c r="C389" s="9"/>
      <c r="D389" s="9"/>
      <c r="E389" s="9"/>
      <c r="F389" s="9"/>
      <c r="G389" s="9"/>
      <c r="H389" s="9"/>
      <c r="I389" s="9"/>
      <c r="J389" s="9"/>
      <c r="K389" s="17"/>
      <c r="L389" s="17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</row>
    <row r="390" spans="1:23" ht="28.5" customHeight="1" hidden="1">
      <c r="A390" s="2"/>
      <c r="B390" s="9"/>
      <c r="C390" s="9"/>
      <c r="D390" s="9"/>
      <c r="E390" s="9"/>
      <c r="F390" s="9"/>
      <c r="G390" s="9"/>
      <c r="H390" s="9"/>
      <c r="I390" s="9"/>
      <c r="J390" s="9"/>
      <c r="K390" s="17"/>
      <c r="L390" s="17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</row>
    <row r="391" spans="1:23" ht="25.5" customHeight="1" hidden="1">
      <c r="A391" s="2"/>
      <c r="B391" s="9"/>
      <c r="C391" s="9"/>
      <c r="D391" s="9"/>
      <c r="E391" s="9"/>
      <c r="F391" s="9"/>
      <c r="G391" s="9"/>
      <c r="H391" s="9"/>
      <c r="I391" s="9"/>
      <c r="J391" s="9"/>
      <c r="K391" s="17"/>
      <c r="L391" s="17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</row>
    <row r="392" spans="1:23" ht="12.75" hidden="1">
      <c r="A392" s="2"/>
      <c r="B392" s="9"/>
      <c r="C392" s="9"/>
      <c r="D392" s="9"/>
      <c r="E392" s="9"/>
      <c r="F392" s="9"/>
      <c r="G392" s="9"/>
      <c r="H392" s="9"/>
      <c r="I392" s="9"/>
      <c r="J392" s="9"/>
      <c r="K392" s="17"/>
      <c r="L392" s="17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</row>
    <row r="393" spans="1:23" ht="12.75" hidden="1">
      <c r="A393" s="2"/>
      <c r="B393" s="9"/>
      <c r="C393" s="9"/>
      <c r="D393" s="9"/>
      <c r="E393" s="9"/>
      <c r="F393" s="9"/>
      <c r="G393" s="9"/>
      <c r="H393" s="9"/>
      <c r="I393" s="9"/>
      <c r="J393" s="9"/>
      <c r="K393" s="17"/>
      <c r="L393" s="17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</row>
    <row r="394" spans="1:23" ht="12.75" hidden="1">
      <c r="A394" s="2"/>
      <c r="B394" s="9"/>
      <c r="C394" s="9"/>
      <c r="D394" s="9"/>
      <c r="E394" s="9"/>
      <c r="F394" s="9"/>
      <c r="G394" s="9"/>
      <c r="H394" s="9"/>
      <c r="I394" s="9"/>
      <c r="J394" s="9"/>
      <c r="K394" s="59"/>
      <c r="L394" s="59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</row>
    <row r="395" spans="1:23" ht="12.75" hidden="1">
      <c r="A395" s="6"/>
      <c r="B395" s="19"/>
      <c r="C395" s="19"/>
      <c r="D395" s="19"/>
      <c r="E395" s="19"/>
      <c r="F395" s="19"/>
      <c r="G395" s="19"/>
      <c r="H395" s="19"/>
      <c r="I395" s="19"/>
      <c r="J395" s="19"/>
      <c r="K395" s="16"/>
      <c r="L395" s="16"/>
      <c r="M395" s="16"/>
      <c r="N395" s="16"/>
      <c r="O395" s="16"/>
      <c r="P395" s="16"/>
      <c r="Q395" s="16"/>
      <c r="R395" s="8"/>
      <c r="S395" s="8"/>
      <c r="T395" s="8"/>
      <c r="U395" s="8"/>
      <c r="V395" s="8"/>
      <c r="W395" s="8"/>
    </row>
    <row r="396" ht="12.75" hidden="1"/>
    <row r="397" ht="12.75" hidden="1"/>
    <row r="398" spans="1:23" ht="12.75" hidden="1">
      <c r="A398" s="21"/>
      <c r="B398" s="21"/>
      <c r="C398" s="21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</row>
    <row r="399" spans="1:23" ht="12.75" hidden="1">
      <c r="A399" s="21"/>
      <c r="B399" s="21"/>
      <c r="C399" s="21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</row>
    <row r="400" spans="1:23" ht="12.75" customHeight="1" hidden="1">
      <c r="A400" s="21"/>
      <c r="B400" s="21"/>
      <c r="C400" s="21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</row>
    <row r="401" spans="1:23" ht="12.75" hidden="1">
      <c r="A401" s="21"/>
      <c r="B401" s="21"/>
      <c r="C401" s="21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</row>
    <row r="402" spans="1:23" ht="12.75" hidden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</row>
    <row r="403" spans="1:23" ht="12.75" hidden="1">
      <c r="A403" s="17"/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</row>
    <row r="404" spans="1:23" ht="38.25" customHeight="1" hidden="1">
      <c r="A404" s="17"/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</row>
    <row r="405" spans="1:23" ht="12.75" hidden="1">
      <c r="A405" s="5"/>
      <c r="B405" s="20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</row>
    <row r="406" spans="1:23" ht="12.75" hidden="1">
      <c r="A406" s="2"/>
      <c r="B406" s="9"/>
      <c r="C406" s="9"/>
      <c r="D406" s="9"/>
      <c r="E406" s="9"/>
      <c r="F406" s="9"/>
      <c r="G406" s="9"/>
      <c r="H406" s="9"/>
      <c r="I406" s="9"/>
      <c r="J406" s="9"/>
      <c r="K406" s="17"/>
      <c r="L406" s="17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</row>
    <row r="407" spans="1:23" ht="12.75" hidden="1">
      <c r="A407" s="2"/>
      <c r="B407" s="9"/>
      <c r="C407" s="9"/>
      <c r="D407" s="9"/>
      <c r="E407" s="9"/>
      <c r="F407" s="9"/>
      <c r="G407" s="9"/>
      <c r="H407" s="9"/>
      <c r="I407" s="9"/>
      <c r="J407" s="9"/>
      <c r="K407" s="17"/>
      <c r="L407" s="17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</row>
    <row r="408" spans="1:23" ht="27" customHeight="1" hidden="1">
      <c r="A408" s="2"/>
      <c r="B408" s="9"/>
      <c r="C408" s="9"/>
      <c r="D408" s="9"/>
      <c r="E408" s="9"/>
      <c r="F408" s="9"/>
      <c r="G408" s="9"/>
      <c r="H408" s="9"/>
      <c r="I408" s="9"/>
      <c r="J408" s="9"/>
      <c r="K408" s="17"/>
      <c r="L408" s="17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</row>
    <row r="409" spans="1:23" ht="12.75" hidden="1">
      <c r="A409" s="2"/>
      <c r="B409" s="9"/>
      <c r="C409" s="9"/>
      <c r="D409" s="9"/>
      <c r="E409" s="9"/>
      <c r="F409" s="9"/>
      <c r="G409" s="9"/>
      <c r="H409" s="9"/>
      <c r="I409" s="9"/>
      <c r="J409" s="9"/>
      <c r="K409" s="17"/>
      <c r="L409" s="17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</row>
    <row r="410" spans="1:23" ht="12.75" hidden="1">
      <c r="A410" s="2"/>
      <c r="B410" s="9"/>
      <c r="C410" s="9"/>
      <c r="D410" s="9"/>
      <c r="E410" s="9"/>
      <c r="F410" s="9"/>
      <c r="G410" s="9"/>
      <c r="H410" s="9"/>
      <c r="I410" s="9"/>
      <c r="J410" s="9"/>
      <c r="K410" s="17"/>
      <c r="L410" s="17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</row>
    <row r="411" spans="1:23" ht="12.75" hidden="1">
      <c r="A411" s="2"/>
      <c r="B411" s="9"/>
      <c r="C411" s="9"/>
      <c r="D411" s="9"/>
      <c r="E411" s="9"/>
      <c r="F411" s="9"/>
      <c r="G411" s="9"/>
      <c r="H411" s="9"/>
      <c r="I411" s="9"/>
      <c r="J411" s="9"/>
      <c r="K411" s="17"/>
      <c r="L411" s="17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</row>
    <row r="412" spans="1:23" ht="12.75" hidden="1">
      <c r="A412" s="2"/>
      <c r="B412" s="9"/>
      <c r="C412" s="9"/>
      <c r="D412" s="9"/>
      <c r="E412" s="9"/>
      <c r="F412" s="9"/>
      <c r="G412" s="9"/>
      <c r="H412" s="9"/>
      <c r="I412" s="9"/>
      <c r="J412" s="9"/>
      <c r="K412" s="17"/>
      <c r="L412" s="17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</row>
    <row r="413" spans="1:23" ht="12.75" hidden="1">
      <c r="A413" s="2"/>
      <c r="B413" s="9"/>
      <c r="C413" s="9"/>
      <c r="D413" s="9"/>
      <c r="E413" s="9"/>
      <c r="F413" s="9"/>
      <c r="G413" s="9"/>
      <c r="H413" s="9"/>
      <c r="I413" s="9"/>
      <c r="J413" s="9"/>
      <c r="K413" s="17"/>
      <c r="L413" s="17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</row>
    <row r="414" spans="1:23" ht="12.75" hidden="1">
      <c r="A414" s="2"/>
      <c r="B414" s="9"/>
      <c r="C414" s="9"/>
      <c r="D414" s="9"/>
      <c r="E414" s="9"/>
      <c r="F414" s="9"/>
      <c r="G414" s="9"/>
      <c r="H414" s="9"/>
      <c r="I414" s="9"/>
      <c r="J414" s="9"/>
      <c r="K414" s="59"/>
      <c r="L414" s="59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</row>
    <row r="415" spans="1:23" ht="12.75" hidden="1">
      <c r="A415" s="2"/>
      <c r="B415" s="9"/>
      <c r="C415" s="9"/>
      <c r="D415" s="9"/>
      <c r="E415" s="9"/>
      <c r="F415" s="9"/>
      <c r="G415" s="9"/>
      <c r="H415" s="9"/>
      <c r="I415" s="9"/>
      <c r="J415" s="9"/>
      <c r="K415" s="17"/>
      <c r="L415" s="17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</row>
    <row r="416" spans="1:23" ht="12.75" hidden="1">
      <c r="A416" s="2"/>
      <c r="B416" s="9"/>
      <c r="C416" s="9"/>
      <c r="D416" s="9"/>
      <c r="E416" s="9"/>
      <c r="F416" s="9"/>
      <c r="G416" s="9"/>
      <c r="H416" s="9"/>
      <c r="I416" s="9"/>
      <c r="J416" s="9"/>
      <c r="K416" s="17"/>
      <c r="L416" s="17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</row>
    <row r="417" spans="1:23" ht="12.75" hidden="1">
      <c r="A417" s="2"/>
      <c r="B417" s="9"/>
      <c r="C417" s="9"/>
      <c r="D417" s="9"/>
      <c r="E417" s="9"/>
      <c r="F417" s="9"/>
      <c r="G417" s="9"/>
      <c r="H417" s="9"/>
      <c r="I417" s="9"/>
      <c r="J417" s="9"/>
      <c r="K417" s="17"/>
      <c r="L417" s="17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</row>
    <row r="418" spans="1:23" ht="12.75" hidden="1">
      <c r="A418" s="2"/>
      <c r="B418" s="9"/>
      <c r="C418" s="9"/>
      <c r="D418" s="9"/>
      <c r="E418" s="9"/>
      <c r="F418" s="9"/>
      <c r="G418" s="9"/>
      <c r="H418" s="9"/>
      <c r="I418" s="9"/>
      <c r="J418" s="9"/>
      <c r="K418" s="17"/>
      <c r="L418" s="17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</row>
    <row r="419" spans="1:23" ht="12.75" hidden="1">
      <c r="A419" s="2"/>
      <c r="B419" s="9"/>
      <c r="C419" s="9"/>
      <c r="D419" s="9"/>
      <c r="E419" s="9"/>
      <c r="F419" s="9"/>
      <c r="G419" s="9"/>
      <c r="H419" s="9"/>
      <c r="I419" s="9"/>
      <c r="J419" s="9"/>
      <c r="K419" s="17"/>
      <c r="L419" s="17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</row>
    <row r="420" spans="1:23" ht="12.75" hidden="1">
      <c r="A420" s="2"/>
      <c r="B420" s="9"/>
      <c r="C420" s="9"/>
      <c r="D420" s="9"/>
      <c r="E420" s="9"/>
      <c r="F420" s="9"/>
      <c r="G420" s="9"/>
      <c r="H420" s="9"/>
      <c r="I420" s="9"/>
      <c r="J420" s="9"/>
      <c r="K420" s="17"/>
      <c r="L420" s="17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</row>
    <row r="421" spans="1:23" ht="12.75" hidden="1">
      <c r="A421" s="2"/>
      <c r="B421" s="9"/>
      <c r="C421" s="9"/>
      <c r="D421" s="9"/>
      <c r="E421" s="9"/>
      <c r="F421" s="9"/>
      <c r="G421" s="9"/>
      <c r="H421" s="9"/>
      <c r="I421" s="9"/>
      <c r="J421" s="9"/>
      <c r="K421" s="17"/>
      <c r="L421" s="17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</row>
    <row r="422" spans="1:23" ht="12.75" hidden="1">
      <c r="A422" s="2"/>
      <c r="B422" s="9"/>
      <c r="C422" s="9"/>
      <c r="D422" s="9"/>
      <c r="E422" s="9"/>
      <c r="F422" s="9"/>
      <c r="G422" s="9"/>
      <c r="H422" s="9"/>
      <c r="I422" s="9"/>
      <c r="J422" s="9"/>
      <c r="K422" s="17"/>
      <c r="L422" s="17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</row>
    <row r="423" spans="1:23" ht="12.75" hidden="1">
      <c r="A423" s="2"/>
      <c r="B423" s="9"/>
      <c r="C423" s="9"/>
      <c r="D423" s="9"/>
      <c r="E423" s="9"/>
      <c r="F423" s="9"/>
      <c r="G423" s="9"/>
      <c r="H423" s="9"/>
      <c r="I423" s="9"/>
      <c r="J423" s="9"/>
      <c r="K423" s="17"/>
      <c r="L423" s="17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</row>
    <row r="424" spans="1:23" ht="12.75" hidden="1">
      <c r="A424" s="2"/>
      <c r="B424" s="9"/>
      <c r="C424" s="9"/>
      <c r="D424" s="9"/>
      <c r="E424" s="9"/>
      <c r="F424" s="9"/>
      <c r="G424" s="9"/>
      <c r="H424" s="9"/>
      <c r="I424" s="9"/>
      <c r="J424" s="9"/>
      <c r="K424" s="17"/>
      <c r="L424" s="17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</row>
    <row r="425" spans="1:23" ht="12.75" hidden="1">
      <c r="A425" s="2"/>
      <c r="B425" s="9"/>
      <c r="C425" s="9"/>
      <c r="D425" s="9"/>
      <c r="E425" s="9"/>
      <c r="F425" s="9"/>
      <c r="G425" s="9"/>
      <c r="H425" s="9"/>
      <c r="I425" s="9"/>
      <c r="J425" s="9"/>
      <c r="K425" s="17"/>
      <c r="L425" s="17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</row>
    <row r="426" spans="1:23" ht="12.75" hidden="1">
      <c r="A426" s="2"/>
      <c r="B426" s="9"/>
      <c r="C426" s="9"/>
      <c r="D426" s="9"/>
      <c r="E426" s="9"/>
      <c r="F426" s="9"/>
      <c r="G426" s="9"/>
      <c r="H426" s="9"/>
      <c r="I426" s="9"/>
      <c r="J426" s="9"/>
      <c r="K426" s="17"/>
      <c r="L426" s="17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</row>
    <row r="427" spans="1:23" ht="12.75" hidden="1">
      <c r="A427" s="2"/>
      <c r="B427" s="9"/>
      <c r="C427" s="9"/>
      <c r="D427" s="9"/>
      <c r="E427" s="9"/>
      <c r="F427" s="9"/>
      <c r="G427" s="9"/>
      <c r="H427" s="9"/>
      <c r="I427" s="9"/>
      <c r="J427" s="9"/>
      <c r="K427" s="17"/>
      <c r="L427" s="17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</row>
    <row r="428" spans="1:23" ht="12.75" hidden="1">
      <c r="A428" s="2"/>
      <c r="B428" s="9"/>
      <c r="C428" s="9"/>
      <c r="D428" s="9"/>
      <c r="E428" s="9"/>
      <c r="F428" s="9"/>
      <c r="G428" s="9"/>
      <c r="H428" s="9"/>
      <c r="I428" s="9"/>
      <c r="J428" s="9"/>
      <c r="K428" s="17"/>
      <c r="L428" s="17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</row>
    <row r="429" spans="1:23" ht="12.75" hidden="1">
      <c r="A429" s="2"/>
      <c r="B429" s="9"/>
      <c r="C429" s="9"/>
      <c r="D429" s="9"/>
      <c r="E429" s="9"/>
      <c r="F429" s="9"/>
      <c r="G429" s="9"/>
      <c r="H429" s="9"/>
      <c r="I429" s="9"/>
      <c r="J429" s="9"/>
      <c r="K429" s="17"/>
      <c r="L429" s="17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</row>
    <row r="430" spans="1:23" ht="12.75" hidden="1">
      <c r="A430" s="2"/>
      <c r="B430" s="9"/>
      <c r="C430" s="9"/>
      <c r="D430" s="9"/>
      <c r="E430" s="9"/>
      <c r="F430" s="9"/>
      <c r="G430" s="9"/>
      <c r="H430" s="9"/>
      <c r="I430" s="9"/>
      <c r="J430" s="9"/>
      <c r="K430" s="17"/>
      <c r="L430" s="17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</row>
    <row r="431" spans="1:23" ht="12.75" hidden="1">
      <c r="A431" s="2"/>
      <c r="B431" s="9"/>
      <c r="C431" s="9"/>
      <c r="D431" s="9"/>
      <c r="E431" s="9"/>
      <c r="F431" s="9"/>
      <c r="G431" s="9"/>
      <c r="H431" s="9"/>
      <c r="I431" s="9"/>
      <c r="J431" s="9"/>
      <c r="K431" s="60"/>
      <c r="L431" s="60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</row>
    <row r="432" spans="1:23" ht="12.75" hidden="1">
      <c r="A432" s="2"/>
      <c r="B432" s="9"/>
      <c r="C432" s="9"/>
      <c r="D432" s="9"/>
      <c r="E432" s="9"/>
      <c r="F432" s="9"/>
      <c r="G432" s="9"/>
      <c r="H432" s="9"/>
      <c r="I432" s="9"/>
      <c r="J432" s="9"/>
      <c r="K432" s="17"/>
      <c r="L432" s="17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</row>
    <row r="433" spans="1:23" ht="12.75" hidden="1">
      <c r="A433" s="2"/>
      <c r="B433" s="9"/>
      <c r="C433" s="9"/>
      <c r="D433" s="9"/>
      <c r="E433" s="9"/>
      <c r="F433" s="9"/>
      <c r="G433" s="9"/>
      <c r="H433" s="9"/>
      <c r="I433" s="9"/>
      <c r="J433" s="9"/>
      <c r="K433" s="17"/>
      <c r="L433" s="17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</row>
    <row r="434" spans="1:23" ht="12.75" hidden="1">
      <c r="A434" s="2"/>
      <c r="B434" s="9"/>
      <c r="C434" s="9"/>
      <c r="D434" s="9"/>
      <c r="E434" s="9"/>
      <c r="F434" s="9"/>
      <c r="G434" s="9"/>
      <c r="H434" s="9"/>
      <c r="I434" s="9"/>
      <c r="J434" s="9"/>
      <c r="K434" s="17"/>
      <c r="L434" s="17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</row>
    <row r="435" spans="1:23" ht="12.75" hidden="1">
      <c r="A435" s="2"/>
      <c r="B435" s="9"/>
      <c r="C435" s="9"/>
      <c r="D435" s="9"/>
      <c r="E435" s="9"/>
      <c r="F435" s="9"/>
      <c r="G435" s="9"/>
      <c r="H435" s="9"/>
      <c r="I435" s="9"/>
      <c r="J435" s="9"/>
      <c r="K435" s="17"/>
      <c r="L435" s="17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</row>
    <row r="436" spans="1:23" ht="12.75" hidden="1">
      <c r="A436" s="2"/>
      <c r="B436" s="9"/>
      <c r="C436" s="9"/>
      <c r="D436" s="9"/>
      <c r="E436" s="9"/>
      <c r="F436" s="9"/>
      <c r="G436" s="9"/>
      <c r="H436" s="9"/>
      <c r="I436" s="9"/>
      <c r="J436" s="9"/>
      <c r="K436" s="17"/>
      <c r="L436" s="17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</row>
    <row r="437" spans="1:23" ht="12.75" hidden="1">
      <c r="A437" s="2"/>
      <c r="B437" s="9"/>
      <c r="C437" s="9"/>
      <c r="D437" s="9"/>
      <c r="E437" s="9"/>
      <c r="F437" s="9"/>
      <c r="G437" s="9"/>
      <c r="H437" s="9"/>
      <c r="I437" s="9"/>
      <c r="J437" s="9"/>
      <c r="K437" s="20"/>
      <c r="L437" s="20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</row>
    <row r="438" spans="1:23" ht="12.75" hidden="1">
      <c r="A438" s="2"/>
      <c r="B438" s="9"/>
      <c r="C438" s="9"/>
      <c r="D438" s="9"/>
      <c r="E438" s="9"/>
      <c r="F438" s="9"/>
      <c r="G438" s="9"/>
      <c r="H438" s="9"/>
      <c r="I438" s="9"/>
      <c r="J438" s="9"/>
      <c r="K438" s="17"/>
      <c r="L438" s="17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</row>
    <row r="439" spans="1:23" ht="12.75" hidden="1">
      <c r="A439" s="2"/>
      <c r="B439" s="9"/>
      <c r="C439" s="9"/>
      <c r="D439" s="9"/>
      <c r="E439" s="9"/>
      <c r="F439" s="9"/>
      <c r="G439" s="9"/>
      <c r="H439" s="9"/>
      <c r="I439" s="9"/>
      <c r="J439" s="9"/>
      <c r="K439" s="17"/>
      <c r="L439" s="17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</row>
    <row r="440" spans="1:23" ht="12.75" hidden="1">
      <c r="A440" s="2"/>
      <c r="B440" s="9"/>
      <c r="C440" s="9"/>
      <c r="D440" s="9"/>
      <c r="E440" s="9"/>
      <c r="F440" s="9"/>
      <c r="G440" s="9"/>
      <c r="H440" s="9"/>
      <c r="I440" s="9"/>
      <c r="J440" s="9"/>
      <c r="K440" s="17"/>
      <c r="L440" s="17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</row>
    <row r="441" spans="1:23" ht="12.75" hidden="1">
      <c r="A441" s="2"/>
      <c r="B441" s="9"/>
      <c r="C441" s="9"/>
      <c r="D441" s="9"/>
      <c r="E441" s="9"/>
      <c r="F441" s="9"/>
      <c r="G441" s="9"/>
      <c r="H441" s="9"/>
      <c r="I441" s="9"/>
      <c r="J441" s="9"/>
      <c r="K441" s="17"/>
      <c r="L441" s="17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</row>
    <row r="442" spans="1:23" ht="12.75" hidden="1">
      <c r="A442" s="2"/>
      <c r="B442" s="9"/>
      <c r="C442" s="9"/>
      <c r="D442" s="9"/>
      <c r="E442" s="9"/>
      <c r="F442" s="9"/>
      <c r="G442" s="9"/>
      <c r="H442" s="9"/>
      <c r="I442" s="9"/>
      <c r="J442" s="9"/>
      <c r="K442" s="17"/>
      <c r="L442" s="17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</row>
    <row r="443" spans="1:23" ht="12.75" hidden="1">
      <c r="A443" s="2"/>
      <c r="B443" s="9"/>
      <c r="C443" s="9"/>
      <c r="D443" s="9"/>
      <c r="E443" s="9"/>
      <c r="F443" s="9"/>
      <c r="G443" s="9"/>
      <c r="H443" s="9"/>
      <c r="I443" s="9"/>
      <c r="J443" s="9"/>
      <c r="K443" s="17"/>
      <c r="L443" s="17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</row>
    <row r="444" spans="1:23" ht="12.75" hidden="1">
      <c r="A444" s="2"/>
      <c r="B444" s="9"/>
      <c r="C444" s="9"/>
      <c r="D444" s="9"/>
      <c r="E444" s="9"/>
      <c r="F444" s="9"/>
      <c r="G444" s="9"/>
      <c r="H444" s="9"/>
      <c r="I444" s="9"/>
      <c r="J444" s="9"/>
      <c r="K444" s="17"/>
      <c r="L444" s="17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</row>
    <row r="445" spans="1:23" ht="12.75" hidden="1">
      <c r="A445" s="2"/>
      <c r="B445" s="9"/>
      <c r="C445" s="9"/>
      <c r="D445" s="9"/>
      <c r="E445" s="9"/>
      <c r="F445" s="9"/>
      <c r="G445" s="9"/>
      <c r="H445" s="9"/>
      <c r="I445" s="9"/>
      <c r="J445" s="9"/>
      <c r="K445" s="17"/>
      <c r="L445" s="17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</row>
    <row r="446" spans="1:23" ht="12.75" hidden="1">
      <c r="A446" s="2"/>
      <c r="B446" s="9"/>
      <c r="C446" s="9"/>
      <c r="D446" s="9"/>
      <c r="E446" s="9"/>
      <c r="F446" s="9"/>
      <c r="G446" s="9"/>
      <c r="H446" s="9"/>
      <c r="I446" s="9"/>
      <c r="J446" s="9"/>
      <c r="K446" s="17"/>
      <c r="L446" s="17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</row>
    <row r="447" spans="1:23" ht="12.75" hidden="1">
      <c r="A447" s="2"/>
      <c r="B447" s="9"/>
      <c r="C447" s="9"/>
      <c r="D447" s="9"/>
      <c r="E447" s="9"/>
      <c r="F447" s="9"/>
      <c r="G447" s="9"/>
      <c r="H447" s="9"/>
      <c r="I447" s="9"/>
      <c r="J447" s="9"/>
      <c r="K447" s="17"/>
      <c r="L447" s="17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</row>
    <row r="448" spans="1:23" ht="12.75" hidden="1">
      <c r="A448" s="2"/>
      <c r="B448" s="9"/>
      <c r="C448" s="9"/>
      <c r="D448" s="9"/>
      <c r="E448" s="9"/>
      <c r="F448" s="9"/>
      <c r="G448" s="9"/>
      <c r="H448" s="9"/>
      <c r="I448" s="9"/>
      <c r="J448" s="9"/>
      <c r="K448" s="17"/>
      <c r="L448" s="17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</row>
    <row r="449" spans="1:23" ht="12.75" hidden="1">
      <c r="A449" s="6"/>
      <c r="B449" s="19"/>
      <c r="C449" s="19"/>
      <c r="D449" s="19"/>
      <c r="E449" s="19"/>
      <c r="F449" s="19"/>
      <c r="G449" s="19"/>
      <c r="H449" s="19"/>
      <c r="I449" s="19"/>
      <c r="J449" s="19"/>
      <c r="K449" s="16"/>
      <c r="L449" s="16"/>
      <c r="M449" s="16"/>
      <c r="N449" s="16"/>
      <c r="O449" s="16"/>
      <c r="P449" s="16"/>
      <c r="Q449" s="16"/>
      <c r="R449" s="8"/>
      <c r="S449" s="8"/>
      <c r="T449" s="8"/>
      <c r="U449" s="8"/>
      <c r="V449" s="8"/>
      <c r="W449" s="8"/>
    </row>
    <row r="450" ht="12.75" hidden="1"/>
    <row r="451" spans="1:23" ht="12.75" hidden="1">
      <c r="A451" s="21"/>
      <c r="B451" s="21"/>
      <c r="C451" s="21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</row>
    <row r="452" spans="1:23" ht="12.75" hidden="1">
      <c r="A452" s="21"/>
      <c r="B452" s="21"/>
      <c r="C452" s="21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</row>
    <row r="453" spans="1:23" ht="25.5" customHeight="1" hidden="1">
      <c r="A453" s="21"/>
      <c r="B453" s="21"/>
      <c r="C453" s="21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</row>
    <row r="454" spans="1:23" ht="12.75" hidden="1">
      <c r="A454" s="21"/>
      <c r="B454" s="21"/>
      <c r="C454" s="21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</row>
    <row r="455" spans="1:23" ht="12.75" hidden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</row>
    <row r="456" spans="1:23" ht="12.75" hidden="1">
      <c r="A456" s="17"/>
      <c r="B456" s="17"/>
      <c r="C456" s="17"/>
      <c r="D456" s="17"/>
      <c r="E456" s="17"/>
      <c r="F456" s="17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</row>
    <row r="457" spans="1:23" ht="50.25" customHeight="1" hidden="1">
      <c r="A457" s="17"/>
      <c r="B457" s="17"/>
      <c r="C457" s="17"/>
      <c r="D457" s="17"/>
      <c r="E457" s="17"/>
      <c r="F457" s="17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</row>
    <row r="458" spans="1:23" ht="12.75" hidden="1">
      <c r="A458" s="5"/>
      <c r="B458" s="20"/>
      <c r="C458" s="20"/>
      <c r="D458" s="20"/>
      <c r="E458" s="20"/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</row>
    <row r="459" spans="1:23" ht="12.75" hidden="1">
      <c r="A459" s="2"/>
      <c r="B459" s="9"/>
      <c r="C459" s="9"/>
      <c r="D459" s="9"/>
      <c r="E459" s="9"/>
      <c r="F459" s="9"/>
      <c r="G459" s="9"/>
      <c r="H459" s="9"/>
      <c r="I459" s="9"/>
      <c r="J459" s="10"/>
      <c r="K459" s="10"/>
      <c r="L459" s="17"/>
      <c r="M459" s="17"/>
      <c r="N459" s="18"/>
      <c r="O459" s="18"/>
      <c r="P459" s="17"/>
      <c r="Q459" s="17"/>
      <c r="R459" s="18"/>
      <c r="S459" s="18"/>
      <c r="T459" s="18"/>
      <c r="U459" s="18"/>
      <c r="V459" s="18"/>
      <c r="W459" s="18"/>
    </row>
    <row r="460" spans="1:23" ht="12.75" hidden="1">
      <c r="A460" s="2"/>
      <c r="B460" s="9"/>
      <c r="C460" s="9"/>
      <c r="D460" s="9"/>
      <c r="E460" s="9"/>
      <c r="F460" s="9"/>
      <c r="G460" s="9"/>
      <c r="H460" s="9"/>
      <c r="I460" s="9"/>
      <c r="J460" s="22"/>
      <c r="K460" s="22"/>
      <c r="L460" s="17"/>
      <c r="M460" s="17"/>
      <c r="N460" s="18"/>
      <c r="O460" s="18"/>
      <c r="P460" s="17"/>
      <c r="Q460" s="17"/>
      <c r="R460" s="18"/>
      <c r="S460" s="18"/>
      <c r="T460" s="18"/>
      <c r="U460" s="18"/>
      <c r="V460" s="18"/>
      <c r="W460" s="18"/>
    </row>
    <row r="461" spans="1:23" ht="12.75" hidden="1">
      <c r="A461" s="2"/>
      <c r="B461" s="9"/>
      <c r="C461" s="9"/>
      <c r="D461" s="9"/>
      <c r="E461" s="9"/>
      <c r="F461" s="9"/>
      <c r="G461" s="9"/>
      <c r="H461" s="9"/>
      <c r="I461" s="9"/>
      <c r="J461" s="22"/>
      <c r="K461" s="22"/>
      <c r="L461" s="17"/>
      <c r="M461" s="17"/>
      <c r="N461" s="18"/>
      <c r="O461" s="18"/>
      <c r="P461" s="17"/>
      <c r="Q461" s="17"/>
      <c r="R461" s="18"/>
      <c r="S461" s="18"/>
      <c r="T461" s="18"/>
      <c r="U461" s="18"/>
      <c r="V461" s="18"/>
      <c r="W461" s="18"/>
    </row>
    <row r="462" spans="1:23" ht="12.75" hidden="1">
      <c r="A462" s="2"/>
      <c r="B462" s="9"/>
      <c r="C462" s="9"/>
      <c r="D462" s="9"/>
      <c r="E462" s="9"/>
      <c r="F462" s="9"/>
      <c r="G462" s="9"/>
      <c r="H462" s="9"/>
      <c r="I462" s="9"/>
      <c r="J462" s="22"/>
      <c r="K462" s="22"/>
      <c r="L462" s="17"/>
      <c r="M462" s="17"/>
      <c r="N462" s="18"/>
      <c r="O462" s="18"/>
      <c r="P462" s="17"/>
      <c r="Q462" s="17"/>
      <c r="R462" s="18"/>
      <c r="S462" s="18"/>
      <c r="T462" s="18"/>
      <c r="U462" s="18"/>
      <c r="V462" s="18"/>
      <c r="W462" s="18"/>
    </row>
    <row r="463" spans="1:23" ht="12.75" hidden="1">
      <c r="A463" s="2"/>
      <c r="B463" s="9"/>
      <c r="C463" s="9"/>
      <c r="D463" s="9"/>
      <c r="E463" s="9"/>
      <c r="F463" s="9"/>
      <c r="G463" s="9"/>
      <c r="H463" s="9"/>
      <c r="I463" s="9"/>
      <c r="J463" s="22"/>
      <c r="K463" s="22"/>
      <c r="L463" s="17"/>
      <c r="M463" s="17"/>
      <c r="N463" s="18"/>
      <c r="O463" s="18"/>
      <c r="P463" s="17"/>
      <c r="Q463" s="17"/>
      <c r="R463" s="18"/>
      <c r="S463" s="18"/>
      <c r="T463" s="18"/>
      <c r="U463" s="18"/>
      <c r="V463" s="18"/>
      <c r="W463" s="18"/>
    </row>
    <row r="464" spans="1:23" ht="25.5" customHeight="1" hidden="1">
      <c r="A464" s="2"/>
      <c r="B464" s="9"/>
      <c r="C464" s="9"/>
      <c r="D464" s="9"/>
      <c r="E464" s="9"/>
      <c r="F464" s="9"/>
      <c r="G464" s="9"/>
      <c r="H464" s="9"/>
      <c r="I464" s="9"/>
      <c r="J464" s="22"/>
      <c r="K464" s="22"/>
      <c r="L464" s="17"/>
      <c r="M464" s="17"/>
      <c r="N464" s="18"/>
      <c r="O464" s="18"/>
      <c r="P464" s="17"/>
      <c r="Q464" s="17"/>
      <c r="R464" s="18"/>
      <c r="S464" s="18"/>
      <c r="T464" s="18"/>
      <c r="U464" s="18"/>
      <c r="V464" s="18"/>
      <c r="W464" s="18"/>
    </row>
    <row r="465" spans="1:23" ht="12.75" hidden="1">
      <c r="A465" s="2"/>
      <c r="B465" s="9"/>
      <c r="C465" s="9"/>
      <c r="D465" s="9"/>
      <c r="E465" s="9"/>
      <c r="F465" s="9"/>
      <c r="G465" s="9"/>
      <c r="H465" s="9"/>
      <c r="I465" s="9"/>
      <c r="J465" s="22"/>
      <c r="K465" s="22"/>
      <c r="L465" s="17"/>
      <c r="M465" s="17"/>
      <c r="N465" s="18"/>
      <c r="O465" s="18"/>
      <c r="P465" s="17"/>
      <c r="Q465" s="17"/>
      <c r="R465" s="18"/>
      <c r="S465" s="18"/>
      <c r="T465" s="18"/>
      <c r="U465" s="18"/>
      <c r="V465" s="18"/>
      <c r="W465" s="18"/>
    </row>
    <row r="466" spans="1:23" ht="12.75" hidden="1">
      <c r="A466" s="2"/>
      <c r="B466" s="9"/>
      <c r="C466" s="9"/>
      <c r="D466" s="9"/>
      <c r="E466" s="9"/>
      <c r="F466" s="9"/>
      <c r="G466" s="9"/>
      <c r="H466" s="9"/>
      <c r="I466" s="9"/>
      <c r="J466" s="22"/>
      <c r="K466" s="22"/>
      <c r="L466" s="17"/>
      <c r="M466" s="17"/>
      <c r="N466" s="18"/>
      <c r="O466" s="18"/>
      <c r="P466" s="17"/>
      <c r="Q466" s="17"/>
      <c r="R466" s="18"/>
      <c r="S466" s="18"/>
      <c r="T466" s="18"/>
      <c r="U466" s="18"/>
      <c r="V466" s="18"/>
      <c r="W466" s="18"/>
    </row>
    <row r="467" spans="1:23" ht="12.75" hidden="1">
      <c r="A467" s="2"/>
      <c r="B467" s="9"/>
      <c r="C467" s="9"/>
      <c r="D467" s="9"/>
      <c r="E467" s="9"/>
      <c r="F467" s="9"/>
      <c r="G467" s="9"/>
      <c r="H467" s="9"/>
      <c r="I467" s="9"/>
      <c r="J467" s="22"/>
      <c r="K467" s="22"/>
      <c r="L467" s="17"/>
      <c r="M467" s="17"/>
      <c r="N467" s="18"/>
      <c r="O467" s="18"/>
      <c r="P467" s="17"/>
      <c r="Q467" s="17"/>
      <c r="R467" s="18"/>
      <c r="S467" s="18"/>
      <c r="T467" s="18"/>
      <c r="U467" s="18"/>
      <c r="V467" s="18"/>
      <c r="W467" s="18"/>
    </row>
    <row r="468" spans="1:23" ht="12.75" hidden="1">
      <c r="A468" s="2"/>
      <c r="B468" s="9"/>
      <c r="C468" s="9"/>
      <c r="D468" s="9"/>
      <c r="E468" s="9"/>
      <c r="F468" s="9"/>
      <c r="G468" s="9"/>
      <c r="H468" s="9"/>
      <c r="I468" s="9"/>
      <c r="J468" s="22"/>
      <c r="K468" s="22"/>
      <c r="L468" s="17"/>
      <c r="M468" s="17"/>
      <c r="N468" s="18"/>
      <c r="O468" s="18"/>
      <c r="P468" s="17"/>
      <c r="Q468" s="17"/>
      <c r="R468" s="18"/>
      <c r="S468" s="18"/>
      <c r="T468" s="18"/>
      <c r="U468" s="18"/>
      <c r="V468" s="18"/>
      <c r="W468" s="18"/>
    </row>
    <row r="469" spans="1:23" ht="26.25" customHeight="1" hidden="1">
      <c r="A469" s="2"/>
      <c r="B469" s="9"/>
      <c r="C469" s="9"/>
      <c r="D469" s="9"/>
      <c r="E469" s="9"/>
      <c r="F469" s="9"/>
      <c r="G469" s="9"/>
      <c r="H469" s="9"/>
      <c r="I469" s="9"/>
      <c r="J469" s="22"/>
      <c r="K469" s="22"/>
      <c r="L469" s="17"/>
      <c r="M469" s="17"/>
      <c r="N469" s="18"/>
      <c r="O469" s="18"/>
      <c r="P469" s="17"/>
      <c r="Q469" s="17"/>
      <c r="R469" s="18"/>
      <c r="S469" s="18"/>
      <c r="T469" s="18"/>
      <c r="U469" s="18"/>
      <c r="V469" s="18"/>
      <c r="W469" s="18"/>
    </row>
    <row r="470" spans="1:23" ht="12.75" hidden="1">
      <c r="A470" s="2"/>
      <c r="B470" s="9"/>
      <c r="C470" s="9"/>
      <c r="D470" s="9"/>
      <c r="E470" s="9"/>
      <c r="F470" s="9"/>
      <c r="G470" s="9"/>
      <c r="H470" s="9"/>
      <c r="I470" s="9"/>
      <c r="J470" s="22"/>
      <c r="K470" s="22"/>
      <c r="L470" s="17"/>
      <c r="M470" s="17"/>
      <c r="N470" s="18"/>
      <c r="O470" s="18"/>
      <c r="P470" s="17"/>
      <c r="Q470" s="17"/>
      <c r="R470" s="18"/>
      <c r="S470" s="18"/>
      <c r="T470" s="18"/>
      <c r="U470" s="18"/>
      <c r="V470" s="18"/>
      <c r="W470" s="18"/>
    </row>
    <row r="471" spans="1:23" ht="12.75" hidden="1">
      <c r="A471" s="2"/>
      <c r="B471" s="9"/>
      <c r="C471" s="9"/>
      <c r="D471" s="9"/>
      <c r="E471" s="9"/>
      <c r="F471" s="9"/>
      <c r="G471" s="9"/>
      <c r="H471" s="9"/>
      <c r="I471" s="9"/>
      <c r="J471" s="22"/>
      <c r="K471" s="22"/>
      <c r="L471" s="17"/>
      <c r="M471" s="17"/>
      <c r="N471" s="18"/>
      <c r="O471" s="18"/>
      <c r="P471" s="17"/>
      <c r="Q471" s="17"/>
      <c r="R471" s="18"/>
      <c r="S471" s="18"/>
      <c r="T471" s="18"/>
      <c r="U471" s="18"/>
      <c r="V471" s="18"/>
      <c r="W471" s="18"/>
    </row>
    <row r="472" spans="1:23" ht="12.75" hidden="1">
      <c r="A472" s="2"/>
      <c r="B472" s="9"/>
      <c r="C472" s="9"/>
      <c r="D472" s="9"/>
      <c r="E472" s="9"/>
      <c r="F472" s="9"/>
      <c r="G472" s="9"/>
      <c r="H472" s="9"/>
      <c r="I472" s="9"/>
      <c r="J472" s="22"/>
      <c r="K472" s="22"/>
      <c r="L472" s="17"/>
      <c r="M472" s="17"/>
      <c r="N472" s="18"/>
      <c r="O472" s="18"/>
      <c r="P472" s="17"/>
      <c r="Q472" s="17"/>
      <c r="R472" s="18"/>
      <c r="S472" s="18"/>
      <c r="T472" s="18"/>
      <c r="U472" s="18"/>
      <c r="V472" s="18"/>
      <c r="W472" s="18"/>
    </row>
    <row r="473" spans="1:23" ht="12.75" hidden="1">
      <c r="A473" s="2"/>
      <c r="B473" s="9"/>
      <c r="C473" s="9"/>
      <c r="D473" s="9"/>
      <c r="E473" s="9"/>
      <c r="F473" s="9"/>
      <c r="G473" s="9"/>
      <c r="H473" s="9"/>
      <c r="I473" s="9"/>
      <c r="J473" s="22"/>
      <c r="K473" s="22"/>
      <c r="L473" s="17"/>
      <c r="M473" s="17"/>
      <c r="N473" s="18"/>
      <c r="O473" s="18"/>
      <c r="P473" s="17"/>
      <c r="Q473" s="17"/>
      <c r="R473" s="18"/>
      <c r="S473" s="18"/>
      <c r="T473" s="18"/>
      <c r="U473" s="18"/>
      <c r="V473" s="18"/>
      <c r="W473" s="18"/>
    </row>
    <row r="474" spans="1:23" ht="12.75" hidden="1">
      <c r="A474" s="2"/>
      <c r="B474" s="9"/>
      <c r="C474" s="9"/>
      <c r="D474" s="9"/>
      <c r="E474" s="9"/>
      <c r="F474" s="9"/>
      <c r="G474" s="9"/>
      <c r="H474" s="9"/>
      <c r="I474" s="9"/>
      <c r="J474" s="22"/>
      <c r="K474" s="22"/>
      <c r="L474" s="17"/>
      <c r="M474" s="17"/>
      <c r="N474" s="18"/>
      <c r="O474" s="18"/>
      <c r="P474" s="17"/>
      <c r="Q474" s="17"/>
      <c r="R474" s="18"/>
      <c r="S474" s="18"/>
      <c r="T474" s="18"/>
      <c r="U474" s="18"/>
      <c r="V474" s="18"/>
      <c r="W474" s="18"/>
    </row>
    <row r="475" spans="1:23" ht="12.75" hidden="1">
      <c r="A475" s="2"/>
      <c r="B475" s="9"/>
      <c r="C475" s="9"/>
      <c r="D475" s="9"/>
      <c r="E475" s="9"/>
      <c r="F475" s="9"/>
      <c r="G475" s="9"/>
      <c r="H475" s="9"/>
      <c r="I475" s="9"/>
      <c r="J475" s="22"/>
      <c r="K475" s="22"/>
      <c r="L475" s="17"/>
      <c r="M475" s="17"/>
      <c r="N475" s="18"/>
      <c r="O475" s="18"/>
      <c r="P475" s="17"/>
      <c r="Q475" s="17"/>
      <c r="R475" s="18"/>
      <c r="S475" s="18"/>
      <c r="T475" s="18"/>
      <c r="U475" s="18"/>
      <c r="V475" s="18"/>
      <c r="W475" s="18"/>
    </row>
    <row r="476" spans="1:23" ht="12.75" hidden="1">
      <c r="A476" s="2"/>
      <c r="B476" s="9"/>
      <c r="C476" s="9"/>
      <c r="D476" s="9"/>
      <c r="E476" s="9"/>
      <c r="F476" s="9"/>
      <c r="G476" s="9"/>
      <c r="H476" s="9"/>
      <c r="I476" s="9"/>
      <c r="J476" s="22"/>
      <c r="K476" s="22"/>
      <c r="L476" s="17"/>
      <c r="M476" s="17"/>
      <c r="N476" s="18"/>
      <c r="O476" s="18"/>
      <c r="P476" s="17"/>
      <c r="Q476" s="17"/>
      <c r="R476" s="18"/>
      <c r="S476" s="18"/>
      <c r="T476" s="18"/>
      <c r="U476" s="18"/>
      <c r="V476" s="18"/>
      <c r="W476" s="18"/>
    </row>
    <row r="477" spans="1:23" ht="12.75" hidden="1">
      <c r="A477" s="2"/>
      <c r="B477" s="9"/>
      <c r="C477" s="9"/>
      <c r="D477" s="9"/>
      <c r="E477" s="9"/>
      <c r="F477" s="9"/>
      <c r="G477" s="9"/>
      <c r="H477" s="9"/>
      <c r="I477" s="9"/>
      <c r="J477" s="22"/>
      <c r="K477" s="22"/>
      <c r="L477" s="17"/>
      <c r="M477" s="17"/>
      <c r="N477" s="18"/>
      <c r="O477" s="18"/>
      <c r="P477" s="17"/>
      <c r="Q477" s="17"/>
      <c r="R477" s="18"/>
      <c r="S477" s="18"/>
      <c r="T477" s="18"/>
      <c r="U477" s="18"/>
      <c r="V477" s="18"/>
      <c r="W477" s="18"/>
    </row>
    <row r="478" spans="1:23" ht="12.75" hidden="1">
      <c r="A478" s="2"/>
      <c r="B478" s="9"/>
      <c r="C478" s="9"/>
      <c r="D478" s="9"/>
      <c r="E478" s="9"/>
      <c r="F478" s="9"/>
      <c r="G478" s="9"/>
      <c r="H478" s="9"/>
      <c r="I478" s="9"/>
      <c r="J478" s="22"/>
      <c r="K478" s="22"/>
      <c r="L478" s="17"/>
      <c r="M478" s="17"/>
      <c r="N478" s="18"/>
      <c r="O478" s="18"/>
      <c r="P478" s="17"/>
      <c r="Q478" s="17"/>
      <c r="R478" s="18"/>
      <c r="S478" s="18"/>
      <c r="T478" s="18"/>
      <c r="U478" s="18"/>
      <c r="V478" s="18"/>
      <c r="W478" s="18"/>
    </row>
    <row r="479" spans="1:23" ht="12.75" hidden="1">
      <c r="A479" s="2"/>
      <c r="B479" s="9"/>
      <c r="C479" s="9"/>
      <c r="D479" s="9"/>
      <c r="E479" s="9"/>
      <c r="F479" s="9"/>
      <c r="G479" s="9"/>
      <c r="H479" s="9"/>
      <c r="I479" s="9"/>
      <c r="J479" s="22"/>
      <c r="K479" s="22"/>
      <c r="L479" s="17"/>
      <c r="M479" s="17"/>
      <c r="N479" s="18"/>
      <c r="O479" s="18"/>
      <c r="P479" s="17"/>
      <c r="Q479" s="17"/>
      <c r="R479" s="18"/>
      <c r="S479" s="18"/>
      <c r="T479" s="18"/>
      <c r="U479" s="18"/>
      <c r="V479" s="18"/>
      <c r="W479" s="18"/>
    </row>
    <row r="480" spans="1:23" ht="12.75" hidden="1">
      <c r="A480" s="2"/>
      <c r="B480" s="9"/>
      <c r="C480" s="9"/>
      <c r="D480" s="9"/>
      <c r="E480" s="9"/>
      <c r="F480" s="9"/>
      <c r="G480" s="9"/>
      <c r="H480" s="9"/>
      <c r="I480" s="9"/>
      <c r="J480" s="22"/>
      <c r="K480" s="22"/>
      <c r="L480" s="17"/>
      <c r="M480" s="17"/>
      <c r="N480" s="18"/>
      <c r="O480" s="18"/>
      <c r="P480" s="17"/>
      <c r="Q480" s="17"/>
      <c r="R480" s="18"/>
      <c r="S480" s="18"/>
      <c r="T480" s="18"/>
      <c r="U480" s="18"/>
      <c r="V480" s="18"/>
      <c r="W480" s="18"/>
    </row>
    <row r="481" spans="1:23" ht="12.75" hidden="1">
      <c r="A481" s="2"/>
      <c r="B481" s="9"/>
      <c r="C481" s="9"/>
      <c r="D481" s="9"/>
      <c r="E481" s="9"/>
      <c r="F481" s="9"/>
      <c r="G481" s="9"/>
      <c r="H481" s="9"/>
      <c r="I481" s="9"/>
      <c r="J481" s="22"/>
      <c r="K481" s="22"/>
      <c r="L481" s="17"/>
      <c r="M481" s="17"/>
      <c r="N481" s="18"/>
      <c r="O481" s="18"/>
      <c r="P481" s="17"/>
      <c r="Q481" s="17"/>
      <c r="R481" s="18"/>
      <c r="S481" s="18"/>
      <c r="T481" s="18"/>
      <c r="U481" s="18"/>
      <c r="V481" s="18"/>
      <c r="W481" s="18"/>
    </row>
    <row r="482" spans="1:23" ht="12.75" hidden="1">
      <c r="A482" s="2"/>
      <c r="B482" s="9"/>
      <c r="C482" s="9"/>
      <c r="D482" s="9"/>
      <c r="E482" s="9"/>
      <c r="F482" s="9"/>
      <c r="G482" s="9"/>
      <c r="H482" s="9"/>
      <c r="I482" s="9"/>
      <c r="J482" s="22"/>
      <c r="K482" s="22"/>
      <c r="L482" s="17"/>
      <c r="M482" s="17"/>
      <c r="N482" s="18"/>
      <c r="O482" s="18"/>
      <c r="P482" s="17"/>
      <c r="Q482" s="17"/>
      <c r="R482" s="18"/>
      <c r="S482" s="18"/>
      <c r="T482" s="18"/>
      <c r="U482" s="18"/>
      <c r="V482" s="18"/>
      <c r="W482" s="18"/>
    </row>
    <row r="483" spans="1:23" ht="12.75" hidden="1">
      <c r="A483" s="2"/>
      <c r="B483" s="9"/>
      <c r="C483" s="9"/>
      <c r="D483" s="9"/>
      <c r="E483" s="9"/>
      <c r="F483" s="9"/>
      <c r="G483" s="9"/>
      <c r="H483" s="9"/>
      <c r="I483" s="9"/>
      <c r="J483" s="22"/>
      <c r="K483" s="22"/>
      <c r="L483" s="17"/>
      <c r="M483" s="17"/>
      <c r="N483" s="18"/>
      <c r="O483" s="18"/>
      <c r="P483" s="17"/>
      <c r="Q483" s="17"/>
      <c r="R483" s="18"/>
      <c r="S483" s="18"/>
      <c r="T483" s="18"/>
      <c r="U483" s="18"/>
      <c r="V483" s="18"/>
      <c r="W483" s="18"/>
    </row>
    <row r="484" spans="1:23" ht="12.75" hidden="1">
      <c r="A484" s="2"/>
      <c r="B484" s="9"/>
      <c r="C484" s="9"/>
      <c r="D484" s="9"/>
      <c r="E484" s="9"/>
      <c r="F484" s="9"/>
      <c r="G484" s="9"/>
      <c r="H484" s="9"/>
      <c r="I484" s="9"/>
      <c r="J484" s="22"/>
      <c r="K484" s="22"/>
      <c r="L484" s="17"/>
      <c r="M484" s="17"/>
      <c r="N484" s="18"/>
      <c r="O484" s="18"/>
      <c r="P484" s="17"/>
      <c r="Q484" s="17"/>
      <c r="R484" s="18"/>
      <c r="S484" s="18"/>
      <c r="T484" s="18"/>
      <c r="U484" s="18"/>
      <c r="V484" s="18"/>
      <c r="W484" s="18"/>
    </row>
    <row r="485" spans="1:23" ht="12.75" hidden="1">
      <c r="A485" s="2"/>
      <c r="B485" s="9"/>
      <c r="C485" s="9"/>
      <c r="D485" s="9"/>
      <c r="E485" s="9"/>
      <c r="F485" s="9"/>
      <c r="G485" s="9"/>
      <c r="H485" s="9"/>
      <c r="I485" s="9"/>
      <c r="J485" s="22"/>
      <c r="K485" s="22"/>
      <c r="L485" s="17"/>
      <c r="M485" s="17"/>
      <c r="N485" s="18"/>
      <c r="O485" s="18"/>
      <c r="P485" s="17"/>
      <c r="Q485" s="17"/>
      <c r="R485" s="18"/>
      <c r="S485" s="18"/>
      <c r="T485" s="18"/>
      <c r="U485" s="18"/>
      <c r="V485" s="18"/>
      <c r="W485" s="18"/>
    </row>
    <row r="486" spans="1:23" ht="12.75" customHeight="1" hidden="1">
      <c r="A486" s="2"/>
      <c r="B486" s="9"/>
      <c r="C486" s="9"/>
      <c r="D486" s="9"/>
      <c r="E486" s="9"/>
      <c r="F486" s="9"/>
      <c r="G486" s="9"/>
      <c r="H486" s="9"/>
      <c r="I486" s="9"/>
      <c r="J486" s="22"/>
      <c r="K486" s="22"/>
      <c r="L486" s="17"/>
      <c r="M486" s="17"/>
      <c r="N486" s="18"/>
      <c r="O486" s="18"/>
      <c r="P486" s="17"/>
      <c r="Q486" s="17"/>
      <c r="R486" s="18"/>
      <c r="S486" s="18"/>
      <c r="T486" s="18"/>
      <c r="U486" s="18"/>
      <c r="V486" s="18"/>
      <c r="W486" s="18"/>
    </row>
    <row r="487" spans="1:23" ht="27" customHeight="1" hidden="1">
      <c r="A487" s="2"/>
      <c r="B487" s="9"/>
      <c r="C487" s="9"/>
      <c r="D487" s="9"/>
      <c r="E487" s="9"/>
      <c r="F487" s="9"/>
      <c r="G487" s="9"/>
      <c r="H487" s="9"/>
      <c r="I487" s="9"/>
      <c r="J487" s="22"/>
      <c r="K487" s="22"/>
      <c r="L487" s="17"/>
      <c r="M487" s="17"/>
      <c r="N487" s="18"/>
      <c r="O487" s="18"/>
      <c r="P487" s="17"/>
      <c r="Q487" s="17"/>
      <c r="R487" s="18"/>
      <c r="S487" s="18"/>
      <c r="T487" s="18"/>
      <c r="U487" s="18"/>
      <c r="V487" s="18"/>
      <c r="W487" s="18"/>
    </row>
    <row r="488" spans="1:23" ht="26.25" customHeight="1" hidden="1">
      <c r="A488" s="2"/>
      <c r="B488" s="9"/>
      <c r="C488" s="9"/>
      <c r="D488" s="9"/>
      <c r="E488" s="9"/>
      <c r="F488" s="9"/>
      <c r="G488" s="9"/>
      <c r="H488" s="9"/>
      <c r="I488" s="9"/>
      <c r="J488" s="22"/>
      <c r="K488" s="22"/>
      <c r="L488" s="17"/>
      <c r="M488" s="17"/>
      <c r="N488" s="18"/>
      <c r="O488" s="18"/>
      <c r="P488" s="17"/>
      <c r="Q488" s="17"/>
      <c r="R488" s="18"/>
      <c r="S488" s="18"/>
      <c r="T488" s="18"/>
      <c r="U488" s="18"/>
      <c r="V488" s="18"/>
      <c r="W488" s="18"/>
    </row>
    <row r="489" spans="1:23" ht="12.75" hidden="1">
      <c r="A489" s="2"/>
      <c r="B489" s="9"/>
      <c r="C489" s="9"/>
      <c r="D489" s="9"/>
      <c r="E489" s="9"/>
      <c r="F489" s="9"/>
      <c r="G489" s="9"/>
      <c r="H489" s="9"/>
      <c r="I489" s="9"/>
      <c r="J489" s="22"/>
      <c r="K489" s="22"/>
      <c r="L489" s="17"/>
      <c r="M489" s="17"/>
      <c r="N489" s="18"/>
      <c r="O489" s="18"/>
      <c r="P489" s="17"/>
      <c r="Q489" s="17"/>
      <c r="R489" s="18"/>
      <c r="S489" s="18"/>
      <c r="T489" s="18"/>
      <c r="U489" s="18"/>
      <c r="V489" s="18"/>
      <c r="W489" s="18"/>
    </row>
    <row r="490" spans="1:23" ht="29.25" customHeight="1" hidden="1">
      <c r="A490" s="2"/>
      <c r="B490" s="9"/>
      <c r="C490" s="9"/>
      <c r="D490" s="9"/>
      <c r="E490" s="9"/>
      <c r="F490" s="9"/>
      <c r="G490" s="9"/>
      <c r="H490" s="9"/>
      <c r="I490" s="9"/>
      <c r="J490" s="22"/>
      <c r="K490" s="22"/>
      <c r="L490" s="17"/>
      <c r="M490" s="17"/>
      <c r="N490" s="18"/>
      <c r="O490" s="18"/>
      <c r="P490" s="17"/>
      <c r="Q490" s="17"/>
      <c r="R490" s="18"/>
      <c r="S490" s="18"/>
      <c r="T490" s="18"/>
      <c r="U490" s="18"/>
      <c r="V490" s="18"/>
      <c r="W490" s="18"/>
    </row>
    <row r="491" spans="1:23" ht="25.5" customHeight="1" hidden="1">
      <c r="A491" s="2"/>
      <c r="B491" s="9"/>
      <c r="C491" s="9"/>
      <c r="D491" s="9"/>
      <c r="E491" s="9"/>
      <c r="F491" s="9"/>
      <c r="G491" s="9"/>
      <c r="H491" s="9"/>
      <c r="I491" s="9"/>
      <c r="J491" s="22"/>
      <c r="K491" s="22"/>
      <c r="L491" s="17"/>
      <c r="M491" s="17"/>
      <c r="N491" s="18"/>
      <c r="O491" s="18"/>
      <c r="P491" s="17"/>
      <c r="Q491" s="17"/>
      <c r="R491" s="18"/>
      <c r="S491" s="18"/>
      <c r="T491" s="18"/>
      <c r="U491" s="18"/>
      <c r="V491" s="18"/>
      <c r="W491" s="18"/>
    </row>
    <row r="492" spans="1:23" ht="12.75" hidden="1">
      <c r="A492" s="2"/>
      <c r="B492" s="9"/>
      <c r="C492" s="9"/>
      <c r="D492" s="9"/>
      <c r="E492" s="9"/>
      <c r="F492" s="9"/>
      <c r="G492" s="9"/>
      <c r="H492" s="9"/>
      <c r="I492" s="9"/>
      <c r="J492" s="22"/>
      <c r="K492" s="22"/>
      <c r="L492" s="17"/>
      <c r="M492" s="17"/>
      <c r="N492" s="18"/>
      <c r="O492" s="18"/>
      <c r="P492" s="17"/>
      <c r="Q492" s="17"/>
      <c r="R492" s="18"/>
      <c r="S492" s="18"/>
      <c r="T492" s="18"/>
      <c r="U492" s="18"/>
      <c r="V492" s="18"/>
      <c r="W492" s="18"/>
    </row>
    <row r="493" spans="1:23" ht="12.75" hidden="1">
      <c r="A493" s="2"/>
      <c r="B493" s="9"/>
      <c r="C493" s="9"/>
      <c r="D493" s="9"/>
      <c r="E493" s="9"/>
      <c r="F493" s="9"/>
      <c r="G493" s="9"/>
      <c r="H493" s="9"/>
      <c r="I493" s="9"/>
      <c r="J493" s="22"/>
      <c r="K493" s="22"/>
      <c r="L493" s="17"/>
      <c r="M493" s="17"/>
      <c r="N493" s="18"/>
      <c r="O493" s="18"/>
      <c r="P493" s="17"/>
      <c r="Q493" s="17"/>
      <c r="R493" s="18"/>
      <c r="S493" s="18"/>
      <c r="T493" s="18"/>
      <c r="U493" s="18"/>
      <c r="V493" s="18"/>
      <c r="W493" s="18"/>
    </row>
    <row r="494" spans="1:23" ht="12.75" hidden="1">
      <c r="A494" s="2"/>
      <c r="B494" s="9"/>
      <c r="C494" s="9"/>
      <c r="D494" s="9"/>
      <c r="E494" s="9"/>
      <c r="F494" s="9"/>
      <c r="G494" s="9"/>
      <c r="H494" s="9"/>
      <c r="I494" s="9"/>
      <c r="J494" s="22"/>
      <c r="K494" s="22"/>
      <c r="L494" s="17"/>
      <c r="M494" s="17"/>
      <c r="N494" s="18"/>
      <c r="O494" s="18"/>
      <c r="P494" s="17"/>
      <c r="Q494" s="17"/>
      <c r="R494" s="18"/>
      <c r="S494" s="18"/>
      <c r="T494" s="18"/>
      <c r="U494" s="18"/>
      <c r="V494" s="18"/>
      <c r="W494" s="18"/>
    </row>
    <row r="495" spans="1:23" ht="12.75" hidden="1">
      <c r="A495" s="2"/>
      <c r="B495" s="9"/>
      <c r="C495" s="9"/>
      <c r="D495" s="9"/>
      <c r="E495" s="9"/>
      <c r="F495" s="9"/>
      <c r="G495" s="9"/>
      <c r="H495" s="9"/>
      <c r="I495" s="9"/>
      <c r="J495" s="22"/>
      <c r="K495" s="22"/>
      <c r="L495" s="17"/>
      <c r="M495" s="17"/>
      <c r="N495" s="18"/>
      <c r="O495" s="18"/>
      <c r="P495" s="17"/>
      <c r="Q495" s="17"/>
      <c r="R495" s="18"/>
      <c r="S495" s="18"/>
      <c r="T495" s="18"/>
      <c r="U495" s="18"/>
      <c r="V495" s="18"/>
      <c r="W495" s="18"/>
    </row>
    <row r="496" spans="1:23" ht="12.75" hidden="1">
      <c r="A496" s="2"/>
      <c r="B496" s="9"/>
      <c r="C496" s="9"/>
      <c r="D496" s="9"/>
      <c r="E496" s="9"/>
      <c r="F496" s="9"/>
      <c r="G496" s="9"/>
      <c r="H496" s="9"/>
      <c r="I496" s="9"/>
      <c r="J496" s="10"/>
      <c r="K496" s="10"/>
      <c r="L496" s="17"/>
      <c r="M496" s="17"/>
      <c r="N496" s="18"/>
      <c r="O496" s="18"/>
      <c r="P496" s="17"/>
      <c r="Q496" s="17"/>
      <c r="R496" s="18"/>
      <c r="S496" s="18"/>
      <c r="T496" s="18"/>
      <c r="U496" s="18"/>
      <c r="V496" s="18"/>
      <c r="W496" s="18"/>
    </row>
    <row r="497" spans="1:23" ht="12.75" hidden="1">
      <c r="A497" s="2"/>
      <c r="B497" s="9"/>
      <c r="C497" s="9"/>
      <c r="D497" s="9"/>
      <c r="E497" s="9"/>
      <c r="F497" s="9"/>
      <c r="G497" s="9"/>
      <c r="H497" s="9"/>
      <c r="I497" s="9"/>
      <c r="J497" s="10"/>
      <c r="K497" s="10"/>
      <c r="L497" s="17"/>
      <c r="M497" s="17"/>
      <c r="N497" s="18"/>
      <c r="O497" s="18"/>
      <c r="P497" s="17"/>
      <c r="Q497" s="17"/>
      <c r="R497" s="18"/>
      <c r="S497" s="18"/>
      <c r="T497" s="18"/>
      <c r="U497" s="18"/>
      <c r="V497" s="18"/>
      <c r="W497" s="18"/>
    </row>
    <row r="498" spans="1:23" ht="12.75" hidden="1">
      <c r="A498" s="6"/>
      <c r="B498" s="19"/>
      <c r="C498" s="19"/>
      <c r="D498" s="19"/>
      <c r="E498" s="19"/>
      <c r="F498" s="19"/>
      <c r="G498" s="19"/>
      <c r="H498" s="19"/>
      <c r="I498" s="19"/>
      <c r="J498" s="16"/>
      <c r="K498" s="16"/>
      <c r="L498" s="16"/>
      <c r="M498" s="16"/>
      <c r="N498" s="16"/>
      <c r="O498" s="16"/>
      <c r="P498" s="16"/>
      <c r="Q498" s="16"/>
      <c r="R498" s="8"/>
      <c r="S498" s="8"/>
      <c r="T498" s="8"/>
      <c r="U498" s="8"/>
      <c r="V498" s="8"/>
      <c r="W498" s="8"/>
    </row>
    <row r="499" ht="12.75" hidden="1"/>
    <row r="500" ht="12.75" hidden="1"/>
    <row r="501" spans="1:23" ht="12.75" hidden="1">
      <c r="A501" s="21"/>
      <c r="B501" s="21"/>
      <c r="C501" s="21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</row>
    <row r="502" spans="1:23" ht="12.75" hidden="1">
      <c r="A502" s="21"/>
      <c r="B502" s="21"/>
      <c r="C502" s="21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</row>
    <row r="503" spans="1:23" ht="37.5" customHeight="1" hidden="1">
      <c r="A503" s="21"/>
      <c r="B503" s="21"/>
      <c r="C503" s="21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</row>
    <row r="504" spans="1:23" ht="12.75" hidden="1">
      <c r="A504" s="21"/>
      <c r="B504" s="21"/>
      <c r="C504" s="21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</row>
    <row r="505" spans="1:23" ht="12.75" hidden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</row>
    <row r="506" spans="1:23" ht="12.75" hidden="1">
      <c r="A506" s="17"/>
      <c r="B506" s="17"/>
      <c r="C506" s="17"/>
      <c r="D506" s="17"/>
      <c r="E506" s="17"/>
      <c r="F506" s="17"/>
      <c r="G506" s="17"/>
      <c r="H506" s="17"/>
      <c r="I506" s="17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</row>
    <row r="507" spans="1:23" ht="48.75" customHeight="1" hidden="1">
      <c r="A507" s="17"/>
      <c r="B507" s="17"/>
      <c r="C507" s="17"/>
      <c r="D507" s="17"/>
      <c r="E507" s="17"/>
      <c r="F507" s="17"/>
      <c r="G507" s="17"/>
      <c r="H507" s="17"/>
      <c r="I507" s="17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</row>
    <row r="508" spans="1:23" ht="12.75" hidden="1">
      <c r="A508" s="5"/>
      <c r="B508" s="20"/>
      <c r="C508" s="20"/>
      <c r="D508" s="20"/>
      <c r="E508" s="20"/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"/>
      <c r="T508" s="20"/>
      <c r="U508" s="20"/>
      <c r="V508" s="20"/>
      <c r="W508" s="20"/>
    </row>
    <row r="509" spans="1:23" ht="12.75" hidden="1">
      <c r="A509" s="2"/>
      <c r="B509" s="9"/>
      <c r="C509" s="9"/>
      <c r="D509" s="9"/>
      <c r="E509" s="9"/>
      <c r="F509" s="9"/>
      <c r="G509" s="9"/>
      <c r="H509" s="9"/>
      <c r="I509" s="9"/>
      <c r="J509" s="10"/>
      <c r="K509" s="10"/>
      <c r="L509" s="17"/>
      <c r="M509" s="17"/>
      <c r="N509" s="18"/>
      <c r="O509" s="18"/>
      <c r="P509" s="17"/>
      <c r="Q509" s="17"/>
      <c r="R509" s="18"/>
      <c r="S509" s="18"/>
      <c r="T509" s="18"/>
      <c r="U509" s="18"/>
      <c r="V509" s="18"/>
      <c r="W509" s="18"/>
    </row>
    <row r="510" spans="1:23" ht="26.25" customHeight="1" hidden="1">
      <c r="A510" s="2"/>
      <c r="B510" s="9"/>
      <c r="C510" s="9"/>
      <c r="D510" s="9"/>
      <c r="E510" s="9"/>
      <c r="F510" s="9"/>
      <c r="G510" s="9"/>
      <c r="H510" s="9"/>
      <c r="I510" s="9"/>
      <c r="J510" s="22"/>
      <c r="K510" s="22"/>
      <c r="L510" s="17"/>
      <c r="M510" s="17"/>
      <c r="N510" s="18"/>
      <c r="O510" s="18"/>
      <c r="P510" s="17"/>
      <c r="Q510" s="17"/>
      <c r="R510" s="18"/>
      <c r="S510" s="18"/>
      <c r="T510" s="18"/>
      <c r="U510" s="18"/>
      <c r="V510" s="18"/>
      <c r="W510" s="18"/>
    </row>
    <row r="511" spans="1:23" ht="12.75" hidden="1">
      <c r="A511" s="2"/>
      <c r="B511" s="9"/>
      <c r="C511" s="9"/>
      <c r="D511" s="9"/>
      <c r="E511" s="9"/>
      <c r="F511" s="9"/>
      <c r="G511" s="9"/>
      <c r="H511" s="9"/>
      <c r="I511" s="9"/>
      <c r="J511" s="22"/>
      <c r="K511" s="22"/>
      <c r="L511" s="17"/>
      <c r="M511" s="17"/>
      <c r="N511" s="18"/>
      <c r="O511" s="18"/>
      <c r="P511" s="17"/>
      <c r="Q511" s="17"/>
      <c r="R511" s="18"/>
      <c r="S511" s="18"/>
      <c r="T511" s="18"/>
      <c r="U511" s="18"/>
      <c r="V511" s="18"/>
      <c r="W511" s="18"/>
    </row>
    <row r="512" spans="1:23" ht="12.75" hidden="1">
      <c r="A512" s="2"/>
      <c r="B512" s="9"/>
      <c r="C512" s="9"/>
      <c r="D512" s="9"/>
      <c r="E512" s="9"/>
      <c r="F512" s="9"/>
      <c r="G512" s="9"/>
      <c r="H512" s="9"/>
      <c r="I512" s="9"/>
      <c r="J512" s="22"/>
      <c r="K512" s="22"/>
      <c r="L512" s="17"/>
      <c r="M512" s="17"/>
      <c r="N512" s="18"/>
      <c r="O512" s="18"/>
      <c r="P512" s="17"/>
      <c r="Q512" s="17"/>
      <c r="R512" s="18"/>
      <c r="S512" s="18"/>
      <c r="T512" s="18"/>
      <c r="U512" s="18"/>
      <c r="V512" s="18"/>
      <c r="W512" s="18"/>
    </row>
    <row r="513" spans="1:23" ht="12.75" hidden="1">
      <c r="A513" s="2"/>
      <c r="B513" s="9"/>
      <c r="C513" s="9"/>
      <c r="D513" s="9"/>
      <c r="E513" s="9"/>
      <c r="F513" s="9"/>
      <c r="G513" s="9"/>
      <c r="H513" s="9"/>
      <c r="I513" s="9"/>
      <c r="J513" s="22"/>
      <c r="K513" s="22"/>
      <c r="L513" s="17"/>
      <c r="M513" s="17"/>
      <c r="N513" s="18"/>
      <c r="O513" s="18"/>
      <c r="P513" s="17"/>
      <c r="Q513" s="17"/>
      <c r="R513" s="18"/>
      <c r="S513" s="18"/>
      <c r="T513" s="18"/>
      <c r="U513" s="18"/>
      <c r="V513" s="18"/>
      <c r="W513" s="18"/>
    </row>
    <row r="514" spans="1:23" ht="12.75" hidden="1">
      <c r="A514" s="2"/>
      <c r="B514" s="9"/>
      <c r="C514" s="9"/>
      <c r="D514" s="9"/>
      <c r="E514" s="9"/>
      <c r="F514" s="9"/>
      <c r="G514" s="9"/>
      <c r="H514" s="9"/>
      <c r="I514" s="9"/>
      <c r="J514" s="22"/>
      <c r="K514" s="22"/>
      <c r="L514" s="17"/>
      <c r="M514" s="17"/>
      <c r="N514" s="18"/>
      <c r="O514" s="18"/>
      <c r="P514" s="17"/>
      <c r="Q514" s="17"/>
      <c r="R514" s="18"/>
      <c r="S514" s="18"/>
      <c r="T514" s="18"/>
      <c r="U514" s="18"/>
      <c r="V514" s="18"/>
      <c r="W514" s="18"/>
    </row>
    <row r="515" spans="1:23" ht="12.75" hidden="1">
      <c r="A515" s="2"/>
      <c r="B515" s="9"/>
      <c r="C515" s="9"/>
      <c r="D515" s="9"/>
      <c r="E515" s="9"/>
      <c r="F515" s="9"/>
      <c r="G515" s="9"/>
      <c r="H515" s="9"/>
      <c r="I515" s="9"/>
      <c r="J515" s="22"/>
      <c r="K515" s="22"/>
      <c r="L515" s="17"/>
      <c r="M515" s="17"/>
      <c r="N515" s="18"/>
      <c r="O515" s="18"/>
      <c r="P515" s="17"/>
      <c r="Q515" s="17"/>
      <c r="R515" s="18"/>
      <c r="S515" s="18"/>
      <c r="T515" s="18"/>
      <c r="U515" s="18"/>
      <c r="V515" s="18"/>
      <c r="W515" s="18"/>
    </row>
    <row r="516" spans="1:23" ht="12.75" hidden="1">
      <c r="A516" s="2"/>
      <c r="B516" s="9"/>
      <c r="C516" s="9"/>
      <c r="D516" s="9"/>
      <c r="E516" s="9"/>
      <c r="F516" s="9"/>
      <c r="G516" s="9"/>
      <c r="H516" s="9"/>
      <c r="I516" s="9"/>
      <c r="J516" s="22"/>
      <c r="K516" s="22"/>
      <c r="L516" s="17"/>
      <c r="M516" s="17"/>
      <c r="N516" s="18"/>
      <c r="O516" s="18"/>
      <c r="P516" s="17"/>
      <c r="Q516" s="17"/>
      <c r="R516" s="18"/>
      <c r="S516" s="18"/>
      <c r="T516" s="18"/>
      <c r="U516" s="18"/>
      <c r="V516" s="18"/>
      <c r="W516" s="18"/>
    </row>
    <row r="517" spans="1:23" ht="12.75" hidden="1">
      <c r="A517" s="2"/>
      <c r="B517" s="9"/>
      <c r="C517" s="9"/>
      <c r="D517" s="9"/>
      <c r="E517" s="9"/>
      <c r="F517" s="9"/>
      <c r="G517" s="9"/>
      <c r="H517" s="9"/>
      <c r="I517" s="9"/>
      <c r="J517" s="22"/>
      <c r="K517" s="22"/>
      <c r="L517" s="17"/>
      <c r="M517" s="17"/>
      <c r="N517" s="18"/>
      <c r="O517" s="18"/>
      <c r="P517" s="17"/>
      <c r="Q517" s="17"/>
      <c r="R517" s="18"/>
      <c r="S517" s="18"/>
      <c r="T517" s="18"/>
      <c r="U517" s="18"/>
      <c r="V517" s="18"/>
      <c r="W517" s="18"/>
    </row>
    <row r="518" spans="1:23" ht="12.75" hidden="1">
      <c r="A518" s="2"/>
      <c r="B518" s="9"/>
      <c r="C518" s="9"/>
      <c r="D518" s="9"/>
      <c r="E518" s="9"/>
      <c r="F518" s="9"/>
      <c r="G518" s="9"/>
      <c r="H518" s="9"/>
      <c r="I518" s="9"/>
      <c r="J518" s="22"/>
      <c r="K518" s="22"/>
      <c r="L518" s="17"/>
      <c r="M518" s="17"/>
      <c r="N518" s="18"/>
      <c r="O518" s="18"/>
      <c r="P518" s="17"/>
      <c r="Q518" s="17"/>
      <c r="R518" s="18"/>
      <c r="S518" s="18"/>
      <c r="T518" s="18"/>
      <c r="U518" s="18"/>
      <c r="V518" s="18"/>
      <c r="W518" s="18"/>
    </row>
    <row r="519" spans="1:23" ht="12.75" hidden="1">
      <c r="A519" s="2"/>
      <c r="B519" s="9"/>
      <c r="C519" s="9"/>
      <c r="D519" s="9"/>
      <c r="E519" s="9"/>
      <c r="F519" s="9"/>
      <c r="G519" s="9"/>
      <c r="H519" s="9"/>
      <c r="I519" s="9"/>
      <c r="J519" s="22"/>
      <c r="K519" s="22"/>
      <c r="L519" s="17"/>
      <c r="M519" s="17"/>
      <c r="N519" s="18"/>
      <c r="O519" s="18"/>
      <c r="P519" s="17"/>
      <c r="Q519" s="17"/>
      <c r="R519" s="18"/>
      <c r="S519" s="18"/>
      <c r="T519" s="18"/>
      <c r="U519" s="18"/>
      <c r="V519" s="18"/>
      <c r="W519" s="18"/>
    </row>
    <row r="520" spans="1:23" ht="12.75" hidden="1">
      <c r="A520" s="2"/>
      <c r="B520" s="9"/>
      <c r="C520" s="9"/>
      <c r="D520" s="9"/>
      <c r="E520" s="9"/>
      <c r="F520" s="9"/>
      <c r="G520" s="9"/>
      <c r="H520" s="9"/>
      <c r="I520" s="9"/>
      <c r="J520" s="22"/>
      <c r="K520" s="22"/>
      <c r="L520" s="17"/>
      <c r="M520" s="17"/>
      <c r="N520" s="18"/>
      <c r="O520" s="18"/>
      <c r="P520" s="17"/>
      <c r="Q520" s="17"/>
      <c r="R520" s="18"/>
      <c r="S520" s="18"/>
      <c r="T520" s="18"/>
      <c r="U520" s="18"/>
      <c r="V520" s="18"/>
      <c r="W520" s="18"/>
    </row>
    <row r="521" spans="1:23" ht="12.75" hidden="1">
      <c r="A521" s="6"/>
      <c r="B521" s="19"/>
      <c r="C521" s="19"/>
      <c r="D521" s="19"/>
      <c r="E521" s="19"/>
      <c r="F521" s="19"/>
      <c r="G521" s="19"/>
      <c r="H521" s="19"/>
      <c r="I521" s="19"/>
      <c r="J521" s="16"/>
      <c r="K521" s="16"/>
      <c r="L521" s="16"/>
      <c r="M521" s="16"/>
      <c r="N521" s="16"/>
      <c r="O521" s="16"/>
      <c r="P521" s="16"/>
      <c r="Q521" s="16"/>
      <c r="R521" s="8"/>
      <c r="S521" s="8"/>
      <c r="T521" s="8"/>
      <c r="U521" s="8"/>
      <c r="V521" s="8"/>
      <c r="W521" s="8"/>
    </row>
    <row r="522" ht="12.75" hidden="1"/>
    <row r="523" ht="25.5" customHeight="1"/>
    <row r="524" spans="1:23" ht="12.75">
      <c r="A524" s="21" t="s">
        <v>21</v>
      </c>
      <c r="B524" s="21"/>
      <c r="C524" s="21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</row>
    <row r="525" spans="1:23" ht="12.75">
      <c r="A525" s="21" t="s">
        <v>55</v>
      </c>
      <c r="B525" s="21"/>
      <c r="C525" s="21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</row>
    <row r="526" spans="1:23" ht="24.75" customHeight="1">
      <c r="A526" s="21" t="s">
        <v>88</v>
      </c>
      <c r="B526" s="21"/>
      <c r="C526" s="21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</row>
    <row r="527" spans="1:23" ht="12.75">
      <c r="A527" s="21" t="s">
        <v>185</v>
      </c>
      <c r="B527" s="21"/>
      <c r="C527" s="21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</row>
    <row r="528" spans="1:23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</row>
    <row r="529" spans="1:23" ht="12.75">
      <c r="A529" s="17" t="s">
        <v>23</v>
      </c>
      <c r="B529" s="17" t="s">
        <v>43</v>
      </c>
      <c r="C529" s="17"/>
      <c r="D529" s="17"/>
      <c r="E529" s="17"/>
      <c r="F529" s="17"/>
      <c r="G529" s="17"/>
      <c r="H529" s="17"/>
      <c r="I529" s="17"/>
      <c r="J529" s="17" t="s">
        <v>216</v>
      </c>
      <c r="K529" s="17"/>
      <c r="L529" s="17" t="s">
        <v>42</v>
      </c>
      <c r="M529" s="17"/>
      <c r="N529" s="17" t="s">
        <v>40</v>
      </c>
      <c r="O529" s="17"/>
      <c r="P529" s="17" t="s">
        <v>56</v>
      </c>
      <c r="Q529" s="17"/>
      <c r="R529" s="17" t="s">
        <v>26</v>
      </c>
      <c r="S529" s="17"/>
      <c r="T529" s="17"/>
      <c r="U529" s="17"/>
      <c r="V529" s="17"/>
      <c r="W529" s="17"/>
    </row>
    <row r="530" spans="1:23" ht="54" customHeight="1">
      <c r="A530" s="17"/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17"/>
      <c r="M530" s="17"/>
      <c r="N530" s="17"/>
      <c r="O530" s="17"/>
      <c r="P530" s="17"/>
      <c r="Q530" s="17"/>
      <c r="R530" s="17" t="s">
        <v>38</v>
      </c>
      <c r="S530" s="17"/>
      <c r="T530" s="17"/>
      <c r="U530" s="17" t="s">
        <v>39</v>
      </c>
      <c r="V530" s="17"/>
      <c r="W530" s="17"/>
    </row>
    <row r="531" spans="1:23" ht="12.75">
      <c r="A531" s="5">
        <v>1</v>
      </c>
      <c r="B531" s="20">
        <v>2</v>
      </c>
      <c r="C531" s="20"/>
      <c r="D531" s="20"/>
      <c r="E531" s="20"/>
      <c r="F531" s="20"/>
      <c r="G531" s="20"/>
      <c r="H531" s="20"/>
      <c r="I531" s="20"/>
      <c r="J531" s="20">
        <v>3</v>
      </c>
      <c r="K531" s="20"/>
      <c r="L531" s="20">
        <v>4</v>
      </c>
      <c r="M531" s="20"/>
      <c r="N531" s="20">
        <v>5</v>
      </c>
      <c r="O531" s="20"/>
      <c r="P531" s="20">
        <v>6</v>
      </c>
      <c r="Q531" s="20"/>
      <c r="R531" s="20">
        <v>7</v>
      </c>
      <c r="S531" s="20"/>
      <c r="T531" s="20"/>
      <c r="U531" s="20">
        <v>8</v>
      </c>
      <c r="V531" s="20"/>
      <c r="W531" s="20"/>
    </row>
    <row r="532" spans="1:23" ht="12.75" hidden="1">
      <c r="A532" s="2"/>
      <c r="B532" s="9"/>
      <c r="C532" s="9"/>
      <c r="D532" s="9"/>
      <c r="E532" s="9"/>
      <c r="F532" s="9"/>
      <c r="G532" s="9"/>
      <c r="H532" s="9"/>
      <c r="I532" s="9"/>
      <c r="J532" s="10"/>
      <c r="K532" s="10"/>
      <c r="L532" s="17"/>
      <c r="M532" s="17"/>
      <c r="N532" s="18"/>
      <c r="O532" s="18"/>
      <c r="P532" s="17"/>
      <c r="Q532" s="17"/>
      <c r="R532" s="18"/>
      <c r="S532" s="18"/>
      <c r="T532" s="18"/>
      <c r="U532" s="18"/>
      <c r="V532" s="18"/>
      <c r="W532" s="18"/>
    </row>
    <row r="533" spans="1:23" ht="12.75">
      <c r="A533" s="2">
        <v>1</v>
      </c>
      <c r="B533" s="9" t="s">
        <v>59</v>
      </c>
      <c r="C533" s="9"/>
      <c r="D533" s="9"/>
      <c r="E533" s="9"/>
      <c r="F533" s="9"/>
      <c r="G533" s="9"/>
      <c r="H533" s="9"/>
      <c r="I533" s="9"/>
      <c r="J533" s="22">
        <v>1</v>
      </c>
      <c r="K533" s="22"/>
      <c r="L533" s="17" t="s">
        <v>45</v>
      </c>
      <c r="M533" s="17"/>
      <c r="N533" s="18">
        <v>26</v>
      </c>
      <c r="O533" s="18"/>
      <c r="P533" s="17">
        <v>1</v>
      </c>
      <c r="Q533" s="17"/>
      <c r="R533" s="18">
        <f>J533*N533*P533</f>
        <v>26</v>
      </c>
      <c r="S533" s="18"/>
      <c r="T533" s="18"/>
      <c r="U533" s="18">
        <f>R533*$S$11</f>
        <v>29.9</v>
      </c>
      <c r="V533" s="18"/>
      <c r="W533" s="18"/>
    </row>
    <row r="534" spans="1:23" ht="12.75">
      <c r="A534" s="2">
        <v>2</v>
      </c>
      <c r="B534" s="9" t="s">
        <v>61</v>
      </c>
      <c r="C534" s="9"/>
      <c r="D534" s="9"/>
      <c r="E534" s="9"/>
      <c r="F534" s="9"/>
      <c r="G534" s="9"/>
      <c r="H534" s="9"/>
      <c r="I534" s="9"/>
      <c r="J534" s="22">
        <v>1</v>
      </c>
      <c r="K534" s="22"/>
      <c r="L534" s="17" t="s">
        <v>45</v>
      </c>
      <c r="M534" s="17"/>
      <c r="N534" s="18">
        <v>18</v>
      </c>
      <c r="O534" s="18"/>
      <c r="P534" s="17">
        <v>1</v>
      </c>
      <c r="Q534" s="17"/>
      <c r="R534" s="18">
        <f aca="true" t="shared" si="4" ref="R534:R571">J534*N534*P534</f>
        <v>18</v>
      </c>
      <c r="S534" s="18"/>
      <c r="T534" s="18"/>
      <c r="U534" s="18">
        <f aca="true" t="shared" si="5" ref="U534:U555">R534*$S$11</f>
        <v>20.7</v>
      </c>
      <c r="V534" s="18"/>
      <c r="W534" s="18"/>
    </row>
    <row r="535" spans="1:23" ht="12.75">
      <c r="A535" s="2">
        <v>3</v>
      </c>
      <c r="B535" s="9" t="s">
        <v>62</v>
      </c>
      <c r="C535" s="9"/>
      <c r="D535" s="9"/>
      <c r="E535" s="9"/>
      <c r="F535" s="9"/>
      <c r="G535" s="9"/>
      <c r="H535" s="9"/>
      <c r="I535" s="9"/>
      <c r="J535" s="22">
        <v>1</v>
      </c>
      <c r="K535" s="22"/>
      <c r="L535" s="17" t="s">
        <v>45</v>
      </c>
      <c r="M535" s="17"/>
      <c r="N535" s="18">
        <v>58.1</v>
      </c>
      <c r="O535" s="18"/>
      <c r="P535" s="17">
        <v>1</v>
      </c>
      <c r="Q535" s="17"/>
      <c r="R535" s="18">
        <f t="shared" si="4"/>
        <v>58.1</v>
      </c>
      <c r="S535" s="18"/>
      <c r="T535" s="18"/>
      <c r="U535" s="18">
        <f t="shared" si="5"/>
        <v>66.815</v>
      </c>
      <c r="V535" s="18"/>
      <c r="W535" s="18"/>
    </row>
    <row r="536" spans="1:23" ht="12.75">
      <c r="A536" s="2">
        <v>4</v>
      </c>
      <c r="B536" s="9" t="s">
        <v>63</v>
      </c>
      <c r="C536" s="9"/>
      <c r="D536" s="9"/>
      <c r="E536" s="9"/>
      <c r="F536" s="9"/>
      <c r="G536" s="9"/>
      <c r="H536" s="9"/>
      <c r="I536" s="9"/>
      <c r="J536" s="22">
        <v>0.5</v>
      </c>
      <c r="K536" s="22"/>
      <c r="L536" s="17" t="s">
        <v>45</v>
      </c>
      <c r="M536" s="17"/>
      <c r="N536" s="18">
        <v>50.85</v>
      </c>
      <c r="O536" s="18"/>
      <c r="P536" s="17">
        <v>2</v>
      </c>
      <c r="Q536" s="17"/>
      <c r="R536" s="18">
        <f t="shared" si="4"/>
        <v>50.85</v>
      </c>
      <c r="S536" s="18"/>
      <c r="T536" s="18"/>
      <c r="U536" s="18">
        <f t="shared" si="5"/>
        <v>58.4775</v>
      </c>
      <c r="V536" s="18"/>
      <c r="W536" s="18"/>
    </row>
    <row r="537" spans="1:23" ht="25.5" customHeight="1">
      <c r="A537" s="2">
        <v>5</v>
      </c>
      <c r="B537" s="9" t="s">
        <v>64</v>
      </c>
      <c r="C537" s="9"/>
      <c r="D537" s="9"/>
      <c r="E537" s="9"/>
      <c r="F537" s="9"/>
      <c r="G537" s="9"/>
      <c r="H537" s="9"/>
      <c r="I537" s="9"/>
      <c r="J537" s="22">
        <v>1</v>
      </c>
      <c r="K537" s="22"/>
      <c r="L537" s="17" t="s">
        <v>45</v>
      </c>
      <c r="M537" s="17"/>
      <c r="N537" s="18">
        <v>45</v>
      </c>
      <c r="O537" s="18"/>
      <c r="P537" s="17">
        <v>1</v>
      </c>
      <c r="Q537" s="17"/>
      <c r="R537" s="18">
        <f t="shared" si="4"/>
        <v>45</v>
      </c>
      <c r="S537" s="18"/>
      <c r="T537" s="18"/>
      <c r="U537" s="18">
        <f t="shared" si="5"/>
        <v>51.74999999999999</v>
      </c>
      <c r="V537" s="18"/>
      <c r="W537" s="18"/>
    </row>
    <row r="538" spans="1:23" ht="12.75">
      <c r="A538" s="2">
        <v>6</v>
      </c>
      <c r="B538" s="9" t="s">
        <v>67</v>
      </c>
      <c r="C538" s="9"/>
      <c r="D538" s="9"/>
      <c r="E538" s="9"/>
      <c r="F538" s="9"/>
      <c r="G538" s="9"/>
      <c r="H538" s="9"/>
      <c r="I538" s="9"/>
      <c r="J538" s="22">
        <v>0.25</v>
      </c>
      <c r="K538" s="22"/>
      <c r="L538" s="17" t="s">
        <v>45</v>
      </c>
      <c r="M538" s="17"/>
      <c r="N538" s="18">
        <v>357.6</v>
      </c>
      <c r="O538" s="18"/>
      <c r="P538" s="17">
        <v>1</v>
      </c>
      <c r="Q538" s="17"/>
      <c r="R538" s="18">
        <f t="shared" si="4"/>
        <v>89.4</v>
      </c>
      <c r="S538" s="18"/>
      <c r="T538" s="18"/>
      <c r="U538" s="18">
        <f t="shared" si="5"/>
        <v>102.81</v>
      </c>
      <c r="V538" s="18"/>
      <c r="W538" s="18"/>
    </row>
    <row r="539" spans="1:23" ht="12.75">
      <c r="A539" s="2">
        <v>7</v>
      </c>
      <c r="B539" s="9" t="s">
        <v>186</v>
      </c>
      <c r="C539" s="9"/>
      <c r="D539" s="9"/>
      <c r="E539" s="9"/>
      <c r="F539" s="9"/>
      <c r="G539" s="9"/>
      <c r="H539" s="9"/>
      <c r="I539" s="9"/>
      <c r="J539" s="22">
        <v>0.5</v>
      </c>
      <c r="K539" s="22"/>
      <c r="L539" s="17" t="s">
        <v>45</v>
      </c>
      <c r="M539" s="17"/>
      <c r="N539" s="18">
        <v>35</v>
      </c>
      <c r="O539" s="18"/>
      <c r="P539" s="17">
        <v>1</v>
      </c>
      <c r="Q539" s="17"/>
      <c r="R539" s="18">
        <f t="shared" si="4"/>
        <v>17.5</v>
      </c>
      <c r="S539" s="18"/>
      <c r="T539" s="18"/>
      <c r="U539" s="18">
        <f t="shared" si="5"/>
        <v>20.125</v>
      </c>
      <c r="V539" s="18"/>
      <c r="W539" s="18"/>
    </row>
    <row r="540" spans="1:23" ht="12.75">
      <c r="A540" s="2">
        <v>8</v>
      </c>
      <c r="B540" s="9" t="s">
        <v>187</v>
      </c>
      <c r="C540" s="9"/>
      <c r="D540" s="9"/>
      <c r="E540" s="9"/>
      <c r="F540" s="9"/>
      <c r="G540" s="9"/>
      <c r="H540" s="9"/>
      <c r="I540" s="9"/>
      <c r="J540" s="22">
        <v>0.4</v>
      </c>
      <c r="K540" s="22"/>
      <c r="L540" s="17" t="s">
        <v>45</v>
      </c>
      <c r="M540" s="17"/>
      <c r="N540" s="18">
        <v>100</v>
      </c>
      <c r="O540" s="18"/>
      <c r="P540" s="17">
        <v>1</v>
      </c>
      <c r="Q540" s="17"/>
      <c r="R540" s="18">
        <f t="shared" si="4"/>
        <v>40</v>
      </c>
      <c r="S540" s="18"/>
      <c r="T540" s="18"/>
      <c r="U540" s="18">
        <f t="shared" si="5"/>
        <v>46</v>
      </c>
      <c r="V540" s="18"/>
      <c r="W540" s="18"/>
    </row>
    <row r="541" spans="1:23" ht="12.75">
      <c r="A541" s="2">
        <v>9</v>
      </c>
      <c r="B541" s="9" t="s">
        <v>188</v>
      </c>
      <c r="C541" s="9"/>
      <c r="D541" s="9"/>
      <c r="E541" s="9"/>
      <c r="F541" s="9"/>
      <c r="G541" s="9"/>
      <c r="H541" s="9"/>
      <c r="I541" s="9"/>
      <c r="J541" s="22">
        <v>0.5</v>
      </c>
      <c r="K541" s="22"/>
      <c r="L541" s="17" t="s">
        <v>45</v>
      </c>
      <c r="M541" s="17"/>
      <c r="N541" s="18">
        <v>140</v>
      </c>
      <c r="O541" s="18"/>
      <c r="P541" s="17">
        <v>1</v>
      </c>
      <c r="Q541" s="17"/>
      <c r="R541" s="18">
        <f t="shared" si="4"/>
        <v>70</v>
      </c>
      <c r="S541" s="18"/>
      <c r="T541" s="18"/>
      <c r="U541" s="18">
        <f t="shared" si="5"/>
        <v>80.5</v>
      </c>
      <c r="V541" s="18"/>
      <c r="W541" s="18"/>
    </row>
    <row r="542" spans="1:23" ht="26.25" customHeight="1">
      <c r="A542" s="2">
        <v>10</v>
      </c>
      <c r="B542" s="9" t="s">
        <v>189</v>
      </c>
      <c r="C542" s="9"/>
      <c r="D542" s="9"/>
      <c r="E542" s="9"/>
      <c r="F542" s="9"/>
      <c r="G542" s="9"/>
      <c r="H542" s="9"/>
      <c r="I542" s="9"/>
      <c r="J542" s="22">
        <v>0.33</v>
      </c>
      <c r="K542" s="22"/>
      <c r="L542" s="17" t="s">
        <v>45</v>
      </c>
      <c r="M542" s="17"/>
      <c r="N542" s="18">
        <v>2565.7</v>
      </c>
      <c r="O542" s="18"/>
      <c r="P542" s="17">
        <v>1</v>
      </c>
      <c r="Q542" s="17"/>
      <c r="R542" s="18">
        <f t="shared" si="4"/>
        <v>846.6809999999999</v>
      </c>
      <c r="S542" s="18"/>
      <c r="T542" s="18"/>
      <c r="U542" s="18">
        <f t="shared" si="5"/>
        <v>973.6831499999998</v>
      </c>
      <c r="V542" s="18"/>
      <c r="W542" s="18"/>
    </row>
    <row r="543" spans="1:23" ht="12.75">
      <c r="A543" s="2">
        <v>11</v>
      </c>
      <c r="B543" s="9" t="s">
        <v>190</v>
      </c>
      <c r="C543" s="9"/>
      <c r="D543" s="9"/>
      <c r="E543" s="9"/>
      <c r="F543" s="9"/>
      <c r="G543" s="9"/>
      <c r="H543" s="9"/>
      <c r="I543" s="9"/>
      <c r="J543" s="22">
        <v>1</v>
      </c>
      <c r="K543" s="22"/>
      <c r="L543" s="17" t="s">
        <v>45</v>
      </c>
      <c r="M543" s="17"/>
      <c r="N543" s="18">
        <v>135.4</v>
      </c>
      <c r="O543" s="18"/>
      <c r="P543" s="17">
        <v>1</v>
      </c>
      <c r="Q543" s="17"/>
      <c r="R543" s="18">
        <f t="shared" si="4"/>
        <v>135.4</v>
      </c>
      <c r="S543" s="18"/>
      <c r="T543" s="18"/>
      <c r="U543" s="18">
        <f t="shared" si="5"/>
        <v>155.71</v>
      </c>
      <c r="V543" s="18"/>
      <c r="W543" s="18"/>
    </row>
    <row r="544" spans="1:23" ht="12.75">
      <c r="A544" s="2">
        <v>12</v>
      </c>
      <c r="B544" s="9" t="s">
        <v>191</v>
      </c>
      <c r="C544" s="9"/>
      <c r="D544" s="9"/>
      <c r="E544" s="9"/>
      <c r="F544" s="9"/>
      <c r="G544" s="9"/>
      <c r="H544" s="9"/>
      <c r="I544" s="9"/>
      <c r="J544" s="22">
        <v>0.33</v>
      </c>
      <c r="K544" s="22"/>
      <c r="L544" s="17" t="s">
        <v>45</v>
      </c>
      <c r="M544" s="17"/>
      <c r="N544" s="18">
        <v>45</v>
      </c>
      <c r="O544" s="18"/>
      <c r="P544" s="17">
        <v>1</v>
      </c>
      <c r="Q544" s="17"/>
      <c r="R544" s="18">
        <f t="shared" si="4"/>
        <v>14.850000000000001</v>
      </c>
      <c r="S544" s="18"/>
      <c r="T544" s="18"/>
      <c r="U544" s="18">
        <f t="shared" si="5"/>
        <v>17.0775</v>
      </c>
      <c r="V544" s="18"/>
      <c r="W544" s="18"/>
    </row>
    <row r="545" spans="1:23" ht="12.75">
      <c r="A545" s="2">
        <v>13</v>
      </c>
      <c r="B545" s="9" t="s">
        <v>192</v>
      </c>
      <c r="C545" s="9"/>
      <c r="D545" s="9"/>
      <c r="E545" s="9"/>
      <c r="F545" s="9"/>
      <c r="G545" s="9"/>
      <c r="H545" s="9"/>
      <c r="I545" s="9"/>
      <c r="J545" s="22">
        <v>1</v>
      </c>
      <c r="K545" s="22"/>
      <c r="L545" s="17" t="s">
        <v>45</v>
      </c>
      <c r="M545" s="17"/>
      <c r="N545" s="18">
        <v>192.6</v>
      </c>
      <c r="O545" s="18"/>
      <c r="P545" s="17">
        <v>1</v>
      </c>
      <c r="Q545" s="17"/>
      <c r="R545" s="18">
        <f t="shared" si="4"/>
        <v>192.6</v>
      </c>
      <c r="S545" s="18"/>
      <c r="T545" s="18"/>
      <c r="U545" s="18">
        <f t="shared" si="5"/>
        <v>221.48999999999998</v>
      </c>
      <c r="V545" s="18"/>
      <c r="W545" s="18"/>
    </row>
    <row r="546" spans="1:23" ht="12.75">
      <c r="A546" s="2">
        <v>14</v>
      </c>
      <c r="B546" s="9" t="s">
        <v>193</v>
      </c>
      <c r="C546" s="9"/>
      <c r="D546" s="9"/>
      <c r="E546" s="9"/>
      <c r="F546" s="9"/>
      <c r="G546" s="9"/>
      <c r="H546" s="9"/>
      <c r="I546" s="9"/>
      <c r="J546" s="22">
        <v>0.5</v>
      </c>
      <c r="K546" s="22"/>
      <c r="L546" s="17" t="s">
        <v>45</v>
      </c>
      <c r="M546" s="17"/>
      <c r="N546" s="18">
        <v>150</v>
      </c>
      <c r="O546" s="18"/>
      <c r="P546" s="17">
        <v>1</v>
      </c>
      <c r="Q546" s="17"/>
      <c r="R546" s="18">
        <f t="shared" si="4"/>
        <v>75</v>
      </c>
      <c r="S546" s="18"/>
      <c r="T546" s="18"/>
      <c r="U546" s="18">
        <f t="shared" si="5"/>
        <v>86.25</v>
      </c>
      <c r="V546" s="18"/>
      <c r="W546" s="18"/>
    </row>
    <row r="547" spans="1:23" ht="12.75">
      <c r="A547" s="2">
        <v>15</v>
      </c>
      <c r="B547" s="9" t="s">
        <v>194</v>
      </c>
      <c r="C547" s="9"/>
      <c r="D547" s="9"/>
      <c r="E547" s="9"/>
      <c r="F547" s="9"/>
      <c r="G547" s="9"/>
      <c r="H547" s="9"/>
      <c r="I547" s="9"/>
      <c r="J547" s="22">
        <v>0.33</v>
      </c>
      <c r="K547" s="22"/>
      <c r="L547" s="17" t="s">
        <v>45</v>
      </c>
      <c r="M547" s="17"/>
      <c r="N547" s="18">
        <v>121</v>
      </c>
      <c r="O547" s="18"/>
      <c r="P547" s="17">
        <v>1</v>
      </c>
      <c r="Q547" s="17"/>
      <c r="R547" s="18">
        <f t="shared" si="4"/>
        <v>39.93</v>
      </c>
      <c r="S547" s="18"/>
      <c r="T547" s="18"/>
      <c r="U547" s="18">
        <f t="shared" si="5"/>
        <v>45.9195</v>
      </c>
      <c r="V547" s="18"/>
      <c r="W547" s="18"/>
    </row>
    <row r="548" spans="1:23" ht="12.75">
      <c r="A548" s="2">
        <v>16</v>
      </c>
      <c r="B548" s="9" t="s">
        <v>195</v>
      </c>
      <c r="C548" s="9"/>
      <c r="D548" s="9"/>
      <c r="E548" s="9"/>
      <c r="F548" s="9"/>
      <c r="G548" s="9"/>
      <c r="H548" s="9"/>
      <c r="I548" s="9"/>
      <c r="J548" s="22">
        <v>0.5</v>
      </c>
      <c r="K548" s="22"/>
      <c r="L548" s="17" t="s">
        <v>45</v>
      </c>
      <c r="M548" s="17"/>
      <c r="N548" s="18">
        <v>142</v>
      </c>
      <c r="O548" s="18"/>
      <c r="P548" s="17">
        <v>1</v>
      </c>
      <c r="Q548" s="17"/>
      <c r="R548" s="18">
        <f t="shared" si="4"/>
        <v>71</v>
      </c>
      <c r="S548" s="18"/>
      <c r="T548" s="18"/>
      <c r="U548" s="18">
        <f t="shared" si="5"/>
        <v>81.64999999999999</v>
      </c>
      <c r="V548" s="18"/>
      <c r="W548" s="18"/>
    </row>
    <row r="549" spans="1:23" ht="12.75">
      <c r="A549" s="2">
        <v>17</v>
      </c>
      <c r="B549" s="9" t="s">
        <v>196</v>
      </c>
      <c r="C549" s="9"/>
      <c r="D549" s="9"/>
      <c r="E549" s="9"/>
      <c r="F549" s="9"/>
      <c r="G549" s="9"/>
      <c r="H549" s="9"/>
      <c r="I549" s="9"/>
      <c r="J549" s="22">
        <v>0.33</v>
      </c>
      <c r="K549" s="22"/>
      <c r="L549" s="17" t="s">
        <v>45</v>
      </c>
      <c r="M549" s="17"/>
      <c r="N549" s="18">
        <v>40</v>
      </c>
      <c r="O549" s="18"/>
      <c r="P549" s="17">
        <v>1</v>
      </c>
      <c r="Q549" s="17"/>
      <c r="R549" s="18">
        <f t="shared" si="4"/>
        <v>13.200000000000001</v>
      </c>
      <c r="S549" s="18"/>
      <c r="T549" s="18"/>
      <c r="U549" s="18">
        <f t="shared" si="5"/>
        <v>15.18</v>
      </c>
      <c r="V549" s="18"/>
      <c r="W549" s="18"/>
    </row>
    <row r="550" spans="1:23" ht="12.75">
      <c r="A550" s="2">
        <v>18</v>
      </c>
      <c r="B550" s="9" t="s">
        <v>197</v>
      </c>
      <c r="C550" s="9"/>
      <c r="D550" s="9"/>
      <c r="E550" s="9"/>
      <c r="F550" s="9"/>
      <c r="G550" s="9"/>
      <c r="H550" s="9"/>
      <c r="I550" s="9"/>
      <c r="J550" s="22">
        <v>1</v>
      </c>
      <c r="K550" s="22"/>
      <c r="L550" s="17" t="s">
        <v>45</v>
      </c>
      <c r="M550" s="17"/>
      <c r="N550" s="18">
        <v>60</v>
      </c>
      <c r="O550" s="18"/>
      <c r="P550" s="17">
        <v>3</v>
      </c>
      <c r="Q550" s="17"/>
      <c r="R550" s="18">
        <f t="shared" si="4"/>
        <v>180</v>
      </c>
      <c r="S550" s="18"/>
      <c r="T550" s="18"/>
      <c r="U550" s="18">
        <f t="shared" si="5"/>
        <v>206.99999999999997</v>
      </c>
      <c r="V550" s="18"/>
      <c r="W550" s="18"/>
    </row>
    <row r="551" spans="1:23" ht="12.75">
      <c r="A551" s="2">
        <v>19</v>
      </c>
      <c r="B551" s="9" t="s">
        <v>198</v>
      </c>
      <c r="C551" s="9"/>
      <c r="D551" s="9"/>
      <c r="E551" s="9"/>
      <c r="F551" s="9"/>
      <c r="G551" s="9"/>
      <c r="H551" s="9"/>
      <c r="I551" s="9"/>
      <c r="J551" s="22">
        <v>1</v>
      </c>
      <c r="K551" s="22"/>
      <c r="L551" s="17" t="s">
        <v>45</v>
      </c>
      <c r="M551" s="17"/>
      <c r="N551" s="18">
        <v>20</v>
      </c>
      <c r="O551" s="18"/>
      <c r="P551" s="17">
        <v>2</v>
      </c>
      <c r="Q551" s="17"/>
      <c r="R551" s="18">
        <f t="shared" si="4"/>
        <v>40</v>
      </c>
      <c r="S551" s="18"/>
      <c r="T551" s="18"/>
      <c r="U551" s="18">
        <f t="shared" si="5"/>
        <v>46</v>
      </c>
      <c r="V551" s="18"/>
      <c r="W551" s="18"/>
    </row>
    <row r="552" spans="1:23" ht="12.75">
      <c r="A552" s="2">
        <v>20</v>
      </c>
      <c r="B552" s="9" t="s">
        <v>199</v>
      </c>
      <c r="C552" s="9"/>
      <c r="D552" s="9"/>
      <c r="E552" s="9"/>
      <c r="F552" s="9"/>
      <c r="G552" s="9"/>
      <c r="H552" s="9"/>
      <c r="I552" s="9"/>
      <c r="J552" s="22">
        <v>0.5</v>
      </c>
      <c r="K552" s="22"/>
      <c r="L552" s="17" t="s">
        <v>45</v>
      </c>
      <c r="M552" s="17"/>
      <c r="N552" s="18">
        <v>40</v>
      </c>
      <c r="O552" s="18"/>
      <c r="P552" s="17">
        <v>1</v>
      </c>
      <c r="Q552" s="17"/>
      <c r="R552" s="18">
        <f t="shared" si="4"/>
        <v>20</v>
      </c>
      <c r="S552" s="18"/>
      <c r="T552" s="18"/>
      <c r="U552" s="18">
        <f t="shared" si="5"/>
        <v>23</v>
      </c>
      <c r="V552" s="18"/>
      <c r="W552" s="18"/>
    </row>
    <row r="553" spans="1:23" ht="12.75">
      <c r="A553" s="2">
        <v>21</v>
      </c>
      <c r="B553" s="9" t="s">
        <v>200</v>
      </c>
      <c r="C553" s="9"/>
      <c r="D553" s="9"/>
      <c r="E553" s="9"/>
      <c r="F553" s="9"/>
      <c r="G553" s="9"/>
      <c r="H553" s="9"/>
      <c r="I553" s="9"/>
      <c r="J553" s="22">
        <v>0.5</v>
      </c>
      <c r="K553" s="22"/>
      <c r="L553" s="17" t="s">
        <v>45</v>
      </c>
      <c r="M553" s="17"/>
      <c r="N553" s="18">
        <v>364.41</v>
      </c>
      <c r="O553" s="18"/>
      <c r="P553" s="17">
        <v>1</v>
      </c>
      <c r="Q553" s="17"/>
      <c r="R553" s="18">
        <f t="shared" si="4"/>
        <v>182.205</v>
      </c>
      <c r="S553" s="18"/>
      <c r="T553" s="18"/>
      <c r="U553" s="18">
        <f t="shared" si="5"/>
        <v>209.53575</v>
      </c>
      <c r="V553" s="18"/>
      <c r="W553" s="18"/>
    </row>
    <row r="554" spans="1:23" ht="12.75">
      <c r="A554" s="2">
        <v>22</v>
      </c>
      <c r="B554" s="9" t="s">
        <v>201</v>
      </c>
      <c r="C554" s="9"/>
      <c r="D554" s="9"/>
      <c r="E554" s="9"/>
      <c r="F554" s="9"/>
      <c r="G554" s="9"/>
      <c r="H554" s="9"/>
      <c r="I554" s="9"/>
      <c r="J554" s="22">
        <v>0.5</v>
      </c>
      <c r="K554" s="22"/>
      <c r="L554" s="17" t="s">
        <v>45</v>
      </c>
      <c r="M554" s="17"/>
      <c r="N554" s="18">
        <v>90</v>
      </c>
      <c r="O554" s="18"/>
      <c r="P554" s="17">
        <v>1</v>
      </c>
      <c r="Q554" s="17"/>
      <c r="R554" s="18">
        <f t="shared" si="4"/>
        <v>45</v>
      </c>
      <c r="S554" s="18"/>
      <c r="T554" s="18"/>
      <c r="U554" s="18">
        <f t="shared" si="5"/>
        <v>51.74999999999999</v>
      </c>
      <c r="V554" s="18"/>
      <c r="W554" s="18"/>
    </row>
    <row r="555" spans="1:23" ht="12.75">
      <c r="A555" s="2">
        <v>23</v>
      </c>
      <c r="B555" s="9" t="s">
        <v>202</v>
      </c>
      <c r="C555" s="9"/>
      <c r="D555" s="9"/>
      <c r="E555" s="9"/>
      <c r="F555" s="9"/>
      <c r="G555" s="9"/>
      <c r="H555" s="9"/>
      <c r="I555" s="9"/>
      <c r="J555" s="22">
        <v>0.33</v>
      </c>
      <c r="K555" s="22"/>
      <c r="L555" s="17" t="s">
        <v>45</v>
      </c>
      <c r="M555" s="17"/>
      <c r="N555" s="18">
        <v>600</v>
      </c>
      <c r="O555" s="18"/>
      <c r="P555" s="17">
        <v>1</v>
      </c>
      <c r="Q555" s="17"/>
      <c r="R555" s="18">
        <f t="shared" si="4"/>
        <v>198</v>
      </c>
      <c r="S555" s="18"/>
      <c r="T555" s="18"/>
      <c r="U555" s="18">
        <f t="shared" si="5"/>
        <v>227.7</v>
      </c>
      <c r="V555" s="18"/>
      <c r="W555" s="18"/>
    </row>
    <row r="556" spans="1:23" ht="12.75">
      <c r="A556" s="2">
        <v>24</v>
      </c>
      <c r="B556" s="9" t="s">
        <v>203</v>
      </c>
      <c r="C556" s="9"/>
      <c r="D556" s="9"/>
      <c r="E556" s="9"/>
      <c r="F556" s="9"/>
      <c r="G556" s="9"/>
      <c r="H556" s="9"/>
      <c r="I556" s="9"/>
      <c r="J556" s="22">
        <v>1</v>
      </c>
      <c r="K556" s="22"/>
      <c r="L556" s="17" t="s">
        <v>45</v>
      </c>
      <c r="M556" s="17"/>
      <c r="N556" s="18">
        <v>270</v>
      </c>
      <c r="O556" s="18"/>
      <c r="P556" s="17">
        <v>1</v>
      </c>
      <c r="Q556" s="17"/>
      <c r="R556" s="18">
        <f t="shared" si="4"/>
        <v>270</v>
      </c>
      <c r="S556" s="18"/>
      <c r="T556" s="18"/>
      <c r="U556" s="18">
        <f>R556*$S$11</f>
        <v>310.5</v>
      </c>
      <c r="V556" s="18"/>
      <c r="W556" s="18"/>
    </row>
    <row r="557" spans="1:23" ht="12.75">
      <c r="A557" s="2">
        <v>25</v>
      </c>
      <c r="B557" s="9" t="s">
        <v>204</v>
      </c>
      <c r="C557" s="9"/>
      <c r="D557" s="9"/>
      <c r="E557" s="9"/>
      <c r="F557" s="9"/>
      <c r="G557" s="9"/>
      <c r="H557" s="9"/>
      <c r="I557" s="9"/>
      <c r="J557" s="22">
        <v>1</v>
      </c>
      <c r="K557" s="22"/>
      <c r="L557" s="17" t="s">
        <v>45</v>
      </c>
      <c r="M557" s="17"/>
      <c r="N557" s="18">
        <v>80</v>
      </c>
      <c r="O557" s="18"/>
      <c r="P557" s="17">
        <v>1</v>
      </c>
      <c r="Q557" s="17"/>
      <c r="R557" s="18">
        <f t="shared" si="4"/>
        <v>80</v>
      </c>
      <c r="S557" s="18"/>
      <c r="T557" s="18"/>
      <c r="U557" s="18">
        <f aca="true" t="shared" si="6" ref="U557:U571">R557*$S$11</f>
        <v>92</v>
      </c>
      <c r="V557" s="18"/>
      <c r="W557" s="18"/>
    </row>
    <row r="558" spans="1:23" ht="12.75">
      <c r="A558" s="2">
        <v>26</v>
      </c>
      <c r="B558" s="9" t="s">
        <v>205</v>
      </c>
      <c r="C558" s="9"/>
      <c r="D558" s="9"/>
      <c r="E558" s="9"/>
      <c r="F558" s="9"/>
      <c r="G558" s="9"/>
      <c r="H558" s="9"/>
      <c r="I558" s="9"/>
      <c r="J558" s="22">
        <v>0.33</v>
      </c>
      <c r="K558" s="22"/>
      <c r="L558" s="17" t="s">
        <v>45</v>
      </c>
      <c r="M558" s="17"/>
      <c r="N558" s="18">
        <v>310</v>
      </c>
      <c r="O558" s="18"/>
      <c r="P558" s="17">
        <v>1</v>
      </c>
      <c r="Q558" s="17"/>
      <c r="R558" s="18">
        <f t="shared" si="4"/>
        <v>102.30000000000001</v>
      </c>
      <c r="S558" s="18"/>
      <c r="T558" s="18"/>
      <c r="U558" s="18">
        <f t="shared" si="6"/>
        <v>117.64500000000001</v>
      </c>
      <c r="V558" s="18"/>
      <c r="W558" s="18"/>
    </row>
    <row r="559" spans="1:23" ht="12.75">
      <c r="A559" s="2">
        <v>27</v>
      </c>
      <c r="B559" s="9" t="s">
        <v>206</v>
      </c>
      <c r="C559" s="9"/>
      <c r="D559" s="9"/>
      <c r="E559" s="9"/>
      <c r="F559" s="9"/>
      <c r="G559" s="9"/>
      <c r="H559" s="9"/>
      <c r="I559" s="9"/>
      <c r="J559" s="22">
        <v>0.33</v>
      </c>
      <c r="K559" s="22"/>
      <c r="L559" s="17" t="s">
        <v>45</v>
      </c>
      <c r="M559" s="17"/>
      <c r="N559" s="18">
        <v>1200</v>
      </c>
      <c r="O559" s="18"/>
      <c r="P559" s="17">
        <v>1</v>
      </c>
      <c r="Q559" s="17"/>
      <c r="R559" s="18">
        <f t="shared" si="4"/>
        <v>396</v>
      </c>
      <c r="S559" s="18"/>
      <c r="T559" s="18"/>
      <c r="U559" s="18">
        <f t="shared" si="6"/>
        <v>455.4</v>
      </c>
      <c r="V559" s="18"/>
      <c r="W559" s="18"/>
    </row>
    <row r="560" spans="1:23" ht="24.75" customHeight="1">
      <c r="A560" s="2">
        <v>28</v>
      </c>
      <c r="B560" s="9" t="s">
        <v>207</v>
      </c>
      <c r="C560" s="9"/>
      <c r="D560" s="9"/>
      <c r="E560" s="9"/>
      <c r="F560" s="9"/>
      <c r="G560" s="9"/>
      <c r="H560" s="9"/>
      <c r="I560" s="9"/>
      <c r="J560" s="22">
        <v>0.25</v>
      </c>
      <c r="K560" s="22"/>
      <c r="L560" s="17" t="s">
        <v>45</v>
      </c>
      <c r="M560" s="17"/>
      <c r="N560" s="18">
        <v>120</v>
      </c>
      <c r="O560" s="18"/>
      <c r="P560" s="17">
        <v>1</v>
      </c>
      <c r="Q560" s="17"/>
      <c r="R560" s="18">
        <f t="shared" si="4"/>
        <v>30</v>
      </c>
      <c r="S560" s="18"/>
      <c r="T560" s="18"/>
      <c r="U560" s="18">
        <f t="shared" si="6"/>
        <v>34.5</v>
      </c>
      <c r="V560" s="18"/>
      <c r="W560" s="18"/>
    </row>
    <row r="561" spans="1:23" ht="12.75" customHeight="1" hidden="1">
      <c r="A561" s="2">
        <v>28</v>
      </c>
      <c r="B561" s="9"/>
      <c r="C561" s="9"/>
      <c r="D561" s="9"/>
      <c r="E561" s="9"/>
      <c r="F561" s="9"/>
      <c r="G561" s="9"/>
      <c r="H561" s="9"/>
      <c r="I561" s="9"/>
      <c r="J561" s="22"/>
      <c r="K561" s="22"/>
      <c r="L561" s="17"/>
      <c r="M561" s="17"/>
      <c r="N561" s="18"/>
      <c r="O561" s="18"/>
      <c r="P561" s="17"/>
      <c r="Q561" s="17"/>
      <c r="R561" s="18">
        <f aca="true" t="shared" si="7" ref="R561:R567">J561*N561*P561</f>
        <v>0</v>
      </c>
      <c r="S561" s="18"/>
      <c r="T561" s="18"/>
      <c r="U561" s="18">
        <f aca="true" t="shared" si="8" ref="U561:U567">R561*$S$11</f>
        <v>0</v>
      </c>
      <c r="V561" s="18"/>
      <c r="W561" s="18"/>
    </row>
    <row r="562" spans="1:23" ht="12.75" customHeight="1" hidden="1">
      <c r="A562" s="2">
        <v>28</v>
      </c>
      <c r="B562" s="9"/>
      <c r="C562" s="9"/>
      <c r="D562" s="9"/>
      <c r="E562" s="9"/>
      <c r="F562" s="9"/>
      <c r="G562" s="9"/>
      <c r="H562" s="9"/>
      <c r="I562" s="9"/>
      <c r="J562" s="22"/>
      <c r="K562" s="22"/>
      <c r="L562" s="17"/>
      <c r="M562" s="17"/>
      <c r="N562" s="18"/>
      <c r="O562" s="18"/>
      <c r="P562" s="17"/>
      <c r="Q562" s="17"/>
      <c r="R562" s="18">
        <f t="shared" si="7"/>
        <v>0</v>
      </c>
      <c r="S562" s="18"/>
      <c r="T562" s="18"/>
      <c r="U562" s="18">
        <f t="shared" si="8"/>
        <v>0</v>
      </c>
      <c r="V562" s="18"/>
      <c r="W562" s="18"/>
    </row>
    <row r="563" spans="1:23" ht="12.75" customHeight="1" hidden="1">
      <c r="A563" s="2">
        <v>28</v>
      </c>
      <c r="B563" s="9"/>
      <c r="C563" s="9"/>
      <c r="D563" s="9"/>
      <c r="E563" s="9"/>
      <c r="F563" s="9"/>
      <c r="G563" s="9"/>
      <c r="H563" s="9"/>
      <c r="I563" s="9"/>
      <c r="J563" s="22"/>
      <c r="K563" s="22"/>
      <c r="L563" s="17"/>
      <c r="M563" s="17"/>
      <c r="N563" s="18"/>
      <c r="O563" s="18"/>
      <c r="P563" s="17"/>
      <c r="Q563" s="17"/>
      <c r="R563" s="18">
        <f t="shared" si="7"/>
        <v>0</v>
      </c>
      <c r="S563" s="18"/>
      <c r="T563" s="18"/>
      <c r="U563" s="18">
        <f t="shared" si="8"/>
        <v>0</v>
      </c>
      <c r="V563" s="18"/>
      <c r="W563" s="18"/>
    </row>
    <row r="564" spans="1:23" ht="12.75" customHeight="1" hidden="1">
      <c r="A564" s="2">
        <v>28</v>
      </c>
      <c r="B564" s="9"/>
      <c r="C564" s="9"/>
      <c r="D564" s="9"/>
      <c r="E564" s="9"/>
      <c r="F564" s="9"/>
      <c r="G564" s="9"/>
      <c r="H564" s="9"/>
      <c r="I564" s="9"/>
      <c r="J564" s="22"/>
      <c r="K564" s="22"/>
      <c r="L564" s="17"/>
      <c r="M564" s="17"/>
      <c r="N564" s="18"/>
      <c r="O564" s="18"/>
      <c r="P564" s="17"/>
      <c r="Q564" s="17"/>
      <c r="R564" s="18">
        <f t="shared" si="7"/>
        <v>0</v>
      </c>
      <c r="S564" s="18"/>
      <c r="T564" s="18"/>
      <c r="U564" s="18">
        <f t="shared" si="8"/>
        <v>0</v>
      </c>
      <c r="V564" s="18"/>
      <c r="W564" s="18"/>
    </row>
    <row r="565" spans="1:23" ht="12.75">
      <c r="A565" s="2">
        <v>28</v>
      </c>
      <c r="B565" s="27" t="s">
        <v>212</v>
      </c>
      <c r="C565" s="28"/>
      <c r="D565" s="28"/>
      <c r="E565" s="28"/>
      <c r="F565" s="28"/>
      <c r="G565" s="28"/>
      <c r="H565" s="28"/>
      <c r="I565" s="29"/>
      <c r="J565" s="30">
        <v>0.2</v>
      </c>
      <c r="K565" s="31"/>
      <c r="L565" s="23" t="s">
        <v>45</v>
      </c>
      <c r="M565" s="24"/>
      <c r="N565" s="25">
        <v>310</v>
      </c>
      <c r="O565" s="26"/>
      <c r="P565" s="23">
        <v>15</v>
      </c>
      <c r="Q565" s="24"/>
      <c r="R565" s="18">
        <f t="shared" si="7"/>
        <v>930</v>
      </c>
      <c r="S565" s="18"/>
      <c r="T565" s="18"/>
      <c r="U565" s="18">
        <f t="shared" si="8"/>
        <v>1069.5</v>
      </c>
      <c r="V565" s="18"/>
      <c r="W565" s="18"/>
    </row>
    <row r="566" spans="1:23" ht="12.75">
      <c r="A566" s="2">
        <v>28</v>
      </c>
      <c r="B566" s="27" t="s">
        <v>224</v>
      </c>
      <c r="C566" s="28"/>
      <c r="D566" s="28"/>
      <c r="E566" s="28"/>
      <c r="F566" s="28"/>
      <c r="G566" s="28"/>
      <c r="H566" s="28"/>
      <c r="I566" s="29"/>
      <c r="J566" s="30">
        <v>0.33</v>
      </c>
      <c r="K566" s="31"/>
      <c r="L566" s="23" t="s">
        <v>45</v>
      </c>
      <c r="M566" s="24"/>
      <c r="N566" s="25">
        <v>2721.2</v>
      </c>
      <c r="O566" s="26"/>
      <c r="P566" s="23">
        <v>1</v>
      </c>
      <c r="Q566" s="24"/>
      <c r="R566" s="18">
        <f t="shared" si="7"/>
        <v>897.996</v>
      </c>
      <c r="S566" s="18"/>
      <c r="T566" s="18"/>
      <c r="U566" s="18">
        <f t="shared" si="8"/>
        <v>1032.6953999999998</v>
      </c>
      <c r="V566" s="18"/>
      <c r="W566" s="18"/>
    </row>
    <row r="567" spans="1:23" ht="12.75">
      <c r="A567" s="2">
        <v>28</v>
      </c>
      <c r="B567" s="27" t="s">
        <v>225</v>
      </c>
      <c r="C567" s="28"/>
      <c r="D567" s="28"/>
      <c r="E567" s="28"/>
      <c r="F567" s="28"/>
      <c r="G567" s="28"/>
      <c r="H567" s="28"/>
      <c r="I567" s="29"/>
      <c r="J567" s="30">
        <v>0.33</v>
      </c>
      <c r="K567" s="31"/>
      <c r="L567" s="23" t="s">
        <v>45</v>
      </c>
      <c r="M567" s="24"/>
      <c r="N567" s="25">
        <v>3200</v>
      </c>
      <c r="O567" s="26"/>
      <c r="P567" s="23">
        <v>1</v>
      </c>
      <c r="Q567" s="24"/>
      <c r="R567" s="18">
        <f t="shared" si="7"/>
        <v>1056</v>
      </c>
      <c r="S567" s="18"/>
      <c r="T567" s="18"/>
      <c r="U567" s="18">
        <f t="shared" si="8"/>
        <v>1214.3999999999999</v>
      </c>
      <c r="V567" s="18"/>
      <c r="W567" s="18"/>
    </row>
    <row r="568" spans="1:23" ht="12.75">
      <c r="A568" s="2">
        <v>33</v>
      </c>
      <c r="B568" s="9" t="s">
        <v>226</v>
      </c>
      <c r="C568" s="9"/>
      <c r="D568" s="9"/>
      <c r="E568" s="9"/>
      <c r="F568" s="9"/>
      <c r="G568" s="9"/>
      <c r="H568" s="9"/>
      <c r="I568" s="9"/>
      <c r="J568" s="22">
        <v>0.33</v>
      </c>
      <c r="K568" s="22"/>
      <c r="L568" s="17" t="s">
        <v>45</v>
      </c>
      <c r="M568" s="17"/>
      <c r="N568" s="18">
        <v>2100</v>
      </c>
      <c r="O568" s="18"/>
      <c r="P568" s="17">
        <v>1</v>
      </c>
      <c r="Q568" s="17"/>
      <c r="R568" s="18">
        <f t="shared" si="4"/>
        <v>693</v>
      </c>
      <c r="S568" s="18"/>
      <c r="T568" s="18"/>
      <c r="U568" s="18">
        <f t="shared" si="6"/>
        <v>796.9499999999999</v>
      </c>
      <c r="V568" s="18"/>
      <c r="W568" s="18"/>
    </row>
    <row r="569" spans="1:23" ht="12.75">
      <c r="A569" s="2">
        <v>34</v>
      </c>
      <c r="B569" s="9" t="s">
        <v>213</v>
      </c>
      <c r="C569" s="9"/>
      <c r="D569" s="9"/>
      <c r="E569" s="9"/>
      <c r="F569" s="9"/>
      <c r="G569" s="9"/>
      <c r="H569" s="9"/>
      <c r="I569" s="9"/>
      <c r="J569" s="22">
        <v>1</v>
      </c>
      <c r="K569" s="22"/>
      <c r="L569" s="17" t="s">
        <v>45</v>
      </c>
      <c r="M569" s="17"/>
      <c r="N569" s="18">
        <v>250</v>
      </c>
      <c r="O569" s="18"/>
      <c r="P569" s="17">
        <v>2</v>
      </c>
      <c r="Q569" s="17"/>
      <c r="R569" s="18">
        <f t="shared" si="4"/>
        <v>500</v>
      </c>
      <c r="S569" s="18"/>
      <c r="T569" s="18"/>
      <c r="U569" s="18">
        <f t="shared" si="6"/>
        <v>575</v>
      </c>
      <c r="V569" s="18"/>
      <c r="W569" s="18"/>
    </row>
    <row r="570" spans="1:23" ht="12.75">
      <c r="A570" s="2">
        <v>35</v>
      </c>
      <c r="B570" s="9" t="s">
        <v>214</v>
      </c>
      <c r="C570" s="9"/>
      <c r="D570" s="9"/>
      <c r="E570" s="9"/>
      <c r="F570" s="9"/>
      <c r="G570" s="9"/>
      <c r="H570" s="9"/>
      <c r="I570" s="9"/>
      <c r="J570" s="22">
        <v>0.5</v>
      </c>
      <c r="K570" s="22"/>
      <c r="L570" s="17" t="s">
        <v>45</v>
      </c>
      <c r="M570" s="17"/>
      <c r="N570" s="18">
        <v>230</v>
      </c>
      <c r="O570" s="18"/>
      <c r="P570" s="17">
        <v>1</v>
      </c>
      <c r="Q570" s="17"/>
      <c r="R570" s="18">
        <f t="shared" si="4"/>
        <v>115</v>
      </c>
      <c r="S570" s="18"/>
      <c r="T570" s="18"/>
      <c r="U570" s="18">
        <f t="shared" si="6"/>
        <v>132.25</v>
      </c>
      <c r="V570" s="18"/>
      <c r="W570" s="18"/>
    </row>
    <row r="571" spans="1:23" ht="12.75">
      <c r="A571" s="2">
        <v>36</v>
      </c>
      <c r="B571" s="9" t="s">
        <v>215</v>
      </c>
      <c r="C571" s="9"/>
      <c r="D571" s="9"/>
      <c r="E571" s="9"/>
      <c r="F571" s="9"/>
      <c r="G571" s="9"/>
      <c r="H571" s="9"/>
      <c r="I571" s="9"/>
      <c r="J571" s="22">
        <v>0.33</v>
      </c>
      <c r="K571" s="22"/>
      <c r="L571" s="17" t="s">
        <v>45</v>
      </c>
      <c r="M571" s="17"/>
      <c r="N571" s="18">
        <v>52</v>
      </c>
      <c r="O571" s="18"/>
      <c r="P571" s="17">
        <v>1</v>
      </c>
      <c r="Q571" s="17"/>
      <c r="R571" s="18">
        <f t="shared" si="4"/>
        <v>17.16</v>
      </c>
      <c r="S571" s="18"/>
      <c r="T571" s="18"/>
      <c r="U571" s="18">
        <f t="shared" si="6"/>
        <v>19.733999999999998</v>
      </c>
      <c r="V571" s="18"/>
      <c r="W571" s="18"/>
    </row>
    <row r="572" spans="1:23" ht="12.75" hidden="1">
      <c r="A572" s="2"/>
      <c r="B572" s="9"/>
      <c r="C572" s="9"/>
      <c r="D572" s="9"/>
      <c r="E572" s="9"/>
      <c r="F572" s="9"/>
      <c r="G572" s="9"/>
      <c r="H572" s="9"/>
      <c r="I572" s="9"/>
      <c r="J572" s="10"/>
      <c r="K572" s="10"/>
      <c r="L572" s="17"/>
      <c r="M572" s="17"/>
      <c r="N572" s="18"/>
      <c r="O572" s="18"/>
      <c r="P572" s="17"/>
      <c r="Q572" s="17"/>
      <c r="R572" s="18"/>
      <c r="S572" s="18"/>
      <c r="T572" s="18"/>
      <c r="U572" s="18"/>
      <c r="V572" s="18"/>
      <c r="W572" s="18"/>
    </row>
    <row r="573" spans="1:23" ht="12.75" hidden="1">
      <c r="A573" s="2"/>
      <c r="B573" s="9"/>
      <c r="C573" s="9"/>
      <c r="D573" s="9"/>
      <c r="E573" s="9"/>
      <c r="F573" s="9"/>
      <c r="G573" s="9"/>
      <c r="H573" s="9"/>
      <c r="I573" s="9"/>
      <c r="J573" s="10"/>
      <c r="K573" s="10"/>
      <c r="L573" s="17"/>
      <c r="M573" s="17"/>
      <c r="N573" s="18"/>
      <c r="O573" s="18"/>
      <c r="P573" s="17"/>
      <c r="Q573" s="17"/>
      <c r="R573" s="18"/>
      <c r="S573" s="18"/>
      <c r="T573" s="18"/>
      <c r="U573" s="18"/>
      <c r="V573" s="18"/>
      <c r="W573" s="18"/>
    </row>
    <row r="574" spans="1:23" ht="12.75">
      <c r="A574" s="6"/>
      <c r="B574" s="19" t="s">
        <v>33</v>
      </c>
      <c r="C574" s="19"/>
      <c r="D574" s="19"/>
      <c r="E574" s="19"/>
      <c r="F574" s="19"/>
      <c r="G574" s="19"/>
      <c r="H574" s="19"/>
      <c r="I574" s="19"/>
      <c r="J574" s="16"/>
      <c r="K574" s="16"/>
      <c r="L574" s="16"/>
      <c r="M574" s="16"/>
      <c r="N574" s="16"/>
      <c r="O574" s="16"/>
      <c r="P574" s="16"/>
      <c r="Q574" s="16"/>
      <c r="R574" s="8">
        <f>SUM(R532:T573)</f>
        <v>7556.172</v>
      </c>
      <c r="S574" s="8"/>
      <c r="T574" s="8"/>
      <c r="U574" s="8">
        <f>SUM(U532:W573)</f>
        <v>8689.5978</v>
      </c>
      <c r="V574" s="8"/>
      <c r="W574" s="8"/>
    </row>
    <row r="575" ht="2.25" customHeight="1"/>
    <row r="576" ht="12.75" hidden="1"/>
    <row r="577" spans="1:23" ht="12.75" hidden="1">
      <c r="A577" s="21"/>
      <c r="B577" s="21"/>
      <c r="C577" s="21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</row>
    <row r="578" spans="1:23" ht="12.75" hidden="1">
      <c r="A578" s="21"/>
      <c r="B578" s="21"/>
      <c r="C578" s="21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</row>
    <row r="579" spans="1:23" ht="12.75" customHeight="1" hidden="1">
      <c r="A579" s="21"/>
      <c r="B579" s="21"/>
      <c r="C579" s="21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1"/>
    </row>
    <row r="580" spans="1:23" ht="12.75" hidden="1">
      <c r="A580" s="21"/>
      <c r="B580" s="21"/>
      <c r="C580" s="21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1"/>
    </row>
    <row r="581" spans="1:23" ht="12.75" hidden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</row>
    <row r="582" spans="1:23" ht="12.75" hidden="1">
      <c r="A582" s="17"/>
      <c r="B582" s="17"/>
      <c r="C582" s="17"/>
      <c r="D582" s="17"/>
      <c r="E582" s="17"/>
      <c r="F582" s="17"/>
      <c r="G582" s="17"/>
      <c r="H582" s="17"/>
      <c r="I582" s="17"/>
      <c r="J582" s="17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</row>
    <row r="583" spans="1:23" ht="51" customHeight="1" hidden="1">
      <c r="A583" s="17"/>
      <c r="B583" s="17"/>
      <c r="C583" s="17"/>
      <c r="D583" s="17"/>
      <c r="E583" s="17"/>
      <c r="F583" s="17"/>
      <c r="G583" s="17"/>
      <c r="H583" s="17"/>
      <c r="I583" s="17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</row>
    <row r="584" spans="1:23" ht="12.75" hidden="1">
      <c r="A584" s="5"/>
      <c r="B584" s="20"/>
      <c r="C584" s="20"/>
      <c r="D584" s="20"/>
      <c r="E584" s="20"/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  <c r="Q584" s="20"/>
      <c r="R584" s="20"/>
      <c r="S584" s="20"/>
      <c r="T584" s="20"/>
      <c r="U584" s="20"/>
      <c r="V584" s="20"/>
      <c r="W584" s="20"/>
    </row>
    <row r="585" spans="1:23" ht="12.75" hidden="1">
      <c r="A585" s="2"/>
      <c r="B585" s="9"/>
      <c r="C585" s="9"/>
      <c r="D585" s="9"/>
      <c r="E585" s="9"/>
      <c r="F585" s="9"/>
      <c r="G585" s="9"/>
      <c r="H585" s="9"/>
      <c r="I585" s="9"/>
      <c r="J585" s="10"/>
      <c r="K585" s="10"/>
      <c r="L585" s="17"/>
      <c r="M585" s="17"/>
      <c r="N585" s="18"/>
      <c r="O585" s="18"/>
      <c r="P585" s="17"/>
      <c r="Q585" s="17"/>
      <c r="R585" s="18"/>
      <c r="S585" s="18"/>
      <c r="T585" s="18"/>
      <c r="U585" s="18"/>
      <c r="V585" s="18"/>
      <c r="W585" s="18"/>
    </row>
    <row r="586" spans="1:23" ht="12.75" hidden="1">
      <c r="A586" s="2"/>
      <c r="B586" s="9"/>
      <c r="C586" s="9"/>
      <c r="D586" s="9"/>
      <c r="E586" s="9"/>
      <c r="F586" s="9"/>
      <c r="G586" s="9"/>
      <c r="H586" s="9"/>
      <c r="I586" s="9"/>
      <c r="J586" s="22"/>
      <c r="K586" s="22"/>
      <c r="L586" s="17"/>
      <c r="M586" s="17"/>
      <c r="N586" s="18"/>
      <c r="O586" s="18"/>
      <c r="P586" s="17"/>
      <c r="Q586" s="17"/>
      <c r="R586" s="18"/>
      <c r="S586" s="18"/>
      <c r="T586" s="18"/>
      <c r="U586" s="18"/>
      <c r="V586" s="18"/>
      <c r="W586" s="18"/>
    </row>
    <row r="587" spans="1:23" ht="12.75" hidden="1">
      <c r="A587" s="2"/>
      <c r="B587" s="9"/>
      <c r="C587" s="9"/>
      <c r="D587" s="9"/>
      <c r="E587" s="9"/>
      <c r="F587" s="9"/>
      <c r="G587" s="9"/>
      <c r="H587" s="9"/>
      <c r="I587" s="9"/>
      <c r="J587" s="22"/>
      <c r="K587" s="22"/>
      <c r="L587" s="17"/>
      <c r="M587" s="17"/>
      <c r="N587" s="18"/>
      <c r="O587" s="18"/>
      <c r="P587" s="17"/>
      <c r="Q587" s="17"/>
      <c r="R587" s="18"/>
      <c r="S587" s="18"/>
      <c r="T587" s="18"/>
      <c r="U587" s="18"/>
      <c r="V587" s="18"/>
      <c r="W587" s="18"/>
    </row>
    <row r="588" spans="1:23" ht="12.75" hidden="1">
      <c r="A588" s="2"/>
      <c r="B588" s="9"/>
      <c r="C588" s="9"/>
      <c r="D588" s="9"/>
      <c r="E588" s="9"/>
      <c r="F588" s="9"/>
      <c r="G588" s="9"/>
      <c r="H588" s="9"/>
      <c r="I588" s="9"/>
      <c r="J588" s="22"/>
      <c r="K588" s="22"/>
      <c r="L588" s="17"/>
      <c r="M588" s="17"/>
      <c r="N588" s="18"/>
      <c r="O588" s="18"/>
      <c r="P588" s="17"/>
      <c r="Q588" s="17"/>
      <c r="R588" s="18"/>
      <c r="S588" s="18"/>
      <c r="T588" s="18"/>
      <c r="U588" s="18"/>
      <c r="V588" s="18"/>
      <c r="W588" s="18"/>
    </row>
    <row r="589" spans="1:23" ht="12.75" hidden="1">
      <c r="A589" s="2"/>
      <c r="B589" s="9"/>
      <c r="C589" s="9"/>
      <c r="D589" s="9"/>
      <c r="E589" s="9"/>
      <c r="F589" s="9"/>
      <c r="G589" s="9"/>
      <c r="H589" s="9"/>
      <c r="I589" s="9"/>
      <c r="J589" s="22"/>
      <c r="K589" s="22"/>
      <c r="L589" s="17"/>
      <c r="M589" s="17"/>
      <c r="N589" s="18"/>
      <c r="O589" s="18"/>
      <c r="P589" s="17"/>
      <c r="Q589" s="17"/>
      <c r="R589" s="18"/>
      <c r="S589" s="18"/>
      <c r="T589" s="18"/>
      <c r="U589" s="18"/>
      <c r="V589" s="18"/>
      <c r="W589" s="18"/>
    </row>
    <row r="590" spans="1:23" ht="12.75" hidden="1">
      <c r="A590" s="2"/>
      <c r="B590" s="9"/>
      <c r="C590" s="9"/>
      <c r="D590" s="9"/>
      <c r="E590" s="9"/>
      <c r="F590" s="9"/>
      <c r="G590" s="9"/>
      <c r="H590" s="9"/>
      <c r="I590" s="9"/>
      <c r="J590" s="22"/>
      <c r="K590" s="22"/>
      <c r="L590" s="17"/>
      <c r="M590" s="17"/>
      <c r="N590" s="18"/>
      <c r="O590" s="18"/>
      <c r="P590" s="17"/>
      <c r="Q590" s="17"/>
      <c r="R590" s="18"/>
      <c r="S590" s="18"/>
      <c r="T590" s="18"/>
      <c r="U590" s="18"/>
      <c r="V590" s="18"/>
      <c r="W590" s="18"/>
    </row>
    <row r="591" spans="1:23" ht="12.75" hidden="1">
      <c r="A591" s="2"/>
      <c r="B591" s="9"/>
      <c r="C591" s="9"/>
      <c r="D591" s="9"/>
      <c r="E591" s="9"/>
      <c r="F591" s="9"/>
      <c r="G591" s="9"/>
      <c r="H591" s="9"/>
      <c r="I591" s="9"/>
      <c r="J591" s="22"/>
      <c r="K591" s="22"/>
      <c r="L591" s="17"/>
      <c r="M591" s="17"/>
      <c r="N591" s="18"/>
      <c r="O591" s="18"/>
      <c r="P591" s="17"/>
      <c r="Q591" s="17"/>
      <c r="R591" s="18"/>
      <c r="S591" s="18"/>
      <c r="T591" s="18"/>
      <c r="U591" s="18"/>
      <c r="V591" s="18"/>
      <c r="W591" s="18"/>
    </row>
    <row r="592" spans="1:23" ht="12.75" hidden="1">
      <c r="A592" s="6"/>
      <c r="B592" s="19"/>
      <c r="C592" s="19"/>
      <c r="D592" s="19"/>
      <c r="E592" s="19"/>
      <c r="F592" s="19"/>
      <c r="G592" s="19"/>
      <c r="H592" s="19"/>
      <c r="I592" s="19"/>
      <c r="J592" s="16"/>
      <c r="K592" s="16"/>
      <c r="L592" s="16"/>
      <c r="M592" s="16"/>
      <c r="N592" s="16"/>
      <c r="O592" s="16"/>
      <c r="P592" s="16"/>
      <c r="Q592" s="16"/>
      <c r="R592" s="8"/>
      <c r="S592" s="8"/>
      <c r="T592" s="8"/>
      <c r="U592" s="8"/>
      <c r="V592" s="8"/>
      <c r="W592" s="8"/>
    </row>
    <row r="593" ht="12.75" hidden="1"/>
    <row r="594" ht="12.75" hidden="1"/>
    <row r="595" spans="1:23" ht="12.75" hidden="1">
      <c r="A595" s="21"/>
      <c r="B595" s="21"/>
      <c r="C595" s="21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</row>
    <row r="596" spans="1:23" ht="12.75" hidden="1">
      <c r="A596" s="21"/>
      <c r="B596" s="21"/>
      <c r="C596" s="21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1"/>
    </row>
    <row r="597" spans="1:23" ht="12.75" customHeight="1" hidden="1">
      <c r="A597" s="21"/>
      <c r="B597" s="21"/>
      <c r="C597" s="21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21"/>
    </row>
    <row r="598" spans="1:23" ht="12.75" hidden="1">
      <c r="A598" s="21"/>
      <c r="B598" s="21"/>
      <c r="C598" s="21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1"/>
    </row>
    <row r="599" spans="1:23" ht="12.75" hidden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</row>
    <row r="600" spans="1:23" ht="12.75" hidden="1">
      <c r="A600" s="17"/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</row>
    <row r="601" spans="1:23" ht="50.25" customHeight="1" hidden="1">
      <c r="A601" s="17"/>
      <c r="B601" s="17"/>
      <c r="C601" s="17"/>
      <c r="D601" s="17"/>
      <c r="E601" s="17"/>
      <c r="F601" s="17"/>
      <c r="G601" s="17"/>
      <c r="H601" s="17"/>
      <c r="I601" s="17"/>
      <c r="J601" s="17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</row>
    <row r="602" spans="1:23" ht="12.75" hidden="1">
      <c r="A602" s="5"/>
      <c r="B602" s="20"/>
      <c r="C602" s="20"/>
      <c r="D602" s="20"/>
      <c r="E602" s="20"/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20"/>
      <c r="Q602" s="20"/>
      <c r="R602" s="20"/>
      <c r="S602" s="20"/>
      <c r="T602" s="20"/>
      <c r="U602" s="20"/>
      <c r="V602" s="20"/>
      <c r="W602" s="20"/>
    </row>
    <row r="603" spans="1:23" ht="12.75" hidden="1">
      <c r="A603" s="2"/>
      <c r="B603" s="9"/>
      <c r="C603" s="9"/>
      <c r="D603" s="9"/>
      <c r="E603" s="9"/>
      <c r="F603" s="9"/>
      <c r="G603" s="9"/>
      <c r="H603" s="9"/>
      <c r="I603" s="9"/>
      <c r="J603" s="10"/>
      <c r="K603" s="10"/>
      <c r="L603" s="17"/>
      <c r="M603" s="17"/>
      <c r="N603" s="18"/>
      <c r="O603" s="18"/>
      <c r="P603" s="17"/>
      <c r="Q603" s="17"/>
      <c r="R603" s="18"/>
      <c r="S603" s="18"/>
      <c r="T603" s="18"/>
      <c r="U603" s="18"/>
      <c r="V603" s="18"/>
      <c r="W603" s="18"/>
    </row>
    <row r="604" spans="1:23" ht="12.75" hidden="1">
      <c r="A604" s="2"/>
      <c r="B604" s="9"/>
      <c r="C604" s="9"/>
      <c r="D604" s="9"/>
      <c r="E604" s="9"/>
      <c r="F604" s="9"/>
      <c r="G604" s="9"/>
      <c r="H604" s="9"/>
      <c r="I604" s="9"/>
      <c r="J604" s="22"/>
      <c r="K604" s="22"/>
      <c r="L604" s="17"/>
      <c r="M604" s="17"/>
      <c r="N604" s="18"/>
      <c r="O604" s="18"/>
      <c r="P604" s="17"/>
      <c r="Q604" s="17"/>
      <c r="R604" s="18"/>
      <c r="S604" s="18"/>
      <c r="T604" s="18"/>
      <c r="U604" s="18"/>
      <c r="V604" s="18"/>
      <c r="W604" s="18"/>
    </row>
    <row r="605" spans="1:23" ht="24.75" customHeight="1" hidden="1">
      <c r="A605" s="2"/>
      <c r="B605" s="9"/>
      <c r="C605" s="9"/>
      <c r="D605" s="9"/>
      <c r="E605" s="9"/>
      <c r="F605" s="9"/>
      <c r="G605" s="9"/>
      <c r="H605" s="9"/>
      <c r="I605" s="9"/>
      <c r="J605" s="22"/>
      <c r="K605" s="22"/>
      <c r="L605" s="17"/>
      <c r="M605" s="17"/>
      <c r="N605" s="18"/>
      <c r="O605" s="18"/>
      <c r="P605" s="17"/>
      <c r="Q605" s="17"/>
      <c r="R605" s="18"/>
      <c r="S605" s="18"/>
      <c r="T605" s="18"/>
      <c r="U605" s="18"/>
      <c r="V605" s="18"/>
      <c r="W605" s="18"/>
    </row>
    <row r="606" spans="1:23" ht="12.75" hidden="1">
      <c r="A606" s="2"/>
      <c r="B606" s="9"/>
      <c r="C606" s="9"/>
      <c r="D606" s="9"/>
      <c r="E606" s="9"/>
      <c r="F606" s="9"/>
      <c r="G606" s="9"/>
      <c r="H606" s="9"/>
      <c r="I606" s="9"/>
      <c r="J606" s="22"/>
      <c r="K606" s="22"/>
      <c r="L606" s="17"/>
      <c r="M606" s="17"/>
      <c r="N606" s="18"/>
      <c r="O606" s="18"/>
      <c r="P606" s="17"/>
      <c r="Q606" s="17"/>
      <c r="R606" s="18"/>
      <c r="S606" s="18"/>
      <c r="T606" s="18"/>
      <c r="U606" s="18"/>
      <c r="V606" s="18"/>
      <c r="W606" s="18"/>
    </row>
    <row r="607" spans="1:23" ht="12.75" hidden="1">
      <c r="A607" s="2"/>
      <c r="B607" s="9"/>
      <c r="C607" s="9"/>
      <c r="D607" s="9"/>
      <c r="E607" s="9"/>
      <c r="F607" s="9"/>
      <c r="G607" s="9"/>
      <c r="H607" s="9"/>
      <c r="I607" s="9"/>
      <c r="J607" s="22"/>
      <c r="K607" s="22"/>
      <c r="L607" s="17"/>
      <c r="M607" s="17"/>
      <c r="N607" s="18"/>
      <c r="O607" s="18"/>
      <c r="P607" s="17"/>
      <c r="Q607" s="17"/>
      <c r="R607" s="18"/>
      <c r="S607" s="18"/>
      <c r="T607" s="18"/>
      <c r="U607" s="18"/>
      <c r="V607" s="18"/>
      <c r="W607" s="18"/>
    </row>
    <row r="608" spans="1:23" ht="12.75" hidden="1">
      <c r="A608" s="2"/>
      <c r="B608" s="9"/>
      <c r="C608" s="9"/>
      <c r="D608" s="9"/>
      <c r="E608" s="9"/>
      <c r="F608" s="9"/>
      <c r="G608" s="9"/>
      <c r="H608" s="9"/>
      <c r="I608" s="9"/>
      <c r="J608" s="22"/>
      <c r="K608" s="22"/>
      <c r="L608" s="17"/>
      <c r="M608" s="17"/>
      <c r="N608" s="18"/>
      <c r="O608" s="18"/>
      <c r="P608" s="17"/>
      <c r="Q608" s="17"/>
      <c r="R608" s="18"/>
      <c r="S608" s="18"/>
      <c r="T608" s="18"/>
      <c r="U608" s="18"/>
      <c r="V608" s="18"/>
      <c r="W608" s="18"/>
    </row>
    <row r="609" spans="1:23" ht="12.75" hidden="1">
      <c r="A609" s="2"/>
      <c r="B609" s="9"/>
      <c r="C609" s="9"/>
      <c r="D609" s="9"/>
      <c r="E609" s="9"/>
      <c r="F609" s="9"/>
      <c r="G609" s="9"/>
      <c r="H609" s="9"/>
      <c r="I609" s="9"/>
      <c r="J609" s="22"/>
      <c r="K609" s="22"/>
      <c r="L609" s="17"/>
      <c r="M609" s="17"/>
      <c r="N609" s="18"/>
      <c r="O609" s="18"/>
      <c r="P609" s="17"/>
      <c r="Q609" s="17"/>
      <c r="R609" s="18"/>
      <c r="S609" s="18"/>
      <c r="T609" s="18"/>
      <c r="U609" s="18"/>
      <c r="V609" s="18"/>
      <c r="W609" s="18"/>
    </row>
    <row r="610" spans="1:23" ht="12.75" hidden="1">
      <c r="A610" s="2"/>
      <c r="B610" s="9"/>
      <c r="C610" s="9"/>
      <c r="D610" s="9"/>
      <c r="E610" s="9"/>
      <c r="F610" s="9"/>
      <c r="G610" s="9"/>
      <c r="H610" s="9"/>
      <c r="I610" s="9"/>
      <c r="J610" s="22"/>
      <c r="K610" s="22"/>
      <c r="L610" s="17"/>
      <c r="M610" s="17"/>
      <c r="N610" s="18"/>
      <c r="O610" s="18"/>
      <c r="P610" s="17"/>
      <c r="Q610" s="17"/>
      <c r="R610" s="18"/>
      <c r="S610" s="18"/>
      <c r="T610" s="18"/>
      <c r="U610" s="18"/>
      <c r="V610" s="18"/>
      <c r="W610" s="18"/>
    </row>
    <row r="611" spans="1:23" ht="12.75" hidden="1">
      <c r="A611" s="2"/>
      <c r="B611" s="9"/>
      <c r="C611" s="9"/>
      <c r="D611" s="9"/>
      <c r="E611" s="9"/>
      <c r="F611" s="9"/>
      <c r="G611" s="9"/>
      <c r="H611" s="9"/>
      <c r="I611" s="9"/>
      <c r="J611" s="22"/>
      <c r="K611" s="22"/>
      <c r="L611" s="17"/>
      <c r="M611" s="17"/>
      <c r="N611" s="18"/>
      <c r="O611" s="18"/>
      <c r="P611" s="17"/>
      <c r="Q611" s="17"/>
      <c r="R611" s="18"/>
      <c r="S611" s="18"/>
      <c r="T611" s="18"/>
      <c r="U611" s="18"/>
      <c r="V611" s="18"/>
      <c r="W611" s="18"/>
    </row>
    <row r="612" spans="1:23" ht="12.75" hidden="1">
      <c r="A612" s="2"/>
      <c r="B612" s="9"/>
      <c r="C612" s="9"/>
      <c r="D612" s="9"/>
      <c r="E612" s="9"/>
      <c r="F612" s="9"/>
      <c r="G612" s="9"/>
      <c r="H612" s="9"/>
      <c r="I612" s="9"/>
      <c r="J612" s="22"/>
      <c r="K612" s="22"/>
      <c r="L612" s="17"/>
      <c r="M612" s="17"/>
      <c r="N612" s="18"/>
      <c r="O612" s="18"/>
      <c r="P612" s="17"/>
      <c r="Q612" s="17"/>
      <c r="R612" s="18"/>
      <c r="S612" s="18"/>
      <c r="T612" s="18"/>
      <c r="U612" s="18"/>
      <c r="V612" s="18"/>
      <c r="W612" s="18"/>
    </row>
    <row r="613" spans="1:23" ht="12.75" hidden="1">
      <c r="A613" s="2"/>
      <c r="B613" s="9"/>
      <c r="C613" s="9"/>
      <c r="D613" s="9"/>
      <c r="E613" s="9"/>
      <c r="F613" s="9"/>
      <c r="G613" s="9"/>
      <c r="H613" s="9"/>
      <c r="I613" s="9"/>
      <c r="J613" s="22"/>
      <c r="K613" s="22"/>
      <c r="L613" s="17"/>
      <c r="M613" s="17"/>
      <c r="N613" s="18"/>
      <c r="O613" s="18"/>
      <c r="P613" s="17"/>
      <c r="Q613" s="17"/>
      <c r="R613" s="18"/>
      <c r="S613" s="18"/>
      <c r="T613" s="18"/>
      <c r="U613" s="18"/>
      <c r="V613" s="18"/>
      <c r="W613" s="18"/>
    </row>
    <row r="614" spans="1:23" ht="12.75" hidden="1">
      <c r="A614" s="2"/>
      <c r="B614" s="9"/>
      <c r="C614" s="9"/>
      <c r="D614" s="9"/>
      <c r="E614" s="9"/>
      <c r="F614" s="9"/>
      <c r="G614" s="9"/>
      <c r="H614" s="9"/>
      <c r="I614" s="9"/>
      <c r="J614" s="22"/>
      <c r="K614" s="22"/>
      <c r="L614" s="17"/>
      <c r="M614" s="17"/>
      <c r="N614" s="18"/>
      <c r="O614" s="18"/>
      <c r="P614" s="17"/>
      <c r="Q614" s="17"/>
      <c r="R614" s="18"/>
      <c r="S614" s="18"/>
      <c r="T614" s="18"/>
      <c r="U614" s="18"/>
      <c r="V614" s="18"/>
      <c r="W614" s="18"/>
    </row>
    <row r="615" spans="1:23" ht="12.75" hidden="1">
      <c r="A615" s="2"/>
      <c r="B615" s="9"/>
      <c r="C615" s="9"/>
      <c r="D615" s="9"/>
      <c r="E615" s="9"/>
      <c r="F615" s="9"/>
      <c r="G615" s="9"/>
      <c r="H615" s="9"/>
      <c r="I615" s="9"/>
      <c r="J615" s="22"/>
      <c r="K615" s="22"/>
      <c r="L615" s="17"/>
      <c r="M615" s="17"/>
      <c r="N615" s="18"/>
      <c r="O615" s="18"/>
      <c r="P615" s="17"/>
      <c r="Q615" s="17"/>
      <c r="R615" s="18"/>
      <c r="S615" s="18"/>
      <c r="T615" s="18"/>
      <c r="U615" s="18"/>
      <c r="V615" s="18"/>
      <c r="W615" s="18"/>
    </row>
    <row r="616" spans="1:23" ht="12.75" hidden="1">
      <c r="A616" s="2"/>
      <c r="B616" s="9"/>
      <c r="C616" s="9"/>
      <c r="D616" s="9"/>
      <c r="E616" s="9"/>
      <c r="F616" s="9"/>
      <c r="G616" s="9"/>
      <c r="H616" s="9"/>
      <c r="I616" s="9"/>
      <c r="J616" s="22"/>
      <c r="K616" s="22"/>
      <c r="L616" s="17"/>
      <c r="M616" s="17"/>
      <c r="N616" s="18"/>
      <c r="O616" s="18"/>
      <c r="P616" s="17"/>
      <c r="Q616" s="17"/>
      <c r="R616" s="18"/>
      <c r="S616" s="18"/>
      <c r="T616" s="18"/>
      <c r="U616" s="18"/>
      <c r="V616" s="18"/>
      <c r="W616" s="18"/>
    </row>
    <row r="617" spans="1:23" ht="12.75" hidden="1">
      <c r="A617" s="2"/>
      <c r="B617" s="9"/>
      <c r="C617" s="9"/>
      <c r="D617" s="9"/>
      <c r="E617" s="9"/>
      <c r="F617" s="9"/>
      <c r="G617" s="9"/>
      <c r="H617" s="9"/>
      <c r="I617" s="9"/>
      <c r="J617" s="22"/>
      <c r="K617" s="22"/>
      <c r="L617" s="17"/>
      <c r="M617" s="17"/>
      <c r="N617" s="18"/>
      <c r="O617" s="18"/>
      <c r="P617" s="17"/>
      <c r="Q617" s="17"/>
      <c r="R617" s="18"/>
      <c r="S617" s="18"/>
      <c r="T617" s="18"/>
      <c r="U617" s="18"/>
      <c r="V617" s="18"/>
      <c r="W617" s="18"/>
    </row>
    <row r="618" spans="1:23" ht="12.75" hidden="1">
      <c r="A618" s="2"/>
      <c r="B618" s="9"/>
      <c r="C618" s="9"/>
      <c r="D618" s="9"/>
      <c r="E618" s="9"/>
      <c r="F618" s="9"/>
      <c r="G618" s="9"/>
      <c r="H618" s="9"/>
      <c r="I618" s="9"/>
      <c r="J618" s="22"/>
      <c r="K618" s="22"/>
      <c r="L618" s="17"/>
      <c r="M618" s="17"/>
      <c r="N618" s="18"/>
      <c r="O618" s="18"/>
      <c r="P618" s="17"/>
      <c r="Q618" s="17"/>
      <c r="R618" s="18"/>
      <c r="S618" s="18"/>
      <c r="T618" s="18"/>
      <c r="U618" s="18"/>
      <c r="V618" s="18"/>
      <c r="W618" s="18"/>
    </row>
    <row r="619" spans="1:23" ht="12.75" hidden="1">
      <c r="A619" s="2"/>
      <c r="B619" s="9"/>
      <c r="C619" s="9"/>
      <c r="D619" s="9"/>
      <c r="E619" s="9"/>
      <c r="F619" s="9"/>
      <c r="G619" s="9"/>
      <c r="H619" s="9"/>
      <c r="I619" s="9"/>
      <c r="J619" s="22"/>
      <c r="K619" s="22"/>
      <c r="L619" s="17"/>
      <c r="M619" s="17"/>
      <c r="N619" s="18"/>
      <c r="O619" s="18"/>
      <c r="P619" s="17"/>
      <c r="Q619" s="17"/>
      <c r="R619" s="18"/>
      <c r="S619" s="18"/>
      <c r="T619" s="18"/>
      <c r="U619" s="18"/>
      <c r="V619" s="18"/>
      <c r="W619" s="18"/>
    </row>
    <row r="620" spans="1:23" ht="12.75" hidden="1">
      <c r="A620" s="2"/>
      <c r="B620" s="9"/>
      <c r="C620" s="9"/>
      <c r="D620" s="9"/>
      <c r="E620" s="9"/>
      <c r="F620" s="9"/>
      <c r="G620" s="9"/>
      <c r="H620" s="9"/>
      <c r="I620" s="9"/>
      <c r="J620" s="22"/>
      <c r="K620" s="22"/>
      <c r="L620" s="17"/>
      <c r="M620" s="17"/>
      <c r="N620" s="18"/>
      <c r="O620" s="18"/>
      <c r="P620" s="17"/>
      <c r="Q620" s="17"/>
      <c r="R620" s="18"/>
      <c r="S620" s="18"/>
      <c r="T620" s="18"/>
      <c r="U620" s="18"/>
      <c r="V620" s="18"/>
      <c r="W620" s="18"/>
    </row>
    <row r="621" spans="1:23" ht="12.75" hidden="1">
      <c r="A621" s="6"/>
      <c r="B621" s="19"/>
      <c r="C621" s="19"/>
      <c r="D621" s="19"/>
      <c r="E621" s="19"/>
      <c r="F621" s="19"/>
      <c r="G621" s="19"/>
      <c r="H621" s="19"/>
      <c r="I621" s="19"/>
      <c r="J621" s="16"/>
      <c r="K621" s="16"/>
      <c r="L621" s="16"/>
      <c r="M621" s="16"/>
      <c r="N621" s="16"/>
      <c r="O621" s="16"/>
      <c r="P621" s="16"/>
      <c r="Q621" s="16"/>
      <c r="R621" s="8"/>
      <c r="S621" s="8"/>
      <c r="T621" s="8"/>
      <c r="U621" s="8"/>
      <c r="V621" s="8"/>
      <c r="W621" s="8"/>
    </row>
    <row r="622" ht="12.75" hidden="1"/>
    <row r="623" ht="12.75" hidden="1"/>
    <row r="624" spans="1:23" ht="12.75" hidden="1">
      <c r="A624" s="21"/>
      <c r="B624" s="21"/>
      <c r="C624" s="21"/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1"/>
    </row>
    <row r="625" spans="1:23" ht="12.75" hidden="1">
      <c r="A625" s="21"/>
      <c r="B625" s="21"/>
      <c r="C625" s="21"/>
      <c r="D625" s="21"/>
      <c r="E625" s="21"/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  <c r="U625" s="21"/>
      <c r="V625" s="21"/>
      <c r="W625" s="21"/>
    </row>
    <row r="626" spans="1:23" ht="12.75" customHeight="1" hidden="1">
      <c r="A626" s="21"/>
      <c r="B626" s="21"/>
      <c r="C626" s="21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1"/>
    </row>
    <row r="627" spans="1:23" ht="12.75" hidden="1">
      <c r="A627" s="21"/>
      <c r="B627" s="21"/>
      <c r="C627" s="21"/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s="21"/>
      <c r="V627" s="21"/>
      <c r="W627" s="21"/>
    </row>
    <row r="628" spans="1:23" ht="12.75" hidden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</row>
    <row r="629" spans="1:23" ht="12.75" hidden="1">
      <c r="A629" s="17"/>
      <c r="B629" s="17"/>
      <c r="C629" s="17"/>
      <c r="D629" s="17"/>
      <c r="E629" s="17"/>
      <c r="F629" s="17"/>
      <c r="G629" s="17"/>
      <c r="H629" s="17"/>
      <c r="I629" s="17"/>
      <c r="J629" s="17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</row>
    <row r="630" spans="1:23" ht="49.5" customHeight="1" hidden="1">
      <c r="A630" s="17"/>
      <c r="B630" s="17"/>
      <c r="C630" s="17"/>
      <c r="D630" s="17"/>
      <c r="E630" s="17"/>
      <c r="F630" s="17"/>
      <c r="G630" s="17"/>
      <c r="H630" s="17"/>
      <c r="I630" s="17"/>
      <c r="J630" s="17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</row>
    <row r="631" spans="1:23" ht="12.75" hidden="1">
      <c r="A631" s="5"/>
      <c r="B631" s="20"/>
      <c r="C631" s="20"/>
      <c r="D631" s="20"/>
      <c r="E631" s="20"/>
      <c r="F631" s="20"/>
      <c r="G631" s="20"/>
      <c r="H631" s="20"/>
      <c r="I631" s="20"/>
      <c r="J631" s="20"/>
      <c r="K631" s="20"/>
      <c r="L631" s="20"/>
      <c r="M631" s="20"/>
      <c r="N631" s="20"/>
      <c r="O631" s="20"/>
      <c r="P631" s="20"/>
      <c r="Q631" s="20"/>
      <c r="R631" s="20"/>
      <c r="S631" s="20"/>
      <c r="T631" s="20"/>
      <c r="U631" s="20"/>
      <c r="V631" s="20"/>
      <c r="W631" s="20"/>
    </row>
    <row r="632" spans="1:23" ht="12.75" hidden="1">
      <c r="A632" s="2"/>
      <c r="B632" s="9"/>
      <c r="C632" s="9"/>
      <c r="D632" s="9"/>
      <c r="E632" s="9"/>
      <c r="F632" s="9"/>
      <c r="G632" s="9"/>
      <c r="H632" s="9"/>
      <c r="I632" s="9"/>
      <c r="J632" s="10"/>
      <c r="K632" s="10"/>
      <c r="L632" s="17"/>
      <c r="M632" s="17"/>
      <c r="N632" s="18"/>
      <c r="O632" s="18"/>
      <c r="P632" s="17"/>
      <c r="Q632" s="17"/>
      <c r="R632" s="18"/>
      <c r="S632" s="18"/>
      <c r="T632" s="18"/>
      <c r="U632" s="18"/>
      <c r="V632" s="18"/>
      <c r="W632" s="18"/>
    </row>
    <row r="633" spans="1:23" ht="12.75" hidden="1">
      <c r="A633" s="2"/>
      <c r="B633" s="9"/>
      <c r="C633" s="9"/>
      <c r="D633" s="9"/>
      <c r="E633" s="9"/>
      <c r="F633" s="9"/>
      <c r="G633" s="9"/>
      <c r="H633" s="9"/>
      <c r="I633" s="9"/>
      <c r="J633" s="22"/>
      <c r="K633" s="22"/>
      <c r="L633" s="17"/>
      <c r="M633" s="17"/>
      <c r="N633" s="18"/>
      <c r="O633" s="18"/>
      <c r="P633" s="17"/>
      <c r="Q633" s="17"/>
      <c r="R633" s="18"/>
      <c r="S633" s="18"/>
      <c r="T633" s="18"/>
      <c r="U633" s="18"/>
      <c r="V633" s="18"/>
      <c r="W633" s="18"/>
    </row>
    <row r="634" spans="1:23" ht="27" customHeight="1" hidden="1">
      <c r="A634" s="2"/>
      <c r="B634" s="9"/>
      <c r="C634" s="9"/>
      <c r="D634" s="9"/>
      <c r="E634" s="9"/>
      <c r="F634" s="9"/>
      <c r="G634" s="9"/>
      <c r="H634" s="9"/>
      <c r="I634" s="9"/>
      <c r="J634" s="22"/>
      <c r="K634" s="22"/>
      <c r="L634" s="17"/>
      <c r="M634" s="17"/>
      <c r="N634" s="18"/>
      <c r="O634" s="18"/>
      <c r="P634" s="17"/>
      <c r="Q634" s="17"/>
      <c r="R634" s="18"/>
      <c r="S634" s="18"/>
      <c r="T634" s="18"/>
      <c r="U634" s="18"/>
      <c r="V634" s="18"/>
      <c r="W634" s="18"/>
    </row>
    <row r="635" spans="1:23" ht="12.75" hidden="1">
      <c r="A635" s="2"/>
      <c r="B635" s="9"/>
      <c r="C635" s="9"/>
      <c r="D635" s="9"/>
      <c r="E635" s="9"/>
      <c r="F635" s="9"/>
      <c r="G635" s="9"/>
      <c r="H635" s="9"/>
      <c r="I635" s="9"/>
      <c r="J635" s="22"/>
      <c r="K635" s="22"/>
      <c r="L635" s="17"/>
      <c r="M635" s="17"/>
      <c r="N635" s="18"/>
      <c r="O635" s="18"/>
      <c r="P635" s="17"/>
      <c r="Q635" s="17"/>
      <c r="R635" s="18"/>
      <c r="S635" s="18"/>
      <c r="T635" s="18"/>
      <c r="U635" s="18"/>
      <c r="V635" s="18"/>
      <c r="W635" s="18"/>
    </row>
    <row r="636" spans="1:23" ht="12.75" hidden="1">
      <c r="A636" s="2"/>
      <c r="B636" s="9"/>
      <c r="C636" s="9"/>
      <c r="D636" s="9"/>
      <c r="E636" s="9"/>
      <c r="F636" s="9"/>
      <c r="G636" s="9"/>
      <c r="H636" s="9"/>
      <c r="I636" s="9"/>
      <c r="J636" s="22"/>
      <c r="K636" s="22"/>
      <c r="L636" s="17"/>
      <c r="M636" s="17"/>
      <c r="N636" s="18"/>
      <c r="O636" s="18"/>
      <c r="P636" s="17"/>
      <c r="Q636" s="17"/>
      <c r="R636" s="18"/>
      <c r="S636" s="18"/>
      <c r="T636" s="18"/>
      <c r="U636" s="18"/>
      <c r="V636" s="18"/>
      <c r="W636" s="18"/>
    </row>
    <row r="637" spans="1:23" ht="12.75" hidden="1">
      <c r="A637" s="2"/>
      <c r="B637" s="9"/>
      <c r="C637" s="9"/>
      <c r="D637" s="9"/>
      <c r="E637" s="9"/>
      <c r="F637" s="9"/>
      <c r="G637" s="9"/>
      <c r="H637" s="9"/>
      <c r="I637" s="9"/>
      <c r="J637" s="22"/>
      <c r="K637" s="22"/>
      <c r="L637" s="17"/>
      <c r="M637" s="17"/>
      <c r="N637" s="18"/>
      <c r="O637" s="18"/>
      <c r="P637" s="17"/>
      <c r="Q637" s="17"/>
      <c r="R637" s="18"/>
      <c r="S637" s="18"/>
      <c r="T637" s="18"/>
      <c r="U637" s="18"/>
      <c r="V637" s="18"/>
      <c r="W637" s="18"/>
    </row>
    <row r="638" spans="1:23" ht="12.75" hidden="1">
      <c r="A638" s="2"/>
      <c r="B638" s="9"/>
      <c r="C638" s="9"/>
      <c r="D638" s="9"/>
      <c r="E638" s="9"/>
      <c r="F638" s="9"/>
      <c r="G638" s="9"/>
      <c r="H638" s="9"/>
      <c r="I638" s="9"/>
      <c r="J638" s="22"/>
      <c r="K638" s="22"/>
      <c r="L638" s="17"/>
      <c r="M638" s="17"/>
      <c r="N638" s="18"/>
      <c r="O638" s="18"/>
      <c r="P638" s="17"/>
      <c r="Q638" s="17"/>
      <c r="R638" s="18"/>
      <c r="S638" s="18"/>
      <c r="T638" s="18"/>
      <c r="U638" s="18"/>
      <c r="V638" s="18"/>
      <c r="W638" s="18"/>
    </row>
    <row r="639" spans="1:23" ht="12.75" hidden="1">
      <c r="A639" s="2"/>
      <c r="B639" s="9"/>
      <c r="C639" s="9"/>
      <c r="D639" s="9"/>
      <c r="E639" s="9"/>
      <c r="F639" s="9"/>
      <c r="G639" s="9"/>
      <c r="H639" s="9"/>
      <c r="I639" s="9"/>
      <c r="J639" s="22"/>
      <c r="K639" s="22"/>
      <c r="L639" s="17"/>
      <c r="M639" s="17"/>
      <c r="N639" s="18"/>
      <c r="O639" s="18"/>
      <c r="P639" s="17"/>
      <c r="Q639" s="17"/>
      <c r="R639" s="18"/>
      <c r="S639" s="18"/>
      <c r="T639" s="18"/>
      <c r="U639" s="18"/>
      <c r="V639" s="18"/>
      <c r="W639" s="18"/>
    </row>
    <row r="640" spans="1:23" ht="12.75" hidden="1">
      <c r="A640" s="6"/>
      <c r="B640" s="19"/>
      <c r="C640" s="19"/>
      <c r="D640" s="19"/>
      <c r="E640" s="19"/>
      <c r="F640" s="19"/>
      <c r="G640" s="19"/>
      <c r="H640" s="19"/>
      <c r="I640" s="19"/>
      <c r="J640" s="16"/>
      <c r="K640" s="16"/>
      <c r="L640" s="16"/>
      <c r="M640" s="16"/>
      <c r="N640" s="16"/>
      <c r="O640" s="16"/>
      <c r="P640" s="16"/>
      <c r="Q640" s="16"/>
      <c r="R640" s="8"/>
      <c r="S640" s="8"/>
      <c r="T640" s="8"/>
      <c r="U640" s="8"/>
      <c r="V640" s="8"/>
      <c r="W640" s="8"/>
    </row>
    <row r="641" ht="12.75" hidden="1"/>
    <row r="642" ht="12.75" hidden="1"/>
    <row r="643" spans="1:23" ht="12.75" hidden="1">
      <c r="A643" s="21"/>
      <c r="B643" s="21"/>
      <c r="C643" s="21"/>
      <c r="D643" s="21"/>
      <c r="E643" s="21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U643" s="21"/>
      <c r="V643" s="21"/>
      <c r="W643" s="21"/>
    </row>
    <row r="644" spans="1:23" ht="12.75" hidden="1">
      <c r="A644" s="21"/>
      <c r="B644" s="21"/>
      <c r="C644" s="21"/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  <c r="U644" s="21"/>
      <c r="V644" s="21"/>
      <c r="W644" s="21"/>
    </row>
    <row r="645" spans="1:23" ht="25.5" customHeight="1" hidden="1">
      <c r="A645" s="21"/>
      <c r="B645" s="21"/>
      <c r="C645" s="21"/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U645" s="21"/>
      <c r="V645" s="21"/>
      <c r="W645" s="21"/>
    </row>
    <row r="646" spans="1:23" ht="12.75" hidden="1">
      <c r="A646" s="21"/>
      <c r="B646" s="21"/>
      <c r="C646" s="21"/>
      <c r="D646" s="21"/>
      <c r="E646" s="21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  <c r="U646" s="21"/>
      <c r="V646" s="21"/>
      <c r="W646" s="21"/>
    </row>
    <row r="647" spans="1:23" ht="12.75" hidden="1">
      <c r="A647" s="17"/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</row>
    <row r="648" spans="1:23" ht="59.25" customHeight="1" hidden="1">
      <c r="A648" s="17"/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</row>
    <row r="649" spans="1:23" ht="12.75" hidden="1">
      <c r="A649" s="5"/>
      <c r="B649" s="20"/>
      <c r="C649" s="20"/>
      <c r="D649" s="20"/>
      <c r="E649" s="20"/>
      <c r="F649" s="20"/>
      <c r="G649" s="20"/>
      <c r="H649" s="20"/>
      <c r="I649" s="20"/>
      <c r="J649" s="20"/>
      <c r="K649" s="20"/>
      <c r="L649" s="20"/>
      <c r="M649" s="20"/>
      <c r="N649" s="20"/>
      <c r="O649" s="20"/>
      <c r="P649" s="20"/>
      <c r="Q649" s="20"/>
      <c r="R649" s="20"/>
      <c r="S649" s="20"/>
      <c r="T649" s="20"/>
      <c r="U649" s="20"/>
      <c r="V649" s="20"/>
      <c r="W649" s="20"/>
    </row>
    <row r="650" spans="1:23" ht="25.5" customHeight="1" hidden="1">
      <c r="A650" s="2"/>
      <c r="B650" s="9"/>
      <c r="C650" s="9"/>
      <c r="D650" s="9"/>
      <c r="E650" s="9"/>
      <c r="F650" s="9"/>
      <c r="G650" s="9"/>
      <c r="H650" s="9"/>
      <c r="I650" s="10"/>
      <c r="J650" s="10"/>
      <c r="K650" s="17"/>
      <c r="L650" s="17"/>
      <c r="M650" s="18"/>
      <c r="N650" s="18"/>
      <c r="O650" s="18"/>
      <c r="P650" s="17"/>
      <c r="Q650" s="17"/>
      <c r="R650" s="18"/>
      <c r="S650" s="18"/>
      <c r="T650" s="18"/>
      <c r="U650" s="18"/>
      <c r="V650" s="18"/>
      <c r="W650" s="18"/>
    </row>
    <row r="651" spans="1:23" ht="12.75" hidden="1">
      <c r="A651" s="2"/>
      <c r="B651" s="9"/>
      <c r="C651" s="9"/>
      <c r="D651" s="9"/>
      <c r="E651" s="9"/>
      <c r="F651" s="9"/>
      <c r="G651" s="9"/>
      <c r="H651" s="9"/>
      <c r="I651" s="10"/>
      <c r="J651" s="10"/>
      <c r="K651" s="17"/>
      <c r="L651" s="17"/>
      <c r="M651" s="18"/>
      <c r="N651" s="18"/>
      <c r="O651" s="18"/>
      <c r="P651" s="17"/>
      <c r="Q651" s="17"/>
      <c r="R651" s="18"/>
      <c r="S651" s="18"/>
      <c r="T651" s="18"/>
      <c r="U651" s="18"/>
      <c r="V651" s="18"/>
      <c r="W651" s="18"/>
    </row>
    <row r="652" spans="1:23" ht="12.75" hidden="1">
      <c r="A652" s="6"/>
      <c r="B652" s="19"/>
      <c r="C652" s="19"/>
      <c r="D652" s="19"/>
      <c r="E652" s="19"/>
      <c r="F652" s="19"/>
      <c r="G652" s="19"/>
      <c r="H652" s="19"/>
      <c r="I652" s="16"/>
      <c r="J652" s="16"/>
      <c r="K652" s="16"/>
      <c r="L652" s="16"/>
      <c r="M652" s="16"/>
      <c r="N652" s="16"/>
      <c r="O652" s="16"/>
      <c r="P652" s="16"/>
      <c r="Q652" s="16"/>
      <c r="R652" s="8"/>
      <c r="S652" s="8"/>
      <c r="T652" s="8"/>
      <c r="U652" s="8"/>
      <c r="V652" s="8"/>
      <c r="W652" s="8"/>
    </row>
    <row r="653" ht="12.75" hidden="1"/>
    <row r="654" ht="12.75" hidden="1"/>
    <row r="655" spans="1:23" ht="12.75" customHeight="1" hidden="1">
      <c r="A655" s="21"/>
      <c r="B655" s="21"/>
      <c r="C655" s="21"/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21"/>
    </row>
    <row r="656" spans="1:23" ht="12.75" customHeight="1" hidden="1">
      <c r="A656" s="21"/>
      <c r="B656" s="21"/>
      <c r="C656" s="21"/>
      <c r="D656" s="21"/>
      <c r="E656" s="21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/>
    </row>
    <row r="657" spans="1:23" ht="12.75" customHeight="1" hidden="1">
      <c r="A657" s="21"/>
      <c r="B657" s="21"/>
      <c r="C657" s="21"/>
      <c r="D657" s="21"/>
      <c r="E657" s="21"/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  <c r="U657" s="21"/>
      <c r="V657" s="21"/>
      <c r="W657" s="21"/>
    </row>
    <row r="658" spans="1:23" ht="12.75" customHeight="1" hidden="1">
      <c r="A658" s="21"/>
      <c r="B658" s="21"/>
      <c r="C658" s="21"/>
      <c r="D658" s="21"/>
      <c r="E658" s="21"/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  <c r="U658" s="21"/>
      <c r="V658" s="21"/>
      <c r="W658" s="21"/>
    </row>
    <row r="659" spans="1:23" ht="12.75" customHeight="1" hidden="1">
      <c r="A659" s="17"/>
      <c r="B659" s="17"/>
      <c r="C659" s="17"/>
      <c r="D659" s="17"/>
      <c r="E659" s="17"/>
      <c r="F659" s="17"/>
      <c r="G659" s="17"/>
      <c r="H659" s="17"/>
      <c r="I659" s="17"/>
      <c r="J659" s="17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</row>
    <row r="660" spans="1:23" ht="59.25" customHeight="1" hidden="1">
      <c r="A660" s="17"/>
      <c r="B660" s="17"/>
      <c r="C660" s="17"/>
      <c r="D660" s="17"/>
      <c r="E660" s="17"/>
      <c r="F660" s="17"/>
      <c r="G660" s="17"/>
      <c r="H660" s="17"/>
      <c r="I660" s="17"/>
      <c r="J660" s="17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</row>
    <row r="661" spans="1:23" ht="12.75" hidden="1">
      <c r="A661" s="5"/>
      <c r="B661" s="20"/>
      <c r="C661" s="20"/>
      <c r="D661" s="20"/>
      <c r="E661" s="20"/>
      <c r="F661" s="20"/>
      <c r="G661" s="20"/>
      <c r="H661" s="20"/>
      <c r="I661" s="20"/>
      <c r="J661" s="20"/>
      <c r="K661" s="20"/>
      <c r="L661" s="20"/>
      <c r="M661" s="20"/>
      <c r="N661" s="20"/>
      <c r="O661" s="20"/>
      <c r="P661" s="20"/>
      <c r="Q661" s="20"/>
      <c r="R661" s="20"/>
      <c r="S661" s="20"/>
      <c r="T661" s="20"/>
      <c r="U661" s="20"/>
      <c r="V661" s="20"/>
      <c r="W661" s="20"/>
    </row>
    <row r="662" spans="1:23" ht="12.75" customHeight="1" hidden="1">
      <c r="A662" s="2"/>
      <c r="B662" s="9"/>
      <c r="C662" s="9"/>
      <c r="D662" s="9"/>
      <c r="E662" s="9"/>
      <c r="F662" s="9"/>
      <c r="G662" s="9"/>
      <c r="H662" s="9"/>
      <c r="I662" s="10"/>
      <c r="J662" s="10"/>
      <c r="K662" s="17"/>
      <c r="L662" s="17"/>
      <c r="M662" s="18"/>
      <c r="N662" s="18"/>
      <c r="O662" s="18"/>
      <c r="P662" s="17"/>
      <c r="Q662" s="17"/>
      <c r="R662" s="18"/>
      <c r="S662" s="18"/>
      <c r="T662" s="18"/>
      <c r="U662" s="18"/>
      <c r="V662" s="18"/>
      <c r="W662" s="18"/>
    </row>
    <row r="663" spans="1:23" ht="12.75" customHeight="1" hidden="1">
      <c r="A663" s="2"/>
      <c r="B663" s="9"/>
      <c r="C663" s="9"/>
      <c r="D663" s="9"/>
      <c r="E663" s="9"/>
      <c r="F663" s="9"/>
      <c r="G663" s="9"/>
      <c r="H663" s="9"/>
      <c r="I663" s="10"/>
      <c r="J663" s="10"/>
      <c r="K663" s="17"/>
      <c r="L663" s="17"/>
      <c r="M663" s="18"/>
      <c r="N663" s="18"/>
      <c r="O663" s="18"/>
      <c r="P663" s="17"/>
      <c r="Q663" s="17"/>
      <c r="R663" s="18"/>
      <c r="S663" s="18"/>
      <c r="T663" s="18"/>
      <c r="U663" s="18"/>
      <c r="V663" s="18"/>
      <c r="W663" s="18"/>
    </row>
    <row r="664" spans="1:23" ht="12.75" customHeight="1" hidden="1">
      <c r="A664" s="6"/>
      <c r="B664" s="19"/>
      <c r="C664" s="19"/>
      <c r="D664" s="19"/>
      <c r="E664" s="19"/>
      <c r="F664" s="19"/>
      <c r="G664" s="19"/>
      <c r="H664" s="19"/>
      <c r="I664" s="16"/>
      <c r="J664" s="16"/>
      <c r="K664" s="16"/>
      <c r="L664" s="16"/>
      <c r="M664" s="16"/>
      <c r="N664" s="16"/>
      <c r="O664" s="16"/>
      <c r="P664" s="16"/>
      <c r="Q664" s="16"/>
      <c r="R664" s="8"/>
      <c r="S664" s="8"/>
      <c r="T664" s="8"/>
      <c r="U664" s="8"/>
      <c r="V664" s="8"/>
      <c r="W664" s="8"/>
    </row>
    <row r="665" ht="12.75" hidden="1"/>
    <row r="666" ht="12.75" hidden="1"/>
    <row r="667" spans="1:23" ht="12.75" customHeight="1">
      <c r="A667" s="21" t="s">
        <v>21</v>
      </c>
      <c r="B667" s="21"/>
      <c r="C667" s="21"/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1"/>
    </row>
    <row r="668" spans="1:23" ht="12.75" customHeight="1">
      <c r="A668" s="21" t="s">
        <v>103</v>
      </c>
      <c r="B668" s="21"/>
      <c r="C668" s="21"/>
      <c r="D668" s="21"/>
      <c r="E668" s="21"/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  <c r="U668" s="21"/>
      <c r="V668" s="21"/>
      <c r="W668" s="21"/>
    </row>
    <row r="669" spans="1:23" ht="24.75" customHeight="1">
      <c r="A669" s="21" t="s">
        <v>88</v>
      </c>
      <c r="B669" s="21"/>
      <c r="C669" s="21"/>
      <c r="D669" s="21"/>
      <c r="E669" s="21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  <c r="U669" s="21"/>
      <c r="V669" s="21"/>
      <c r="W669" s="21"/>
    </row>
    <row r="670" spans="1:23" ht="12.75" customHeight="1">
      <c r="A670" s="21" t="s">
        <v>184</v>
      </c>
      <c r="B670" s="21"/>
      <c r="C670" s="21"/>
      <c r="D670" s="21"/>
      <c r="E670" s="21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  <c r="U670" s="21"/>
      <c r="V670" s="21"/>
      <c r="W670" s="21"/>
    </row>
    <row r="671" spans="1:23" ht="12.75" customHeight="1">
      <c r="A671" s="17" t="s">
        <v>23</v>
      </c>
      <c r="B671" s="17" t="s">
        <v>104</v>
      </c>
      <c r="C671" s="17"/>
      <c r="D671" s="17"/>
      <c r="E671" s="17"/>
      <c r="F671" s="17"/>
      <c r="G671" s="17"/>
      <c r="H671" s="17"/>
      <c r="I671" s="17" t="s">
        <v>105</v>
      </c>
      <c r="J671" s="17"/>
      <c r="K671" s="17" t="s">
        <v>42</v>
      </c>
      <c r="L671" s="17"/>
      <c r="M671" s="17" t="s">
        <v>40</v>
      </c>
      <c r="N671" s="17"/>
      <c r="O671" s="17"/>
      <c r="P671" s="17" t="s">
        <v>56</v>
      </c>
      <c r="Q671" s="17"/>
      <c r="R671" s="17" t="s">
        <v>26</v>
      </c>
      <c r="S671" s="17"/>
      <c r="T671" s="17"/>
      <c r="U671" s="17"/>
      <c r="V671" s="17"/>
      <c r="W671" s="17"/>
    </row>
    <row r="672" spans="1:23" ht="53.25" customHeight="1">
      <c r="A672" s="17"/>
      <c r="B672" s="17"/>
      <c r="C672" s="17"/>
      <c r="D672" s="17"/>
      <c r="E672" s="17"/>
      <c r="F672" s="17"/>
      <c r="G672" s="17"/>
      <c r="H672" s="17"/>
      <c r="I672" s="17"/>
      <c r="J672" s="17"/>
      <c r="K672" s="17"/>
      <c r="L672" s="17"/>
      <c r="M672" s="17"/>
      <c r="N672" s="17"/>
      <c r="O672" s="17"/>
      <c r="P672" s="17"/>
      <c r="Q672" s="17"/>
      <c r="R672" s="17" t="s">
        <v>106</v>
      </c>
      <c r="S672" s="17"/>
      <c r="T672" s="17"/>
      <c r="U672" s="17" t="s">
        <v>39</v>
      </c>
      <c r="V672" s="17"/>
      <c r="W672" s="17"/>
    </row>
    <row r="673" spans="1:23" ht="12.75">
      <c r="A673" s="5">
        <v>1</v>
      </c>
      <c r="B673" s="20">
        <v>2</v>
      </c>
      <c r="C673" s="20"/>
      <c r="D673" s="20"/>
      <c r="E673" s="20"/>
      <c r="F673" s="20"/>
      <c r="G673" s="20"/>
      <c r="H673" s="20"/>
      <c r="I673" s="20">
        <v>3</v>
      </c>
      <c r="J673" s="20"/>
      <c r="K673" s="20">
        <v>4</v>
      </c>
      <c r="L673" s="20"/>
      <c r="M673" s="20">
        <v>5</v>
      </c>
      <c r="N673" s="20"/>
      <c r="O673" s="20"/>
      <c r="P673" s="20">
        <v>6</v>
      </c>
      <c r="Q673" s="20"/>
      <c r="R673" s="20">
        <v>7</v>
      </c>
      <c r="S673" s="20"/>
      <c r="T673" s="20"/>
      <c r="U673" s="20">
        <v>8</v>
      </c>
      <c r="V673" s="20"/>
      <c r="W673" s="20"/>
    </row>
    <row r="674" spans="1:23" ht="26.25" customHeight="1">
      <c r="A674" s="2">
        <v>1</v>
      </c>
      <c r="B674" s="9" t="s">
        <v>89</v>
      </c>
      <c r="C674" s="9"/>
      <c r="D674" s="9"/>
      <c r="E674" s="9"/>
      <c r="F674" s="9"/>
      <c r="G674" s="9"/>
      <c r="H674" s="9"/>
      <c r="I674" s="10">
        <v>0.2</v>
      </c>
      <c r="J674" s="10"/>
      <c r="K674" s="17" t="s">
        <v>45</v>
      </c>
      <c r="L674" s="17"/>
      <c r="M674" s="18">
        <v>20000</v>
      </c>
      <c r="N674" s="18"/>
      <c r="O674" s="18"/>
      <c r="P674" s="17">
        <v>1</v>
      </c>
      <c r="Q674" s="17"/>
      <c r="R674" s="18">
        <f>I674*M674*1.67/305</f>
        <v>21.901639344262296</v>
      </c>
      <c r="S674" s="18"/>
      <c r="T674" s="18"/>
      <c r="U674" s="18">
        <f>R674*$S$12</f>
        <v>24.091803278688527</v>
      </c>
      <c r="V674" s="18"/>
      <c r="W674" s="18"/>
    </row>
    <row r="675" spans="1:23" ht="26.25" customHeight="1">
      <c r="A675" s="2">
        <v>2</v>
      </c>
      <c r="B675" s="9" t="s">
        <v>90</v>
      </c>
      <c r="C675" s="9"/>
      <c r="D675" s="9"/>
      <c r="E675" s="9"/>
      <c r="F675" s="9"/>
      <c r="G675" s="9"/>
      <c r="H675" s="9"/>
      <c r="I675" s="10">
        <v>0.1</v>
      </c>
      <c r="J675" s="10"/>
      <c r="K675" s="17" t="s">
        <v>45</v>
      </c>
      <c r="L675" s="17"/>
      <c r="M675" s="18">
        <v>1287583.69</v>
      </c>
      <c r="N675" s="18"/>
      <c r="O675" s="18"/>
      <c r="P675" s="17">
        <v>1</v>
      </c>
      <c r="Q675" s="17"/>
      <c r="R675" s="18">
        <f>I675*M675*1/305</f>
        <v>422.15858688524594</v>
      </c>
      <c r="S675" s="18"/>
      <c r="T675" s="18"/>
      <c r="U675" s="18">
        <f>R675*$S$12</f>
        <v>464.3744455737706</v>
      </c>
      <c r="V675" s="18"/>
      <c r="W675" s="18"/>
    </row>
    <row r="676" spans="1:23" ht="12.75">
      <c r="A676" s="6"/>
      <c r="B676" s="19" t="s">
        <v>33</v>
      </c>
      <c r="C676" s="19"/>
      <c r="D676" s="19"/>
      <c r="E676" s="19"/>
      <c r="F676" s="19"/>
      <c r="G676" s="19"/>
      <c r="H676" s="19"/>
      <c r="I676" s="16"/>
      <c r="J676" s="16"/>
      <c r="K676" s="16"/>
      <c r="L676" s="16"/>
      <c r="M676" s="16"/>
      <c r="N676" s="16"/>
      <c r="O676" s="16"/>
      <c r="P676" s="16"/>
      <c r="Q676" s="16"/>
      <c r="R676" s="8">
        <f>R674+R675</f>
        <v>444.06022622950826</v>
      </c>
      <c r="S676" s="8"/>
      <c r="T676" s="8"/>
      <c r="U676" s="8">
        <f>U674+U675</f>
        <v>488.4662488524591</v>
      </c>
      <c r="V676" s="8"/>
      <c r="W676" s="8"/>
    </row>
    <row r="678" spans="1:33" ht="12.75">
      <c r="A678" s="70" t="s">
        <v>116</v>
      </c>
      <c r="B678" s="70"/>
      <c r="C678" s="70"/>
      <c r="D678" s="70"/>
      <c r="E678" s="70"/>
      <c r="F678" s="70"/>
      <c r="G678" s="70"/>
      <c r="H678" s="70"/>
      <c r="I678" s="70"/>
      <c r="J678" s="70"/>
      <c r="K678" s="70"/>
      <c r="L678" s="70"/>
      <c r="M678" s="70"/>
      <c r="N678" s="70"/>
      <c r="O678" s="70"/>
      <c r="P678" s="70"/>
      <c r="Q678" s="70"/>
      <c r="R678" s="70"/>
      <c r="S678" s="70"/>
      <c r="T678" s="70"/>
      <c r="U678" s="70"/>
      <c r="V678" s="70"/>
      <c r="W678" s="70"/>
      <c r="X678" s="70"/>
      <c r="Y678" s="7"/>
      <c r="Z678" s="7"/>
      <c r="AA678" s="7"/>
      <c r="AB678" s="7"/>
      <c r="AC678" s="7"/>
      <c r="AD678" s="7"/>
      <c r="AE678" s="7"/>
      <c r="AF678" s="7"/>
      <c r="AG678" s="7"/>
    </row>
    <row r="679" spans="1:33" ht="37.5" customHeight="1">
      <c r="A679" s="21" t="s">
        <v>94</v>
      </c>
      <c r="B679" s="21"/>
      <c r="C679" s="21"/>
      <c r="D679" s="21"/>
      <c r="E679" s="21"/>
      <c r="F679" s="21"/>
      <c r="G679" s="21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  <c r="U679" s="21"/>
      <c r="V679" s="21"/>
      <c r="W679" s="21"/>
      <c r="X679" s="21"/>
      <c r="Y679" s="7"/>
      <c r="Z679" s="7"/>
      <c r="AA679" s="7"/>
      <c r="AB679" s="7"/>
      <c r="AC679" s="7"/>
      <c r="AD679" s="7"/>
      <c r="AE679" s="7"/>
      <c r="AF679" s="7"/>
      <c r="AG679" s="7"/>
    </row>
    <row r="680" spans="1:33" ht="12.75" customHeight="1">
      <c r="A680" s="70" t="s">
        <v>2</v>
      </c>
      <c r="B680" s="70"/>
      <c r="C680" s="70"/>
      <c r="D680" s="70"/>
      <c r="E680" s="70"/>
      <c r="F680" s="70"/>
      <c r="G680" s="70"/>
      <c r="H680" s="70"/>
      <c r="I680" s="70"/>
      <c r="J680" s="70"/>
      <c r="K680" s="70"/>
      <c r="L680" s="70"/>
      <c r="M680" s="70"/>
      <c r="N680" s="70"/>
      <c r="O680" s="70"/>
      <c r="P680" s="70"/>
      <c r="Q680" s="70"/>
      <c r="R680" s="70"/>
      <c r="S680" s="70"/>
      <c r="T680" s="70"/>
      <c r="U680" s="70"/>
      <c r="V680" s="70"/>
      <c r="W680" s="70"/>
      <c r="X680" s="70"/>
      <c r="Y680" s="7"/>
      <c r="Z680" s="7"/>
      <c r="AA680" s="7"/>
      <c r="AB680" s="7"/>
      <c r="AC680" s="7"/>
      <c r="AD680" s="7"/>
      <c r="AE680" s="7"/>
      <c r="AF680" s="7"/>
      <c r="AG680" s="7"/>
    </row>
    <row r="681" spans="1:33" ht="12.75">
      <c r="A681" s="14" t="s">
        <v>119</v>
      </c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5">
        <v>0.73</v>
      </c>
      <c r="R681" s="15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</row>
    <row r="684" spans="1:24" ht="12.75">
      <c r="A684" s="17" t="s">
        <v>23</v>
      </c>
      <c r="B684" s="17" t="s">
        <v>108</v>
      </c>
      <c r="C684" s="17"/>
      <c r="D684" s="17"/>
      <c r="E684" s="17"/>
      <c r="F684" s="23" t="s">
        <v>115</v>
      </c>
      <c r="G684" s="43"/>
      <c r="H684" s="43"/>
      <c r="I684" s="43"/>
      <c r="J684" s="43"/>
      <c r="K684" s="43"/>
      <c r="L684" s="43"/>
      <c r="M684" s="43"/>
      <c r="N684" s="43"/>
      <c r="O684" s="43"/>
      <c r="P684" s="43"/>
      <c r="Q684" s="43"/>
      <c r="R684" s="43"/>
      <c r="S684" s="43"/>
      <c r="T684" s="43"/>
      <c r="U684" s="43"/>
      <c r="V684" s="44" t="s">
        <v>33</v>
      </c>
      <c r="W684" s="45"/>
      <c r="X684" s="46"/>
    </row>
    <row r="685" spans="1:24" ht="75" customHeight="1">
      <c r="A685" s="17"/>
      <c r="B685" s="17"/>
      <c r="C685" s="17"/>
      <c r="D685" s="17"/>
      <c r="E685" s="17"/>
      <c r="F685" s="61" t="s">
        <v>109</v>
      </c>
      <c r="G685" s="61"/>
      <c r="H685" s="61" t="s">
        <v>110</v>
      </c>
      <c r="I685" s="61"/>
      <c r="J685" s="62" t="s">
        <v>111</v>
      </c>
      <c r="K685" s="63"/>
      <c r="L685" s="62" t="s">
        <v>227</v>
      </c>
      <c r="M685" s="63"/>
      <c r="N685" s="61" t="s">
        <v>228</v>
      </c>
      <c r="O685" s="61"/>
      <c r="P685" s="61" t="s">
        <v>112</v>
      </c>
      <c r="Q685" s="61"/>
      <c r="R685" s="61" t="s">
        <v>113</v>
      </c>
      <c r="S685" s="61"/>
      <c r="T685" s="61" t="s">
        <v>114</v>
      </c>
      <c r="U685" s="61"/>
      <c r="V685" s="47"/>
      <c r="W685" s="48"/>
      <c r="X685" s="49"/>
    </row>
    <row r="686" spans="1:24" ht="12.75">
      <c r="A686" s="4">
        <v>1</v>
      </c>
      <c r="B686" s="64">
        <v>2</v>
      </c>
      <c r="C686" s="66"/>
      <c r="D686" s="66"/>
      <c r="E686" s="66"/>
      <c r="F686" s="64">
        <v>3</v>
      </c>
      <c r="G686" s="65"/>
      <c r="H686" s="64">
        <v>4</v>
      </c>
      <c r="I686" s="65"/>
      <c r="J686" s="64">
        <v>5</v>
      </c>
      <c r="K686" s="65"/>
      <c r="L686" s="64">
        <v>6</v>
      </c>
      <c r="M686" s="65"/>
      <c r="N686" s="64">
        <v>7</v>
      </c>
      <c r="O686" s="65"/>
      <c r="P686" s="64">
        <v>8</v>
      </c>
      <c r="Q686" s="65"/>
      <c r="R686" s="64">
        <v>9</v>
      </c>
      <c r="S686" s="65"/>
      <c r="T686" s="64">
        <v>10</v>
      </c>
      <c r="U686" s="66"/>
      <c r="V686" s="64">
        <v>11</v>
      </c>
      <c r="W686" s="66"/>
      <c r="X686" s="65"/>
    </row>
    <row r="687" spans="1:24" ht="95.25" customHeight="1">
      <c r="A687" s="2">
        <v>1</v>
      </c>
      <c r="B687" s="27" t="s">
        <v>230</v>
      </c>
      <c r="C687" s="28"/>
      <c r="D687" s="28"/>
      <c r="E687" s="29"/>
      <c r="F687" s="25">
        <f>U84</f>
        <v>629.27742293234</v>
      </c>
      <c r="G687" s="26"/>
      <c r="H687" s="25">
        <f>U314/100*Q681</f>
        <v>493.88666475</v>
      </c>
      <c r="I687" s="26"/>
      <c r="J687" s="67">
        <f>U574/100*Q681</f>
        <v>63.43406394</v>
      </c>
      <c r="K687" s="68"/>
      <c r="L687" s="67">
        <f>U676*Q681</f>
        <v>356.58036166229516</v>
      </c>
      <c r="M687" s="68"/>
      <c r="N687" s="67">
        <f>L687*0.3</f>
        <v>106.97410849868855</v>
      </c>
      <c r="O687" s="68"/>
      <c r="P687" s="25">
        <f>F687+H687+J687+L687+N687</f>
        <v>1650.1526217833236</v>
      </c>
      <c r="Q687" s="26"/>
      <c r="R687" s="25">
        <f>P687*S13</f>
        <v>386.13571349729773</v>
      </c>
      <c r="S687" s="26"/>
      <c r="T687" s="25">
        <f>(P687+R687)*S14</f>
        <v>285.08036693928705</v>
      </c>
      <c r="U687" s="69"/>
      <c r="V687" s="25">
        <f>P687+R687+T687</f>
        <v>2321.3687022199083</v>
      </c>
      <c r="W687" s="43"/>
      <c r="X687" s="24"/>
    </row>
  </sheetData>
  <mergeCells count="3135">
    <mergeCell ref="T687:U687"/>
    <mergeCell ref="V687:X687"/>
    <mergeCell ref="A678:X678"/>
    <mergeCell ref="A679:X679"/>
    <mergeCell ref="A680:X680"/>
    <mergeCell ref="T686:U686"/>
    <mergeCell ref="V686:X686"/>
    <mergeCell ref="B687:E687"/>
    <mergeCell ref="F687:G687"/>
    <mergeCell ref="H687:I687"/>
    <mergeCell ref="J687:K687"/>
    <mergeCell ref="L687:M687"/>
    <mergeCell ref="N687:O687"/>
    <mergeCell ref="P687:Q687"/>
    <mergeCell ref="R687:S687"/>
    <mergeCell ref="R685:S685"/>
    <mergeCell ref="T685:U685"/>
    <mergeCell ref="B686:E686"/>
    <mergeCell ref="F686:G686"/>
    <mergeCell ref="H686:I686"/>
    <mergeCell ref="J686:K686"/>
    <mergeCell ref="L686:M686"/>
    <mergeCell ref="N686:O686"/>
    <mergeCell ref="P686:Q686"/>
    <mergeCell ref="R686:S686"/>
    <mergeCell ref="A684:A685"/>
    <mergeCell ref="B684:E685"/>
    <mergeCell ref="F684:U684"/>
    <mergeCell ref="V684:X685"/>
    <mergeCell ref="F685:G685"/>
    <mergeCell ref="H685:I685"/>
    <mergeCell ref="J685:K685"/>
    <mergeCell ref="L685:M685"/>
    <mergeCell ref="N685:O685"/>
    <mergeCell ref="P685:Q685"/>
    <mergeCell ref="R449:T449"/>
    <mergeCell ref="U449:W449"/>
    <mergeCell ref="B449:J449"/>
    <mergeCell ref="K449:L449"/>
    <mergeCell ref="M449:N449"/>
    <mergeCell ref="O449:Q449"/>
    <mergeCell ref="R448:T448"/>
    <mergeCell ref="U448:W448"/>
    <mergeCell ref="B447:J447"/>
    <mergeCell ref="K447:L447"/>
    <mergeCell ref="B448:J448"/>
    <mergeCell ref="K448:L448"/>
    <mergeCell ref="M448:N448"/>
    <mergeCell ref="O448:Q448"/>
    <mergeCell ref="M447:N447"/>
    <mergeCell ref="O447:Q447"/>
    <mergeCell ref="R445:T445"/>
    <mergeCell ref="U445:W445"/>
    <mergeCell ref="R446:T446"/>
    <mergeCell ref="U446:W446"/>
    <mergeCell ref="R447:T447"/>
    <mergeCell ref="U447:W447"/>
    <mergeCell ref="B446:J446"/>
    <mergeCell ref="K446:L446"/>
    <mergeCell ref="M446:N446"/>
    <mergeCell ref="O446:Q446"/>
    <mergeCell ref="B445:J445"/>
    <mergeCell ref="K445:L445"/>
    <mergeCell ref="M445:N445"/>
    <mergeCell ref="O445:Q445"/>
    <mergeCell ref="R444:T444"/>
    <mergeCell ref="U444:W444"/>
    <mergeCell ref="B443:J443"/>
    <mergeCell ref="K443:L443"/>
    <mergeCell ref="B444:J444"/>
    <mergeCell ref="K444:L444"/>
    <mergeCell ref="M444:N444"/>
    <mergeCell ref="O444:Q444"/>
    <mergeCell ref="M443:N443"/>
    <mergeCell ref="O443:Q443"/>
    <mergeCell ref="R441:T441"/>
    <mergeCell ref="U441:W441"/>
    <mergeCell ref="R442:T442"/>
    <mergeCell ref="U442:W442"/>
    <mergeCell ref="R443:T443"/>
    <mergeCell ref="U443:W443"/>
    <mergeCell ref="B442:J442"/>
    <mergeCell ref="K442:L442"/>
    <mergeCell ref="M442:N442"/>
    <mergeCell ref="O442:Q442"/>
    <mergeCell ref="B441:J441"/>
    <mergeCell ref="K441:L441"/>
    <mergeCell ref="M441:N441"/>
    <mergeCell ref="O441:Q441"/>
    <mergeCell ref="R440:T440"/>
    <mergeCell ref="U440:W440"/>
    <mergeCell ref="B439:J439"/>
    <mergeCell ref="K439:L439"/>
    <mergeCell ref="B440:J440"/>
    <mergeCell ref="K440:L440"/>
    <mergeCell ref="M440:N440"/>
    <mergeCell ref="O440:Q440"/>
    <mergeCell ref="M439:N439"/>
    <mergeCell ref="O439:Q439"/>
    <mergeCell ref="R437:T437"/>
    <mergeCell ref="U437:W437"/>
    <mergeCell ref="R438:T438"/>
    <mergeCell ref="U438:W438"/>
    <mergeCell ref="R439:T439"/>
    <mergeCell ref="U439:W439"/>
    <mergeCell ref="B438:J438"/>
    <mergeCell ref="K438:L438"/>
    <mergeCell ref="M438:N438"/>
    <mergeCell ref="O438:Q438"/>
    <mergeCell ref="B437:J437"/>
    <mergeCell ref="K437:L437"/>
    <mergeCell ref="M437:N437"/>
    <mergeCell ref="O437:Q437"/>
    <mergeCell ref="R436:T436"/>
    <mergeCell ref="U436:W436"/>
    <mergeCell ref="B435:J435"/>
    <mergeCell ref="K435:L435"/>
    <mergeCell ref="B436:J436"/>
    <mergeCell ref="K436:L436"/>
    <mergeCell ref="M436:N436"/>
    <mergeCell ref="O436:Q436"/>
    <mergeCell ref="M435:N435"/>
    <mergeCell ref="O435:Q435"/>
    <mergeCell ref="R433:T433"/>
    <mergeCell ref="U433:W433"/>
    <mergeCell ref="R434:T434"/>
    <mergeCell ref="U434:W434"/>
    <mergeCell ref="R435:T435"/>
    <mergeCell ref="U435:W435"/>
    <mergeCell ref="B434:J434"/>
    <mergeCell ref="K434:L434"/>
    <mergeCell ref="M434:N434"/>
    <mergeCell ref="O434:Q434"/>
    <mergeCell ref="B433:J433"/>
    <mergeCell ref="K433:L433"/>
    <mergeCell ref="M433:N433"/>
    <mergeCell ref="O433:Q433"/>
    <mergeCell ref="R432:T432"/>
    <mergeCell ref="U432:W432"/>
    <mergeCell ref="B431:J431"/>
    <mergeCell ref="K431:L431"/>
    <mergeCell ref="B432:J432"/>
    <mergeCell ref="K432:L432"/>
    <mergeCell ref="M432:N432"/>
    <mergeCell ref="O432:Q432"/>
    <mergeCell ref="M431:N431"/>
    <mergeCell ref="O431:Q431"/>
    <mergeCell ref="R429:T429"/>
    <mergeCell ref="U429:W429"/>
    <mergeCell ref="R430:T430"/>
    <mergeCell ref="U430:W430"/>
    <mergeCell ref="R431:T431"/>
    <mergeCell ref="U431:W431"/>
    <mergeCell ref="B430:J430"/>
    <mergeCell ref="K430:L430"/>
    <mergeCell ref="M430:N430"/>
    <mergeCell ref="O430:Q430"/>
    <mergeCell ref="B429:J429"/>
    <mergeCell ref="K429:L429"/>
    <mergeCell ref="M429:N429"/>
    <mergeCell ref="O429:Q429"/>
    <mergeCell ref="R428:T428"/>
    <mergeCell ref="U428:W428"/>
    <mergeCell ref="B427:J427"/>
    <mergeCell ref="K427:L427"/>
    <mergeCell ref="B428:J428"/>
    <mergeCell ref="K428:L428"/>
    <mergeCell ref="M428:N428"/>
    <mergeCell ref="O428:Q428"/>
    <mergeCell ref="M427:N427"/>
    <mergeCell ref="O427:Q427"/>
    <mergeCell ref="R425:T425"/>
    <mergeCell ref="U425:W425"/>
    <mergeCell ref="R426:T426"/>
    <mergeCell ref="U426:W426"/>
    <mergeCell ref="R427:T427"/>
    <mergeCell ref="U427:W427"/>
    <mergeCell ref="B426:J426"/>
    <mergeCell ref="K426:L426"/>
    <mergeCell ref="M426:N426"/>
    <mergeCell ref="O426:Q426"/>
    <mergeCell ref="B425:J425"/>
    <mergeCell ref="K425:L425"/>
    <mergeCell ref="M425:N425"/>
    <mergeCell ref="O425:Q425"/>
    <mergeCell ref="R424:T424"/>
    <mergeCell ref="U424:W424"/>
    <mergeCell ref="B423:J423"/>
    <mergeCell ref="K423:L423"/>
    <mergeCell ref="B424:J424"/>
    <mergeCell ref="K424:L424"/>
    <mergeCell ref="M424:N424"/>
    <mergeCell ref="O424:Q424"/>
    <mergeCell ref="M423:N423"/>
    <mergeCell ref="O423:Q423"/>
    <mergeCell ref="R421:T421"/>
    <mergeCell ref="U421:W421"/>
    <mergeCell ref="R422:T422"/>
    <mergeCell ref="U422:W422"/>
    <mergeCell ref="R423:T423"/>
    <mergeCell ref="U423:W423"/>
    <mergeCell ref="B422:J422"/>
    <mergeCell ref="K422:L422"/>
    <mergeCell ref="M422:N422"/>
    <mergeCell ref="O422:Q422"/>
    <mergeCell ref="B421:J421"/>
    <mergeCell ref="K421:L421"/>
    <mergeCell ref="M421:N421"/>
    <mergeCell ref="O421:Q421"/>
    <mergeCell ref="R420:T420"/>
    <mergeCell ref="U420:W420"/>
    <mergeCell ref="B419:J419"/>
    <mergeCell ref="K419:L419"/>
    <mergeCell ref="B420:J420"/>
    <mergeCell ref="K420:L420"/>
    <mergeCell ref="M420:N420"/>
    <mergeCell ref="O420:Q420"/>
    <mergeCell ref="M419:N419"/>
    <mergeCell ref="O419:Q419"/>
    <mergeCell ref="R417:T417"/>
    <mergeCell ref="U417:W417"/>
    <mergeCell ref="R418:T418"/>
    <mergeCell ref="U418:W418"/>
    <mergeCell ref="R419:T419"/>
    <mergeCell ref="U419:W419"/>
    <mergeCell ref="B418:J418"/>
    <mergeCell ref="K418:L418"/>
    <mergeCell ref="M418:N418"/>
    <mergeCell ref="O418:Q418"/>
    <mergeCell ref="B417:J417"/>
    <mergeCell ref="K417:L417"/>
    <mergeCell ref="M417:N417"/>
    <mergeCell ref="O417:Q417"/>
    <mergeCell ref="R416:T416"/>
    <mergeCell ref="U416:W416"/>
    <mergeCell ref="B415:J415"/>
    <mergeCell ref="K415:L415"/>
    <mergeCell ref="B416:J416"/>
    <mergeCell ref="K416:L416"/>
    <mergeCell ref="M416:N416"/>
    <mergeCell ref="O416:Q416"/>
    <mergeCell ref="M415:N415"/>
    <mergeCell ref="O415:Q415"/>
    <mergeCell ref="R413:T413"/>
    <mergeCell ref="U413:W413"/>
    <mergeCell ref="R414:T414"/>
    <mergeCell ref="U414:W414"/>
    <mergeCell ref="R415:T415"/>
    <mergeCell ref="U415:W415"/>
    <mergeCell ref="B414:J414"/>
    <mergeCell ref="K414:L414"/>
    <mergeCell ref="M414:N414"/>
    <mergeCell ref="O414:Q414"/>
    <mergeCell ref="B413:J413"/>
    <mergeCell ref="K413:L413"/>
    <mergeCell ref="M413:N413"/>
    <mergeCell ref="O413:Q413"/>
    <mergeCell ref="R412:T412"/>
    <mergeCell ref="U412:W412"/>
    <mergeCell ref="B411:J411"/>
    <mergeCell ref="K411:L411"/>
    <mergeCell ref="B412:J412"/>
    <mergeCell ref="K412:L412"/>
    <mergeCell ref="M412:N412"/>
    <mergeCell ref="O412:Q412"/>
    <mergeCell ref="M411:N411"/>
    <mergeCell ref="O411:Q411"/>
    <mergeCell ref="R409:T409"/>
    <mergeCell ref="U409:W409"/>
    <mergeCell ref="R410:T410"/>
    <mergeCell ref="U410:W410"/>
    <mergeCell ref="R411:T411"/>
    <mergeCell ref="U411:W411"/>
    <mergeCell ref="B410:J410"/>
    <mergeCell ref="K410:L410"/>
    <mergeCell ref="M410:N410"/>
    <mergeCell ref="O410:Q410"/>
    <mergeCell ref="B409:J409"/>
    <mergeCell ref="K409:L409"/>
    <mergeCell ref="M409:N409"/>
    <mergeCell ref="O409:Q409"/>
    <mergeCell ref="R408:T408"/>
    <mergeCell ref="U408:W408"/>
    <mergeCell ref="B407:J407"/>
    <mergeCell ref="K407:L407"/>
    <mergeCell ref="B408:J408"/>
    <mergeCell ref="K408:L408"/>
    <mergeCell ref="M408:N408"/>
    <mergeCell ref="O408:Q408"/>
    <mergeCell ref="M407:N407"/>
    <mergeCell ref="O407:Q407"/>
    <mergeCell ref="R405:T405"/>
    <mergeCell ref="U405:W405"/>
    <mergeCell ref="R406:T406"/>
    <mergeCell ref="U406:W406"/>
    <mergeCell ref="R407:T407"/>
    <mergeCell ref="U407:W407"/>
    <mergeCell ref="B406:J406"/>
    <mergeCell ref="K406:L406"/>
    <mergeCell ref="M406:N406"/>
    <mergeCell ref="O406:Q406"/>
    <mergeCell ref="B405:J405"/>
    <mergeCell ref="K405:L405"/>
    <mergeCell ref="M405:N405"/>
    <mergeCell ref="O405:Q405"/>
    <mergeCell ref="O403:Q404"/>
    <mergeCell ref="R403:W403"/>
    <mergeCell ref="R404:T404"/>
    <mergeCell ref="U404:W404"/>
    <mergeCell ref="A403:A404"/>
    <mergeCell ref="B403:J404"/>
    <mergeCell ref="K403:L404"/>
    <mergeCell ref="M403:N404"/>
    <mergeCell ref="A398:W398"/>
    <mergeCell ref="A399:W399"/>
    <mergeCell ref="A400:W400"/>
    <mergeCell ref="A401:W401"/>
    <mergeCell ref="R391:T391"/>
    <mergeCell ref="U391:W391"/>
    <mergeCell ref="B390:J390"/>
    <mergeCell ref="K390:L390"/>
    <mergeCell ref="B391:J391"/>
    <mergeCell ref="K391:L391"/>
    <mergeCell ref="M391:N391"/>
    <mergeCell ref="O391:Q391"/>
    <mergeCell ref="M390:N390"/>
    <mergeCell ref="O390:Q390"/>
    <mergeCell ref="R390:T390"/>
    <mergeCell ref="U390:W390"/>
    <mergeCell ref="R395:T395"/>
    <mergeCell ref="U395:W395"/>
    <mergeCell ref="R394:T394"/>
    <mergeCell ref="U394:W394"/>
    <mergeCell ref="R392:T392"/>
    <mergeCell ref="U392:W392"/>
    <mergeCell ref="R393:T393"/>
    <mergeCell ref="U393:W393"/>
    <mergeCell ref="B394:J394"/>
    <mergeCell ref="K394:L394"/>
    <mergeCell ref="M394:N394"/>
    <mergeCell ref="O394:Q394"/>
    <mergeCell ref="B395:J395"/>
    <mergeCell ref="K395:L395"/>
    <mergeCell ref="M395:N395"/>
    <mergeCell ref="O395:Q395"/>
    <mergeCell ref="B393:J393"/>
    <mergeCell ref="K393:L393"/>
    <mergeCell ref="M393:N393"/>
    <mergeCell ref="O393:Q393"/>
    <mergeCell ref="B392:J392"/>
    <mergeCell ref="K392:L392"/>
    <mergeCell ref="M392:N392"/>
    <mergeCell ref="O392:Q392"/>
    <mergeCell ref="R389:T389"/>
    <mergeCell ref="U389:W389"/>
    <mergeCell ref="B388:J388"/>
    <mergeCell ref="K388:L388"/>
    <mergeCell ref="B389:J389"/>
    <mergeCell ref="K389:L389"/>
    <mergeCell ref="M389:N389"/>
    <mergeCell ref="O389:Q389"/>
    <mergeCell ref="M388:N388"/>
    <mergeCell ref="O388:Q388"/>
    <mergeCell ref="R388:T388"/>
    <mergeCell ref="U388:W388"/>
    <mergeCell ref="A386:A387"/>
    <mergeCell ref="B386:J387"/>
    <mergeCell ref="K386:L387"/>
    <mergeCell ref="M386:N387"/>
    <mergeCell ref="O386:Q387"/>
    <mergeCell ref="R386:W386"/>
    <mergeCell ref="R387:T387"/>
    <mergeCell ref="U387:W387"/>
    <mergeCell ref="A381:W381"/>
    <mergeCell ref="A382:W382"/>
    <mergeCell ref="A383:W383"/>
    <mergeCell ref="A384:W384"/>
    <mergeCell ref="R378:T378"/>
    <mergeCell ref="U378:W378"/>
    <mergeCell ref="B377:J377"/>
    <mergeCell ref="K377:L377"/>
    <mergeCell ref="B378:J378"/>
    <mergeCell ref="K378:L378"/>
    <mergeCell ref="M378:N378"/>
    <mergeCell ref="O378:Q378"/>
    <mergeCell ref="M377:N377"/>
    <mergeCell ref="O377:Q377"/>
    <mergeCell ref="R375:T375"/>
    <mergeCell ref="U375:W375"/>
    <mergeCell ref="R376:T376"/>
    <mergeCell ref="U376:W376"/>
    <mergeCell ref="R377:T377"/>
    <mergeCell ref="U377:W377"/>
    <mergeCell ref="B376:J376"/>
    <mergeCell ref="K376:L376"/>
    <mergeCell ref="M376:N376"/>
    <mergeCell ref="O376:Q376"/>
    <mergeCell ref="B375:J375"/>
    <mergeCell ref="K375:L375"/>
    <mergeCell ref="M375:N375"/>
    <mergeCell ref="O375:Q375"/>
    <mergeCell ref="R374:T374"/>
    <mergeCell ref="U374:W374"/>
    <mergeCell ref="B373:J373"/>
    <mergeCell ref="K373:L373"/>
    <mergeCell ref="B374:J374"/>
    <mergeCell ref="K374:L374"/>
    <mergeCell ref="M374:N374"/>
    <mergeCell ref="O374:Q374"/>
    <mergeCell ref="M373:N373"/>
    <mergeCell ref="O373:Q373"/>
    <mergeCell ref="R373:T373"/>
    <mergeCell ref="U373:W373"/>
    <mergeCell ref="A371:A372"/>
    <mergeCell ref="B371:J372"/>
    <mergeCell ref="K371:L372"/>
    <mergeCell ref="M371:N372"/>
    <mergeCell ref="O371:Q372"/>
    <mergeCell ref="R371:W371"/>
    <mergeCell ref="R372:T372"/>
    <mergeCell ref="U372:W372"/>
    <mergeCell ref="A366:W366"/>
    <mergeCell ref="A367:W367"/>
    <mergeCell ref="A368:W368"/>
    <mergeCell ref="A369:W369"/>
    <mergeCell ref="R363:T363"/>
    <mergeCell ref="U363:W363"/>
    <mergeCell ref="B362:J362"/>
    <mergeCell ref="K362:L362"/>
    <mergeCell ref="B363:J363"/>
    <mergeCell ref="K363:L363"/>
    <mergeCell ref="M363:N363"/>
    <mergeCell ref="O363:Q363"/>
    <mergeCell ref="M362:N362"/>
    <mergeCell ref="O362:Q362"/>
    <mergeCell ref="R360:T360"/>
    <mergeCell ref="U360:W360"/>
    <mergeCell ref="R361:T361"/>
    <mergeCell ref="U361:W361"/>
    <mergeCell ref="R362:T362"/>
    <mergeCell ref="U362:W362"/>
    <mergeCell ref="B361:J361"/>
    <mergeCell ref="K361:L361"/>
    <mergeCell ref="M361:N361"/>
    <mergeCell ref="O361:Q361"/>
    <mergeCell ref="B360:J360"/>
    <mergeCell ref="K360:L360"/>
    <mergeCell ref="M360:N360"/>
    <mergeCell ref="O360:Q360"/>
    <mergeCell ref="R359:T359"/>
    <mergeCell ref="U359:W359"/>
    <mergeCell ref="B358:J358"/>
    <mergeCell ref="K358:L358"/>
    <mergeCell ref="B359:J359"/>
    <mergeCell ref="K359:L359"/>
    <mergeCell ref="M359:N359"/>
    <mergeCell ref="O359:Q359"/>
    <mergeCell ref="M358:N358"/>
    <mergeCell ref="O358:Q358"/>
    <mergeCell ref="R356:T356"/>
    <mergeCell ref="U356:W356"/>
    <mergeCell ref="R357:T357"/>
    <mergeCell ref="U357:W357"/>
    <mergeCell ref="R358:T358"/>
    <mergeCell ref="U358:W358"/>
    <mergeCell ref="B357:J357"/>
    <mergeCell ref="K357:L357"/>
    <mergeCell ref="M357:N357"/>
    <mergeCell ref="O357:Q357"/>
    <mergeCell ref="B356:J356"/>
    <mergeCell ref="K356:L356"/>
    <mergeCell ref="M356:N356"/>
    <mergeCell ref="O356:Q356"/>
    <mergeCell ref="R355:T355"/>
    <mergeCell ref="U355:W355"/>
    <mergeCell ref="B354:J354"/>
    <mergeCell ref="K354:L354"/>
    <mergeCell ref="B355:J355"/>
    <mergeCell ref="K355:L355"/>
    <mergeCell ref="M355:N355"/>
    <mergeCell ref="O355:Q355"/>
    <mergeCell ref="M354:N354"/>
    <mergeCell ref="O354:Q354"/>
    <mergeCell ref="R352:T352"/>
    <mergeCell ref="U352:W352"/>
    <mergeCell ref="R353:T353"/>
    <mergeCell ref="U353:W353"/>
    <mergeCell ref="R354:T354"/>
    <mergeCell ref="U354:W354"/>
    <mergeCell ref="B353:J353"/>
    <mergeCell ref="K353:L353"/>
    <mergeCell ref="M353:N353"/>
    <mergeCell ref="O353:Q353"/>
    <mergeCell ref="B352:J352"/>
    <mergeCell ref="K352:L352"/>
    <mergeCell ref="M352:N352"/>
    <mergeCell ref="O352:Q352"/>
    <mergeCell ref="R351:T351"/>
    <mergeCell ref="U351:W351"/>
    <mergeCell ref="B350:J350"/>
    <mergeCell ref="K350:L350"/>
    <mergeCell ref="B351:J351"/>
    <mergeCell ref="K351:L351"/>
    <mergeCell ref="M351:N351"/>
    <mergeCell ref="O351:Q351"/>
    <mergeCell ref="M350:N350"/>
    <mergeCell ref="O350:Q350"/>
    <mergeCell ref="R348:T348"/>
    <mergeCell ref="U348:W348"/>
    <mergeCell ref="R349:T349"/>
    <mergeCell ref="U349:W349"/>
    <mergeCell ref="R350:T350"/>
    <mergeCell ref="U350:W350"/>
    <mergeCell ref="B349:J349"/>
    <mergeCell ref="K349:L349"/>
    <mergeCell ref="M349:N349"/>
    <mergeCell ref="O349:Q349"/>
    <mergeCell ref="B348:J348"/>
    <mergeCell ref="K348:L348"/>
    <mergeCell ref="M348:N348"/>
    <mergeCell ref="O348:Q348"/>
    <mergeCell ref="R347:T347"/>
    <mergeCell ref="U347:W347"/>
    <mergeCell ref="B346:J346"/>
    <mergeCell ref="K346:L346"/>
    <mergeCell ref="B347:J347"/>
    <mergeCell ref="K347:L347"/>
    <mergeCell ref="M347:N347"/>
    <mergeCell ref="O347:Q347"/>
    <mergeCell ref="M346:N346"/>
    <mergeCell ref="O346:Q346"/>
    <mergeCell ref="R344:T344"/>
    <mergeCell ref="U344:W344"/>
    <mergeCell ref="R345:T345"/>
    <mergeCell ref="U345:W345"/>
    <mergeCell ref="R346:T346"/>
    <mergeCell ref="U346:W346"/>
    <mergeCell ref="B345:J345"/>
    <mergeCell ref="K345:L345"/>
    <mergeCell ref="M345:N345"/>
    <mergeCell ref="O345:Q345"/>
    <mergeCell ref="B344:J344"/>
    <mergeCell ref="K344:L344"/>
    <mergeCell ref="M344:N344"/>
    <mergeCell ref="O344:Q344"/>
    <mergeCell ref="R343:T343"/>
    <mergeCell ref="U343:W343"/>
    <mergeCell ref="B342:J342"/>
    <mergeCell ref="K342:L342"/>
    <mergeCell ref="B343:J343"/>
    <mergeCell ref="K343:L343"/>
    <mergeCell ref="M343:N343"/>
    <mergeCell ref="O343:Q343"/>
    <mergeCell ref="M342:N342"/>
    <mergeCell ref="O342:Q342"/>
    <mergeCell ref="R340:T340"/>
    <mergeCell ref="U340:W340"/>
    <mergeCell ref="R341:T341"/>
    <mergeCell ref="U341:W341"/>
    <mergeCell ref="R342:T342"/>
    <mergeCell ref="U342:W342"/>
    <mergeCell ref="B341:J341"/>
    <mergeCell ref="K341:L341"/>
    <mergeCell ref="M341:N341"/>
    <mergeCell ref="O341:Q341"/>
    <mergeCell ref="B340:J340"/>
    <mergeCell ref="K340:L340"/>
    <mergeCell ref="M340:N340"/>
    <mergeCell ref="O340:Q340"/>
    <mergeCell ref="R339:T339"/>
    <mergeCell ref="U339:W339"/>
    <mergeCell ref="B338:J338"/>
    <mergeCell ref="K338:L338"/>
    <mergeCell ref="B339:J339"/>
    <mergeCell ref="K339:L339"/>
    <mergeCell ref="M339:N339"/>
    <mergeCell ref="O339:Q339"/>
    <mergeCell ref="M338:N338"/>
    <mergeCell ref="O338:Q338"/>
    <mergeCell ref="R336:T336"/>
    <mergeCell ref="U336:W336"/>
    <mergeCell ref="R337:T337"/>
    <mergeCell ref="U337:W337"/>
    <mergeCell ref="R338:T338"/>
    <mergeCell ref="U338:W338"/>
    <mergeCell ref="B337:J337"/>
    <mergeCell ref="K337:L337"/>
    <mergeCell ref="M337:N337"/>
    <mergeCell ref="O337:Q337"/>
    <mergeCell ref="B336:J336"/>
    <mergeCell ref="K336:L336"/>
    <mergeCell ref="M336:N336"/>
    <mergeCell ref="O336:Q336"/>
    <mergeCell ref="R335:T335"/>
    <mergeCell ref="U335:W335"/>
    <mergeCell ref="B334:J334"/>
    <mergeCell ref="K334:L334"/>
    <mergeCell ref="B335:J335"/>
    <mergeCell ref="K335:L335"/>
    <mergeCell ref="M335:N335"/>
    <mergeCell ref="O335:Q335"/>
    <mergeCell ref="M334:N334"/>
    <mergeCell ref="O334:Q334"/>
    <mergeCell ref="R332:T332"/>
    <mergeCell ref="U332:W332"/>
    <mergeCell ref="R333:T333"/>
    <mergeCell ref="U333:W333"/>
    <mergeCell ref="R334:T334"/>
    <mergeCell ref="U334:W334"/>
    <mergeCell ref="B333:J333"/>
    <mergeCell ref="K333:L333"/>
    <mergeCell ref="M333:N333"/>
    <mergeCell ref="O333:Q333"/>
    <mergeCell ref="B332:J332"/>
    <mergeCell ref="K332:L332"/>
    <mergeCell ref="M332:N332"/>
    <mergeCell ref="O332:Q332"/>
    <mergeCell ref="R331:T331"/>
    <mergeCell ref="U331:W331"/>
    <mergeCell ref="B330:J330"/>
    <mergeCell ref="K330:L330"/>
    <mergeCell ref="B331:J331"/>
    <mergeCell ref="K331:L331"/>
    <mergeCell ref="M331:N331"/>
    <mergeCell ref="O331:Q331"/>
    <mergeCell ref="M330:N330"/>
    <mergeCell ref="O330:Q330"/>
    <mergeCell ref="R328:T328"/>
    <mergeCell ref="U328:W328"/>
    <mergeCell ref="R329:T329"/>
    <mergeCell ref="U329:W329"/>
    <mergeCell ref="R330:T330"/>
    <mergeCell ref="U330:W330"/>
    <mergeCell ref="B329:J329"/>
    <mergeCell ref="K329:L329"/>
    <mergeCell ref="M329:N329"/>
    <mergeCell ref="O329:Q329"/>
    <mergeCell ref="B328:J328"/>
    <mergeCell ref="K328:L328"/>
    <mergeCell ref="M328:N328"/>
    <mergeCell ref="O328:Q328"/>
    <mergeCell ref="R327:T327"/>
    <mergeCell ref="U327:W327"/>
    <mergeCell ref="B326:J326"/>
    <mergeCell ref="K326:L326"/>
    <mergeCell ref="B327:J327"/>
    <mergeCell ref="K327:L327"/>
    <mergeCell ref="M327:N327"/>
    <mergeCell ref="O327:Q327"/>
    <mergeCell ref="M326:N326"/>
    <mergeCell ref="O326:Q326"/>
    <mergeCell ref="R324:T324"/>
    <mergeCell ref="U324:W324"/>
    <mergeCell ref="R325:T325"/>
    <mergeCell ref="U325:W325"/>
    <mergeCell ref="R326:T326"/>
    <mergeCell ref="U326:W326"/>
    <mergeCell ref="B325:J325"/>
    <mergeCell ref="K325:L325"/>
    <mergeCell ref="M325:N325"/>
    <mergeCell ref="O325:Q325"/>
    <mergeCell ref="B324:J324"/>
    <mergeCell ref="K324:L324"/>
    <mergeCell ref="M324:N324"/>
    <mergeCell ref="O324:Q324"/>
    <mergeCell ref="O322:Q323"/>
    <mergeCell ref="R322:W322"/>
    <mergeCell ref="R323:T323"/>
    <mergeCell ref="U323:W323"/>
    <mergeCell ref="A322:A323"/>
    <mergeCell ref="B322:J323"/>
    <mergeCell ref="K322:L323"/>
    <mergeCell ref="M322:N323"/>
    <mergeCell ref="R277:T277"/>
    <mergeCell ref="U277:W277"/>
    <mergeCell ref="B276:J276"/>
    <mergeCell ref="K276:L276"/>
    <mergeCell ref="B277:J277"/>
    <mergeCell ref="K277:L277"/>
    <mergeCell ref="M277:N277"/>
    <mergeCell ref="O277:Q277"/>
    <mergeCell ref="M276:N276"/>
    <mergeCell ref="O276:Q276"/>
    <mergeCell ref="R274:T274"/>
    <mergeCell ref="U274:W274"/>
    <mergeCell ref="R275:T275"/>
    <mergeCell ref="U275:W275"/>
    <mergeCell ref="R276:T276"/>
    <mergeCell ref="U276:W276"/>
    <mergeCell ref="B275:J275"/>
    <mergeCell ref="K275:L275"/>
    <mergeCell ref="M275:N275"/>
    <mergeCell ref="O275:Q275"/>
    <mergeCell ref="B274:J274"/>
    <mergeCell ref="K274:L274"/>
    <mergeCell ref="M274:N274"/>
    <mergeCell ref="O274:Q274"/>
    <mergeCell ref="M273:N273"/>
    <mergeCell ref="O273:Q273"/>
    <mergeCell ref="R273:T273"/>
    <mergeCell ref="U273:W273"/>
    <mergeCell ref="A317:W317"/>
    <mergeCell ref="A318:W318"/>
    <mergeCell ref="A319:W319"/>
    <mergeCell ref="A320:W320"/>
    <mergeCell ref="R314:T314"/>
    <mergeCell ref="U314:W314"/>
    <mergeCell ref="B313:J313"/>
    <mergeCell ref="K313:L313"/>
    <mergeCell ref="B314:J314"/>
    <mergeCell ref="K314:L314"/>
    <mergeCell ref="M314:N314"/>
    <mergeCell ref="O314:Q314"/>
    <mergeCell ref="M313:N313"/>
    <mergeCell ref="O313:Q313"/>
    <mergeCell ref="R311:T311"/>
    <mergeCell ref="U311:W311"/>
    <mergeCell ref="R312:T312"/>
    <mergeCell ref="U312:W312"/>
    <mergeCell ref="R313:T313"/>
    <mergeCell ref="U313:W313"/>
    <mergeCell ref="B312:J312"/>
    <mergeCell ref="K312:L312"/>
    <mergeCell ref="M312:N312"/>
    <mergeCell ref="O312:Q312"/>
    <mergeCell ref="B311:J311"/>
    <mergeCell ref="K311:L311"/>
    <mergeCell ref="M311:N311"/>
    <mergeCell ref="O311:Q311"/>
    <mergeCell ref="R310:T310"/>
    <mergeCell ref="U310:W310"/>
    <mergeCell ref="B309:J309"/>
    <mergeCell ref="K309:L309"/>
    <mergeCell ref="B310:J310"/>
    <mergeCell ref="K310:L310"/>
    <mergeCell ref="M310:N310"/>
    <mergeCell ref="O310:Q310"/>
    <mergeCell ref="M309:N309"/>
    <mergeCell ref="O309:Q309"/>
    <mergeCell ref="R307:T307"/>
    <mergeCell ref="U307:W307"/>
    <mergeCell ref="R308:T308"/>
    <mergeCell ref="U308:W308"/>
    <mergeCell ref="R309:T309"/>
    <mergeCell ref="U309:W309"/>
    <mergeCell ref="B308:J308"/>
    <mergeCell ref="K308:L308"/>
    <mergeCell ref="M308:N308"/>
    <mergeCell ref="O308:Q308"/>
    <mergeCell ref="B307:J307"/>
    <mergeCell ref="K307:L307"/>
    <mergeCell ref="M307:N307"/>
    <mergeCell ref="O307:Q307"/>
    <mergeCell ref="R306:T306"/>
    <mergeCell ref="U306:W306"/>
    <mergeCell ref="B305:J305"/>
    <mergeCell ref="K305:L305"/>
    <mergeCell ref="B306:J306"/>
    <mergeCell ref="K306:L306"/>
    <mergeCell ref="M306:N306"/>
    <mergeCell ref="O306:Q306"/>
    <mergeCell ref="M305:N305"/>
    <mergeCell ref="O305:Q305"/>
    <mergeCell ref="R303:T303"/>
    <mergeCell ref="U303:W303"/>
    <mergeCell ref="R304:T304"/>
    <mergeCell ref="U304:W304"/>
    <mergeCell ref="R305:T305"/>
    <mergeCell ref="U305:W305"/>
    <mergeCell ref="B304:J304"/>
    <mergeCell ref="K304:L304"/>
    <mergeCell ref="M304:N304"/>
    <mergeCell ref="O304:Q304"/>
    <mergeCell ref="B303:J303"/>
    <mergeCell ref="K303:L303"/>
    <mergeCell ref="M303:N303"/>
    <mergeCell ref="O303:Q303"/>
    <mergeCell ref="R302:T302"/>
    <mergeCell ref="U302:W302"/>
    <mergeCell ref="B301:J301"/>
    <mergeCell ref="K301:L301"/>
    <mergeCell ref="B302:J302"/>
    <mergeCell ref="K302:L302"/>
    <mergeCell ref="M302:N302"/>
    <mergeCell ref="O302:Q302"/>
    <mergeCell ref="M301:N301"/>
    <mergeCell ref="O301:Q301"/>
    <mergeCell ref="R299:T299"/>
    <mergeCell ref="U299:W299"/>
    <mergeCell ref="R300:T300"/>
    <mergeCell ref="U300:W300"/>
    <mergeCell ref="R301:T301"/>
    <mergeCell ref="U301:W301"/>
    <mergeCell ref="B300:J300"/>
    <mergeCell ref="K300:L300"/>
    <mergeCell ref="M300:N300"/>
    <mergeCell ref="O300:Q300"/>
    <mergeCell ref="B299:J299"/>
    <mergeCell ref="K299:L299"/>
    <mergeCell ref="M299:N299"/>
    <mergeCell ref="O299:Q299"/>
    <mergeCell ref="R298:T298"/>
    <mergeCell ref="U298:W298"/>
    <mergeCell ref="B297:J297"/>
    <mergeCell ref="K297:L297"/>
    <mergeCell ref="B298:J298"/>
    <mergeCell ref="K298:L298"/>
    <mergeCell ref="M298:N298"/>
    <mergeCell ref="O298:Q298"/>
    <mergeCell ref="M297:N297"/>
    <mergeCell ref="O297:Q297"/>
    <mergeCell ref="R295:T295"/>
    <mergeCell ref="U295:W295"/>
    <mergeCell ref="R296:T296"/>
    <mergeCell ref="U296:W296"/>
    <mergeCell ref="R297:T297"/>
    <mergeCell ref="U297:W297"/>
    <mergeCell ref="B296:J296"/>
    <mergeCell ref="K296:L296"/>
    <mergeCell ref="M296:N296"/>
    <mergeCell ref="O296:Q296"/>
    <mergeCell ref="B295:J295"/>
    <mergeCell ref="K295:L295"/>
    <mergeCell ref="M295:N295"/>
    <mergeCell ref="O295:Q295"/>
    <mergeCell ref="R294:T294"/>
    <mergeCell ref="U294:W294"/>
    <mergeCell ref="B293:J293"/>
    <mergeCell ref="K293:L293"/>
    <mergeCell ref="B294:J294"/>
    <mergeCell ref="K294:L294"/>
    <mergeCell ref="M294:N294"/>
    <mergeCell ref="O294:Q294"/>
    <mergeCell ref="M293:N293"/>
    <mergeCell ref="O293:Q293"/>
    <mergeCell ref="R291:T291"/>
    <mergeCell ref="U291:W291"/>
    <mergeCell ref="R292:T292"/>
    <mergeCell ref="U292:W292"/>
    <mergeCell ref="R293:T293"/>
    <mergeCell ref="U293:W293"/>
    <mergeCell ref="B292:J292"/>
    <mergeCell ref="K292:L292"/>
    <mergeCell ref="M292:N292"/>
    <mergeCell ref="O292:Q292"/>
    <mergeCell ref="B291:J291"/>
    <mergeCell ref="K291:L291"/>
    <mergeCell ref="M291:N291"/>
    <mergeCell ref="O291:Q291"/>
    <mergeCell ref="R290:T290"/>
    <mergeCell ref="U290:W290"/>
    <mergeCell ref="B289:J289"/>
    <mergeCell ref="K289:L289"/>
    <mergeCell ref="B290:J290"/>
    <mergeCell ref="K290:L290"/>
    <mergeCell ref="M290:N290"/>
    <mergeCell ref="O290:Q290"/>
    <mergeCell ref="M289:N289"/>
    <mergeCell ref="O289:Q289"/>
    <mergeCell ref="R287:T287"/>
    <mergeCell ref="U287:W287"/>
    <mergeCell ref="R288:T288"/>
    <mergeCell ref="U288:W288"/>
    <mergeCell ref="R289:T289"/>
    <mergeCell ref="U289:W289"/>
    <mergeCell ref="B288:J288"/>
    <mergeCell ref="K288:L288"/>
    <mergeCell ref="M288:N288"/>
    <mergeCell ref="O288:Q288"/>
    <mergeCell ref="B287:J287"/>
    <mergeCell ref="K287:L287"/>
    <mergeCell ref="M287:N287"/>
    <mergeCell ref="O287:Q287"/>
    <mergeCell ref="R286:T286"/>
    <mergeCell ref="U286:W286"/>
    <mergeCell ref="B285:J285"/>
    <mergeCell ref="K285:L285"/>
    <mergeCell ref="B286:J286"/>
    <mergeCell ref="K286:L286"/>
    <mergeCell ref="M286:N286"/>
    <mergeCell ref="O286:Q286"/>
    <mergeCell ref="M285:N285"/>
    <mergeCell ref="O285:Q285"/>
    <mergeCell ref="R283:T283"/>
    <mergeCell ref="U283:W283"/>
    <mergeCell ref="R284:T284"/>
    <mergeCell ref="U284:W284"/>
    <mergeCell ref="R285:T285"/>
    <mergeCell ref="U285:W285"/>
    <mergeCell ref="B284:J284"/>
    <mergeCell ref="K284:L284"/>
    <mergeCell ref="M284:N284"/>
    <mergeCell ref="O284:Q284"/>
    <mergeCell ref="B283:J283"/>
    <mergeCell ref="K283:L283"/>
    <mergeCell ref="M283:N283"/>
    <mergeCell ref="O283:Q283"/>
    <mergeCell ref="R282:T282"/>
    <mergeCell ref="U282:W282"/>
    <mergeCell ref="B281:J281"/>
    <mergeCell ref="K281:L281"/>
    <mergeCell ref="B282:J282"/>
    <mergeCell ref="K282:L282"/>
    <mergeCell ref="M282:N282"/>
    <mergeCell ref="O282:Q282"/>
    <mergeCell ref="M281:N281"/>
    <mergeCell ref="O281:Q281"/>
    <mergeCell ref="R279:T279"/>
    <mergeCell ref="U279:W279"/>
    <mergeCell ref="R280:T280"/>
    <mergeCell ref="U280:W280"/>
    <mergeCell ref="R281:T281"/>
    <mergeCell ref="U281:W281"/>
    <mergeCell ref="B280:J280"/>
    <mergeCell ref="K280:L280"/>
    <mergeCell ref="M280:N280"/>
    <mergeCell ref="O280:Q280"/>
    <mergeCell ref="B279:J279"/>
    <mergeCell ref="K279:L279"/>
    <mergeCell ref="M279:N279"/>
    <mergeCell ref="O279:Q279"/>
    <mergeCell ref="R272:T272"/>
    <mergeCell ref="U272:W272"/>
    <mergeCell ref="B278:J278"/>
    <mergeCell ref="K278:L278"/>
    <mergeCell ref="M278:N278"/>
    <mergeCell ref="O278:Q278"/>
    <mergeCell ref="R278:T278"/>
    <mergeCell ref="U278:W278"/>
    <mergeCell ref="B273:J273"/>
    <mergeCell ref="K273:L273"/>
    <mergeCell ref="B272:J272"/>
    <mergeCell ref="K272:L272"/>
    <mergeCell ref="M272:N272"/>
    <mergeCell ref="O272:Q272"/>
    <mergeCell ref="R271:T271"/>
    <mergeCell ref="U271:W271"/>
    <mergeCell ref="B270:J270"/>
    <mergeCell ref="K270:L270"/>
    <mergeCell ref="B271:J271"/>
    <mergeCell ref="K271:L271"/>
    <mergeCell ref="M271:N271"/>
    <mergeCell ref="O271:Q271"/>
    <mergeCell ref="M270:N270"/>
    <mergeCell ref="O270:Q270"/>
    <mergeCell ref="R270:T270"/>
    <mergeCell ref="U270:W270"/>
    <mergeCell ref="A268:A269"/>
    <mergeCell ref="B268:J269"/>
    <mergeCell ref="K268:L269"/>
    <mergeCell ref="M268:N269"/>
    <mergeCell ref="O268:Q269"/>
    <mergeCell ref="R268:W268"/>
    <mergeCell ref="R269:T269"/>
    <mergeCell ref="U269:W269"/>
    <mergeCell ref="A263:W263"/>
    <mergeCell ref="A264:W264"/>
    <mergeCell ref="A265:W265"/>
    <mergeCell ref="A266:W266"/>
    <mergeCell ref="R261:T261"/>
    <mergeCell ref="U261:W261"/>
    <mergeCell ref="B260:J260"/>
    <mergeCell ref="K260:L260"/>
    <mergeCell ref="B261:J261"/>
    <mergeCell ref="K261:L261"/>
    <mergeCell ref="M261:N261"/>
    <mergeCell ref="O261:Q261"/>
    <mergeCell ref="M260:N260"/>
    <mergeCell ref="O260:Q260"/>
    <mergeCell ref="R258:T258"/>
    <mergeCell ref="U258:W258"/>
    <mergeCell ref="R259:T259"/>
    <mergeCell ref="U259:W259"/>
    <mergeCell ref="R260:T260"/>
    <mergeCell ref="U260:W260"/>
    <mergeCell ref="B259:J259"/>
    <mergeCell ref="K259:L259"/>
    <mergeCell ref="M259:N259"/>
    <mergeCell ref="O259:Q259"/>
    <mergeCell ref="B258:J258"/>
    <mergeCell ref="K258:L258"/>
    <mergeCell ref="M258:N258"/>
    <mergeCell ref="O258:Q258"/>
    <mergeCell ref="R257:T257"/>
    <mergeCell ref="U257:W257"/>
    <mergeCell ref="B256:J256"/>
    <mergeCell ref="K256:L256"/>
    <mergeCell ref="B257:J257"/>
    <mergeCell ref="K257:L257"/>
    <mergeCell ref="M257:N257"/>
    <mergeCell ref="O257:Q257"/>
    <mergeCell ref="M256:N256"/>
    <mergeCell ref="O256:Q256"/>
    <mergeCell ref="R254:T254"/>
    <mergeCell ref="U254:W254"/>
    <mergeCell ref="R255:T255"/>
    <mergeCell ref="U255:W255"/>
    <mergeCell ref="R256:T256"/>
    <mergeCell ref="U256:W256"/>
    <mergeCell ref="B255:J255"/>
    <mergeCell ref="K255:L255"/>
    <mergeCell ref="M255:N255"/>
    <mergeCell ref="O255:Q255"/>
    <mergeCell ref="B254:J254"/>
    <mergeCell ref="K254:L254"/>
    <mergeCell ref="M254:N254"/>
    <mergeCell ref="O254:Q254"/>
    <mergeCell ref="R253:T253"/>
    <mergeCell ref="U253:W253"/>
    <mergeCell ref="B252:J252"/>
    <mergeCell ref="K252:L252"/>
    <mergeCell ref="B253:J253"/>
    <mergeCell ref="K253:L253"/>
    <mergeCell ref="M253:N253"/>
    <mergeCell ref="O253:Q253"/>
    <mergeCell ref="M252:N252"/>
    <mergeCell ref="O252:Q252"/>
    <mergeCell ref="R250:T250"/>
    <mergeCell ref="U250:W250"/>
    <mergeCell ref="R251:T251"/>
    <mergeCell ref="U251:W251"/>
    <mergeCell ref="R252:T252"/>
    <mergeCell ref="U252:W252"/>
    <mergeCell ref="B251:J251"/>
    <mergeCell ref="K251:L251"/>
    <mergeCell ref="M251:N251"/>
    <mergeCell ref="O251:Q251"/>
    <mergeCell ref="B250:J250"/>
    <mergeCell ref="K250:L250"/>
    <mergeCell ref="M250:N250"/>
    <mergeCell ref="O250:Q250"/>
    <mergeCell ref="R249:T249"/>
    <mergeCell ref="U249:W249"/>
    <mergeCell ref="B248:J248"/>
    <mergeCell ref="K248:L248"/>
    <mergeCell ref="B249:J249"/>
    <mergeCell ref="K249:L249"/>
    <mergeCell ref="M249:N249"/>
    <mergeCell ref="O249:Q249"/>
    <mergeCell ref="M248:N248"/>
    <mergeCell ref="O248:Q248"/>
    <mergeCell ref="R246:T246"/>
    <mergeCell ref="U246:W246"/>
    <mergeCell ref="R247:T247"/>
    <mergeCell ref="U247:W247"/>
    <mergeCell ref="R248:T248"/>
    <mergeCell ref="U248:W248"/>
    <mergeCell ref="B247:J247"/>
    <mergeCell ref="K247:L247"/>
    <mergeCell ref="M247:N247"/>
    <mergeCell ref="O247:Q247"/>
    <mergeCell ref="B246:J246"/>
    <mergeCell ref="K246:L246"/>
    <mergeCell ref="M246:N246"/>
    <mergeCell ref="O246:Q246"/>
    <mergeCell ref="R245:T245"/>
    <mergeCell ref="U245:W245"/>
    <mergeCell ref="B244:J244"/>
    <mergeCell ref="K244:L244"/>
    <mergeCell ref="B245:J245"/>
    <mergeCell ref="K245:L245"/>
    <mergeCell ref="M245:N245"/>
    <mergeCell ref="O245:Q245"/>
    <mergeCell ref="M244:N244"/>
    <mergeCell ref="O244:Q244"/>
    <mergeCell ref="R242:T242"/>
    <mergeCell ref="U242:W242"/>
    <mergeCell ref="R243:T243"/>
    <mergeCell ref="U243:W243"/>
    <mergeCell ref="R244:T244"/>
    <mergeCell ref="U244:W244"/>
    <mergeCell ref="B243:J243"/>
    <mergeCell ref="K243:L243"/>
    <mergeCell ref="M243:N243"/>
    <mergeCell ref="O243:Q243"/>
    <mergeCell ref="B242:J242"/>
    <mergeCell ref="K242:L242"/>
    <mergeCell ref="M242:N242"/>
    <mergeCell ref="O242:Q242"/>
    <mergeCell ref="R241:T241"/>
    <mergeCell ref="U241:W241"/>
    <mergeCell ref="B240:J240"/>
    <mergeCell ref="K240:L240"/>
    <mergeCell ref="B241:J241"/>
    <mergeCell ref="K241:L241"/>
    <mergeCell ref="M241:N241"/>
    <mergeCell ref="O241:Q241"/>
    <mergeCell ref="M240:N240"/>
    <mergeCell ref="O240:Q240"/>
    <mergeCell ref="R238:T238"/>
    <mergeCell ref="U238:W238"/>
    <mergeCell ref="R239:T239"/>
    <mergeCell ref="U239:W239"/>
    <mergeCell ref="R240:T240"/>
    <mergeCell ref="U240:W240"/>
    <mergeCell ref="B239:J239"/>
    <mergeCell ref="K239:L239"/>
    <mergeCell ref="M239:N239"/>
    <mergeCell ref="O239:Q239"/>
    <mergeCell ref="B238:J238"/>
    <mergeCell ref="K238:L238"/>
    <mergeCell ref="M238:N238"/>
    <mergeCell ref="O238:Q238"/>
    <mergeCell ref="R237:T237"/>
    <mergeCell ref="U237:W237"/>
    <mergeCell ref="B236:J236"/>
    <mergeCell ref="K236:L236"/>
    <mergeCell ref="B237:J237"/>
    <mergeCell ref="K237:L237"/>
    <mergeCell ref="M237:N237"/>
    <mergeCell ref="O237:Q237"/>
    <mergeCell ref="M236:N236"/>
    <mergeCell ref="O236:Q236"/>
    <mergeCell ref="R234:T234"/>
    <mergeCell ref="U234:W234"/>
    <mergeCell ref="R235:T235"/>
    <mergeCell ref="U235:W235"/>
    <mergeCell ref="R236:T236"/>
    <mergeCell ref="U236:W236"/>
    <mergeCell ref="B235:J235"/>
    <mergeCell ref="K235:L235"/>
    <mergeCell ref="M235:N235"/>
    <mergeCell ref="O235:Q235"/>
    <mergeCell ref="B234:J234"/>
    <mergeCell ref="K234:L234"/>
    <mergeCell ref="M234:N234"/>
    <mergeCell ref="O234:Q234"/>
    <mergeCell ref="R233:T233"/>
    <mergeCell ref="U233:W233"/>
    <mergeCell ref="B232:J232"/>
    <mergeCell ref="K232:L232"/>
    <mergeCell ref="B233:J233"/>
    <mergeCell ref="K233:L233"/>
    <mergeCell ref="M233:N233"/>
    <mergeCell ref="O233:Q233"/>
    <mergeCell ref="M232:N232"/>
    <mergeCell ref="O232:Q232"/>
    <mergeCell ref="R230:T230"/>
    <mergeCell ref="U230:W230"/>
    <mergeCell ref="R231:T231"/>
    <mergeCell ref="U231:W231"/>
    <mergeCell ref="R232:T232"/>
    <mergeCell ref="U232:W232"/>
    <mergeCell ref="B231:J231"/>
    <mergeCell ref="K231:L231"/>
    <mergeCell ref="M231:N231"/>
    <mergeCell ref="O231:Q231"/>
    <mergeCell ref="B230:J230"/>
    <mergeCell ref="K230:L230"/>
    <mergeCell ref="M230:N230"/>
    <mergeCell ref="O230:Q230"/>
    <mergeCell ref="R229:T229"/>
    <mergeCell ref="U229:W229"/>
    <mergeCell ref="B228:J228"/>
    <mergeCell ref="K228:L228"/>
    <mergeCell ref="B229:J229"/>
    <mergeCell ref="K229:L229"/>
    <mergeCell ref="M229:N229"/>
    <mergeCell ref="O229:Q229"/>
    <mergeCell ref="M228:N228"/>
    <mergeCell ref="O228:Q228"/>
    <mergeCell ref="R226:T226"/>
    <mergeCell ref="U226:W226"/>
    <mergeCell ref="R227:T227"/>
    <mergeCell ref="U227:W227"/>
    <mergeCell ref="R228:T228"/>
    <mergeCell ref="U228:W228"/>
    <mergeCell ref="B227:J227"/>
    <mergeCell ref="K227:L227"/>
    <mergeCell ref="M227:N227"/>
    <mergeCell ref="O227:Q227"/>
    <mergeCell ref="B226:J226"/>
    <mergeCell ref="K226:L226"/>
    <mergeCell ref="M226:N226"/>
    <mergeCell ref="O226:Q226"/>
    <mergeCell ref="R225:T225"/>
    <mergeCell ref="U225:W225"/>
    <mergeCell ref="B224:J224"/>
    <mergeCell ref="K224:L224"/>
    <mergeCell ref="B225:J225"/>
    <mergeCell ref="K225:L225"/>
    <mergeCell ref="M225:N225"/>
    <mergeCell ref="O225:Q225"/>
    <mergeCell ref="M224:N224"/>
    <mergeCell ref="O224:Q224"/>
    <mergeCell ref="R222:T222"/>
    <mergeCell ref="U222:W222"/>
    <mergeCell ref="R223:T223"/>
    <mergeCell ref="U223:W223"/>
    <mergeCell ref="R224:T224"/>
    <mergeCell ref="U224:W224"/>
    <mergeCell ref="B223:J223"/>
    <mergeCell ref="K223:L223"/>
    <mergeCell ref="M223:N223"/>
    <mergeCell ref="O223:Q223"/>
    <mergeCell ref="B222:J222"/>
    <mergeCell ref="K222:L222"/>
    <mergeCell ref="M222:N222"/>
    <mergeCell ref="O222:Q222"/>
    <mergeCell ref="O220:Q221"/>
    <mergeCell ref="R220:W220"/>
    <mergeCell ref="R221:T221"/>
    <mergeCell ref="U221:W221"/>
    <mergeCell ref="A220:A221"/>
    <mergeCell ref="B220:J221"/>
    <mergeCell ref="K220:L221"/>
    <mergeCell ref="M220:N221"/>
    <mergeCell ref="A215:W215"/>
    <mergeCell ref="A216:W216"/>
    <mergeCell ref="A217:W217"/>
    <mergeCell ref="A218:W218"/>
    <mergeCell ref="R213:T213"/>
    <mergeCell ref="U213:W213"/>
    <mergeCell ref="B212:J212"/>
    <mergeCell ref="K212:L212"/>
    <mergeCell ref="B213:J213"/>
    <mergeCell ref="K213:L213"/>
    <mergeCell ref="M213:N213"/>
    <mergeCell ref="O213:Q213"/>
    <mergeCell ref="M212:N212"/>
    <mergeCell ref="O212:Q212"/>
    <mergeCell ref="R210:T210"/>
    <mergeCell ref="U210:W210"/>
    <mergeCell ref="R211:T211"/>
    <mergeCell ref="U211:W211"/>
    <mergeCell ref="R212:T212"/>
    <mergeCell ref="U212:W212"/>
    <mergeCell ref="B211:J211"/>
    <mergeCell ref="K211:L211"/>
    <mergeCell ref="M211:N211"/>
    <mergeCell ref="O211:Q211"/>
    <mergeCell ref="B210:J210"/>
    <mergeCell ref="K210:L210"/>
    <mergeCell ref="M210:N210"/>
    <mergeCell ref="O210:Q210"/>
    <mergeCell ref="R209:T209"/>
    <mergeCell ref="U209:W209"/>
    <mergeCell ref="B208:J208"/>
    <mergeCell ref="K208:L208"/>
    <mergeCell ref="B209:J209"/>
    <mergeCell ref="K209:L209"/>
    <mergeCell ref="M209:N209"/>
    <mergeCell ref="O209:Q209"/>
    <mergeCell ref="M208:N208"/>
    <mergeCell ref="O208:Q208"/>
    <mergeCell ref="R206:T206"/>
    <mergeCell ref="U206:W206"/>
    <mergeCell ref="R207:T207"/>
    <mergeCell ref="U207:W207"/>
    <mergeCell ref="R208:T208"/>
    <mergeCell ref="U208:W208"/>
    <mergeCell ref="B207:J207"/>
    <mergeCell ref="K207:L207"/>
    <mergeCell ref="M207:N207"/>
    <mergeCell ref="O207:Q207"/>
    <mergeCell ref="B206:J206"/>
    <mergeCell ref="K206:L206"/>
    <mergeCell ref="M206:N206"/>
    <mergeCell ref="O206:Q206"/>
    <mergeCell ref="R205:T205"/>
    <mergeCell ref="U205:W205"/>
    <mergeCell ref="B204:J204"/>
    <mergeCell ref="K204:L204"/>
    <mergeCell ref="B205:J205"/>
    <mergeCell ref="K205:L205"/>
    <mergeCell ref="M205:N205"/>
    <mergeCell ref="O205:Q205"/>
    <mergeCell ref="M204:N204"/>
    <mergeCell ref="O204:Q204"/>
    <mergeCell ref="R202:T202"/>
    <mergeCell ref="U202:W202"/>
    <mergeCell ref="R203:T203"/>
    <mergeCell ref="U203:W203"/>
    <mergeCell ref="R204:T204"/>
    <mergeCell ref="U204:W204"/>
    <mergeCell ref="B203:J203"/>
    <mergeCell ref="K203:L203"/>
    <mergeCell ref="M203:N203"/>
    <mergeCell ref="O203:Q203"/>
    <mergeCell ref="B202:J202"/>
    <mergeCell ref="K202:L202"/>
    <mergeCell ref="M202:N202"/>
    <mergeCell ref="O202:Q202"/>
    <mergeCell ref="R201:T201"/>
    <mergeCell ref="U201:W201"/>
    <mergeCell ref="B200:J200"/>
    <mergeCell ref="K200:L200"/>
    <mergeCell ref="B201:J201"/>
    <mergeCell ref="K201:L201"/>
    <mergeCell ref="M201:N201"/>
    <mergeCell ref="O201:Q201"/>
    <mergeCell ref="M200:N200"/>
    <mergeCell ref="O200:Q200"/>
    <mergeCell ref="R198:T198"/>
    <mergeCell ref="U198:W198"/>
    <mergeCell ref="R199:T199"/>
    <mergeCell ref="U199:W199"/>
    <mergeCell ref="R200:T200"/>
    <mergeCell ref="U200:W200"/>
    <mergeCell ref="B199:J199"/>
    <mergeCell ref="K199:L199"/>
    <mergeCell ref="M199:N199"/>
    <mergeCell ref="O199:Q199"/>
    <mergeCell ref="B198:J198"/>
    <mergeCell ref="K198:L198"/>
    <mergeCell ref="M198:N198"/>
    <mergeCell ref="O198:Q198"/>
    <mergeCell ref="R197:T197"/>
    <mergeCell ref="U197:W197"/>
    <mergeCell ref="B196:J196"/>
    <mergeCell ref="K196:L196"/>
    <mergeCell ref="B197:J197"/>
    <mergeCell ref="K197:L197"/>
    <mergeCell ref="M197:N197"/>
    <mergeCell ref="O197:Q197"/>
    <mergeCell ref="M196:N196"/>
    <mergeCell ref="O196:Q196"/>
    <mergeCell ref="R194:T194"/>
    <mergeCell ref="U194:W194"/>
    <mergeCell ref="R195:T195"/>
    <mergeCell ref="U195:W195"/>
    <mergeCell ref="R196:T196"/>
    <mergeCell ref="U196:W196"/>
    <mergeCell ref="B195:J195"/>
    <mergeCell ref="K195:L195"/>
    <mergeCell ref="M195:N195"/>
    <mergeCell ref="O195:Q195"/>
    <mergeCell ref="B194:J194"/>
    <mergeCell ref="K194:L194"/>
    <mergeCell ref="M194:N194"/>
    <mergeCell ref="O194:Q194"/>
    <mergeCell ref="R193:T193"/>
    <mergeCell ref="U193:W193"/>
    <mergeCell ref="B192:J192"/>
    <mergeCell ref="K192:L192"/>
    <mergeCell ref="B193:J193"/>
    <mergeCell ref="K193:L193"/>
    <mergeCell ref="M193:N193"/>
    <mergeCell ref="O193:Q193"/>
    <mergeCell ref="M192:N192"/>
    <mergeCell ref="O192:Q192"/>
    <mergeCell ref="R190:T190"/>
    <mergeCell ref="U190:W190"/>
    <mergeCell ref="R191:T191"/>
    <mergeCell ref="U191:W191"/>
    <mergeCell ref="R192:T192"/>
    <mergeCell ref="U192:W192"/>
    <mergeCell ref="B191:J191"/>
    <mergeCell ref="K191:L191"/>
    <mergeCell ref="M191:N191"/>
    <mergeCell ref="O191:Q191"/>
    <mergeCell ref="B190:J190"/>
    <mergeCell ref="K190:L190"/>
    <mergeCell ref="M190:N190"/>
    <mergeCell ref="O190:Q190"/>
    <mergeCell ref="R189:T189"/>
    <mergeCell ref="U189:W189"/>
    <mergeCell ref="B188:J188"/>
    <mergeCell ref="K188:L188"/>
    <mergeCell ref="B189:J189"/>
    <mergeCell ref="K189:L189"/>
    <mergeCell ref="M189:N189"/>
    <mergeCell ref="O189:Q189"/>
    <mergeCell ref="M188:N188"/>
    <mergeCell ref="O188:Q188"/>
    <mergeCell ref="R186:T186"/>
    <mergeCell ref="U186:W186"/>
    <mergeCell ref="R187:T187"/>
    <mergeCell ref="U187:W187"/>
    <mergeCell ref="R188:T188"/>
    <mergeCell ref="U188:W188"/>
    <mergeCell ref="B187:J187"/>
    <mergeCell ref="K187:L187"/>
    <mergeCell ref="M187:N187"/>
    <mergeCell ref="O187:Q187"/>
    <mergeCell ref="B186:J186"/>
    <mergeCell ref="K186:L186"/>
    <mergeCell ref="M186:N186"/>
    <mergeCell ref="O186:Q186"/>
    <mergeCell ref="R185:T185"/>
    <mergeCell ref="U185:W185"/>
    <mergeCell ref="B184:J184"/>
    <mergeCell ref="K184:L184"/>
    <mergeCell ref="B185:J185"/>
    <mergeCell ref="K185:L185"/>
    <mergeCell ref="M185:N185"/>
    <mergeCell ref="O185:Q185"/>
    <mergeCell ref="M184:N184"/>
    <mergeCell ref="O184:Q184"/>
    <mergeCell ref="R182:T182"/>
    <mergeCell ref="U182:W182"/>
    <mergeCell ref="R183:T183"/>
    <mergeCell ref="U183:W183"/>
    <mergeCell ref="R184:T184"/>
    <mergeCell ref="U184:W184"/>
    <mergeCell ref="B183:J183"/>
    <mergeCell ref="K183:L183"/>
    <mergeCell ref="M183:N183"/>
    <mergeCell ref="O183:Q183"/>
    <mergeCell ref="B182:J182"/>
    <mergeCell ref="K182:L182"/>
    <mergeCell ref="M182:N182"/>
    <mergeCell ref="O182:Q182"/>
    <mergeCell ref="R181:T181"/>
    <mergeCell ref="U181:W181"/>
    <mergeCell ref="B180:J180"/>
    <mergeCell ref="K180:L180"/>
    <mergeCell ref="B181:J181"/>
    <mergeCell ref="K181:L181"/>
    <mergeCell ref="M181:N181"/>
    <mergeCell ref="O181:Q181"/>
    <mergeCell ref="M180:N180"/>
    <mergeCell ref="O180:Q180"/>
    <mergeCell ref="R178:T178"/>
    <mergeCell ref="U178:W178"/>
    <mergeCell ref="R179:T179"/>
    <mergeCell ref="U179:W179"/>
    <mergeCell ref="R180:T180"/>
    <mergeCell ref="U180:W180"/>
    <mergeCell ref="B179:J179"/>
    <mergeCell ref="K179:L179"/>
    <mergeCell ref="M179:N179"/>
    <mergeCell ref="O179:Q179"/>
    <mergeCell ref="B178:J178"/>
    <mergeCell ref="K178:L178"/>
    <mergeCell ref="M178:N178"/>
    <mergeCell ref="O178:Q178"/>
    <mergeCell ref="R177:T177"/>
    <mergeCell ref="U177:W177"/>
    <mergeCell ref="B176:J176"/>
    <mergeCell ref="K176:L176"/>
    <mergeCell ref="B177:J177"/>
    <mergeCell ref="K177:L177"/>
    <mergeCell ref="M177:N177"/>
    <mergeCell ref="O177:Q177"/>
    <mergeCell ref="M176:N176"/>
    <mergeCell ref="O176:Q176"/>
    <mergeCell ref="R174:T174"/>
    <mergeCell ref="U174:W174"/>
    <mergeCell ref="R175:T175"/>
    <mergeCell ref="U175:W175"/>
    <mergeCell ref="R176:T176"/>
    <mergeCell ref="U176:W176"/>
    <mergeCell ref="B175:J175"/>
    <mergeCell ref="K175:L175"/>
    <mergeCell ref="M175:N175"/>
    <mergeCell ref="O175:Q175"/>
    <mergeCell ref="B174:J174"/>
    <mergeCell ref="K174:L174"/>
    <mergeCell ref="M174:N174"/>
    <mergeCell ref="O174:Q174"/>
    <mergeCell ref="O172:Q173"/>
    <mergeCell ref="R172:W172"/>
    <mergeCell ref="R173:T173"/>
    <mergeCell ref="U173:W173"/>
    <mergeCell ref="A172:A173"/>
    <mergeCell ref="B172:J173"/>
    <mergeCell ref="K172:L173"/>
    <mergeCell ref="M172:N173"/>
    <mergeCell ref="A167:W167"/>
    <mergeCell ref="A168:W168"/>
    <mergeCell ref="A169:W169"/>
    <mergeCell ref="A170:W170"/>
    <mergeCell ref="U163:W163"/>
    <mergeCell ref="B164:J164"/>
    <mergeCell ref="K164:N164"/>
    <mergeCell ref="O164:Q164"/>
    <mergeCell ref="R164:T164"/>
    <mergeCell ref="U164:W164"/>
    <mergeCell ref="B163:J163"/>
    <mergeCell ref="K163:N163"/>
    <mergeCell ref="O163:Q163"/>
    <mergeCell ref="R163:T163"/>
    <mergeCell ref="U161:W161"/>
    <mergeCell ref="B162:J162"/>
    <mergeCell ref="K162:N162"/>
    <mergeCell ref="O162:Q162"/>
    <mergeCell ref="R162:T162"/>
    <mergeCell ref="U162:W162"/>
    <mergeCell ref="B161:J161"/>
    <mergeCell ref="K161:N161"/>
    <mergeCell ref="O161:Q161"/>
    <mergeCell ref="R161:T161"/>
    <mergeCell ref="R159:T159"/>
    <mergeCell ref="U159:W159"/>
    <mergeCell ref="B160:J160"/>
    <mergeCell ref="K160:N160"/>
    <mergeCell ref="O160:Q160"/>
    <mergeCell ref="R160:T160"/>
    <mergeCell ref="U160:W160"/>
    <mergeCell ref="R157:T157"/>
    <mergeCell ref="U157:W157"/>
    <mergeCell ref="B158:J158"/>
    <mergeCell ref="K158:N158"/>
    <mergeCell ref="O158:Q158"/>
    <mergeCell ref="R158:T158"/>
    <mergeCell ref="U158:W158"/>
    <mergeCell ref="A157:A159"/>
    <mergeCell ref="B157:J157"/>
    <mergeCell ref="K157:N157"/>
    <mergeCell ref="O157:Q157"/>
    <mergeCell ref="B159:J159"/>
    <mergeCell ref="K159:N159"/>
    <mergeCell ref="O159:Q159"/>
    <mergeCell ref="R153:W153"/>
    <mergeCell ref="R154:T155"/>
    <mergeCell ref="U154:W155"/>
    <mergeCell ref="B156:J156"/>
    <mergeCell ref="K156:N156"/>
    <mergeCell ref="O156:Q156"/>
    <mergeCell ref="R156:T156"/>
    <mergeCell ref="U156:W156"/>
    <mergeCell ref="A153:A155"/>
    <mergeCell ref="B153:J155"/>
    <mergeCell ref="K153:N155"/>
    <mergeCell ref="O153:Q155"/>
    <mergeCell ref="A148:W148"/>
    <mergeCell ref="A149:W149"/>
    <mergeCell ref="A150:W150"/>
    <mergeCell ref="A151:W151"/>
    <mergeCell ref="U144:W144"/>
    <mergeCell ref="B145:J145"/>
    <mergeCell ref="K145:N145"/>
    <mergeCell ref="O145:Q145"/>
    <mergeCell ref="R145:T145"/>
    <mergeCell ref="U145:W145"/>
    <mergeCell ref="B144:J144"/>
    <mergeCell ref="K144:N144"/>
    <mergeCell ref="O144:Q144"/>
    <mergeCell ref="R144:T144"/>
    <mergeCell ref="U142:W142"/>
    <mergeCell ref="B143:J143"/>
    <mergeCell ref="K143:N143"/>
    <mergeCell ref="O143:Q143"/>
    <mergeCell ref="R143:T143"/>
    <mergeCell ref="U143:W143"/>
    <mergeCell ref="B142:J142"/>
    <mergeCell ref="K142:N142"/>
    <mergeCell ref="O142:Q142"/>
    <mergeCell ref="R142:T142"/>
    <mergeCell ref="R140:T140"/>
    <mergeCell ref="U140:W140"/>
    <mergeCell ref="B141:J141"/>
    <mergeCell ref="K141:N141"/>
    <mergeCell ref="O141:Q141"/>
    <mergeCell ref="R141:T141"/>
    <mergeCell ref="U141:W141"/>
    <mergeCell ref="R138:T138"/>
    <mergeCell ref="U138:W138"/>
    <mergeCell ref="B139:J139"/>
    <mergeCell ref="K139:N139"/>
    <mergeCell ref="O139:Q139"/>
    <mergeCell ref="R139:T139"/>
    <mergeCell ref="U139:W139"/>
    <mergeCell ref="A138:A140"/>
    <mergeCell ref="B138:J138"/>
    <mergeCell ref="K138:N138"/>
    <mergeCell ref="O138:Q138"/>
    <mergeCell ref="B140:J140"/>
    <mergeCell ref="K140:N140"/>
    <mergeCell ref="O140:Q140"/>
    <mergeCell ref="R134:W134"/>
    <mergeCell ref="R135:T136"/>
    <mergeCell ref="U135:W136"/>
    <mergeCell ref="B137:J137"/>
    <mergeCell ref="K137:N137"/>
    <mergeCell ref="O137:Q137"/>
    <mergeCell ref="R137:T137"/>
    <mergeCell ref="U137:W137"/>
    <mergeCell ref="A134:A136"/>
    <mergeCell ref="B134:J136"/>
    <mergeCell ref="K134:N136"/>
    <mergeCell ref="O134:Q136"/>
    <mergeCell ref="A129:W129"/>
    <mergeCell ref="A130:W130"/>
    <mergeCell ref="A131:W131"/>
    <mergeCell ref="A132:W132"/>
    <mergeCell ref="U125:W125"/>
    <mergeCell ref="B126:J126"/>
    <mergeCell ref="K126:N126"/>
    <mergeCell ref="O126:Q126"/>
    <mergeCell ref="R126:T126"/>
    <mergeCell ref="U126:W126"/>
    <mergeCell ref="B125:J125"/>
    <mergeCell ref="K125:N125"/>
    <mergeCell ref="O125:Q125"/>
    <mergeCell ref="R125:T125"/>
    <mergeCell ref="U123:W123"/>
    <mergeCell ref="B124:J124"/>
    <mergeCell ref="K124:N124"/>
    <mergeCell ref="O124:Q124"/>
    <mergeCell ref="R124:T124"/>
    <mergeCell ref="U124:W124"/>
    <mergeCell ref="B123:J123"/>
    <mergeCell ref="K123:N123"/>
    <mergeCell ref="O123:Q123"/>
    <mergeCell ref="R123:T123"/>
    <mergeCell ref="R121:T121"/>
    <mergeCell ref="U121:W121"/>
    <mergeCell ref="B122:J122"/>
    <mergeCell ref="K122:N122"/>
    <mergeCell ref="O122:Q122"/>
    <mergeCell ref="R122:T122"/>
    <mergeCell ref="U122:W122"/>
    <mergeCell ref="R119:T119"/>
    <mergeCell ref="U119:W119"/>
    <mergeCell ref="B120:J120"/>
    <mergeCell ref="K120:N120"/>
    <mergeCell ref="O120:Q120"/>
    <mergeCell ref="R120:T120"/>
    <mergeCell ref="U120:W120"/>
    <mergeCell ref="A119:A121"/>
    <mergeCell ref="B119:J119"/>
    <mergeCell ref="K119:N119"/>
    <mergeCell ref="O119:Q119"/>
    <mergeCell ref="B121:J121"/>
    <mergeCell ref="K121:N121"/>
    <mergeCell ref="O121:Q121"/>
    <mergeCell ref="R115:W115"/>
    <mergeCell ref="R116:T117"/>
    <mergeCell ref="U116:W117"/>
    <mergeCell ref="B118:J118"/>
    <mergeCell ref="K118:N118"/>
    <mergeCell ref="O118:Q118"/>
    <mergeCell ref="R118:T118"/>
    <mergeCell ref="U118:W118"/>
    <mergeCell ref="A115:A117"/>
    <mergeCell ref="B115:J117"/>
    <mergeCell ref="K115:N117"/>
    <mergeCell ref="O115:Q117"/>
    <mergeCell ref="A110:W110"/>
    <mergeCell ref="A111:W111"/>
    <mergeCell ref="A112:W112"/>
    <mergeCell ref="A113:W113"/>
    <mergeCell ref="U106:W106"/>
    <mergeCell ref="B107:J107"/>
    <mergeCell ref="K107:N107"/>
    <mergeCell ref="O107:Q107"/>
    <mergeCell ref="R107:T107"/>
    <mergeCell ref="U107:W107"/>
    <mergeCell ref="B106:J106"/>
    <mergeCell ref="K106:N106"/>
    <mergeCell ref="O106:Q106"/>
    <mergeCell ref="R106:T106"/>
    <mergeCell ref="U104:W104"/>
    <mergeCell ref="B105:J105"/>
    <mergeCell ref="K105:N105"/>
    <mergeCell ref="O105:Q105"/>
    <mergeCell ref="R105:T105"/>
    <mergeCell ref="U105:W105"/>
    <mergeCell ref="B104:J104"/>
    <mergeCell ref="K104:N104"/>
    <mergeCell ref="O104:Q104"/>
    <mergeCell ref="R104:T104"/>
    <mergeCell ref="U102:W102"/>
    <mergeCell ref="B103:J103"/>
    <mergeCell ref="K103:N103"/>
    <mergeCell ref="O103:Q103"/>
    <mergeCell ref="R103:T103"/>
    <mergeCell ref="U103:W103"/>
    <mergeCell ref="B102:J102"/>
    <mergeCell ref="K102:N102"/>
    <mergeCell ref="O102:Q102"/>
    <mergeCell ref="R102:T102"/>
    <mergeCell ref="R100:T100"/>
    <mergeCell ref="U100:W100"/>
    <mergeCell ref="B101:J101"/>
    <mergeCell ref="K101:N101"/>
    <mergeCell ref="O101:Q101"/>
    <mergeCell ref="R101:T101"/>
    <mergeCell ref="U101:W101"/>
    <mergeCell ref="R98:T98"/>
    <mergeCell ref="U98:W98"/>
    <mergeCell ref="B99:J99"/>
    <mergeCell ref="K99:N99"/>
    <mergeCell ref="O99:Q99"/>
    <mergeCell ref="R99:T99"/>
    <mergeCell ref="U99:W99"/>
    <mergeCell ref="R96:T96"/>
    <mergeCell ref="U96:W96"/>
    <mergeCell ref="B97:J97"/>
    <mergeCell ref="K97:N97"/>
    <mergeCell ref="O97:Q97"/>
    <mergeCell ref="R97:T97"/>
    <mergeCell ref="U97:W97"/>
    <mergeCell ref="A96:A102"/>
    <mergeCell ref="B96:J96"/>
    <mergeCell ref="K96:N96"/>
    <mergeCell ref="O96:Q96"/>
    <mergeCell ref="B98:J98"/>
    <mergeCell ref="K98:N98"/>
    <mergeCell ref="O98:Q98"/>
    <mergeCell ref="B100:J100"/>
    <mergeCell ref="K100:N100"/>
    <mergeCell ref="O100:Q100"/>
    <mergeCell ref="R92:W92"/>
    <mergeCell ref="R93:T94"/>
    <mergeCell ref="U93:W94"/>
    <mergeCell ref="B95:J95"/>
    <mergeCell ref="K95:N95"/>
    <mergeCell ref="O95:Q95"/>
    <mergeCell ref="R95:T95"/>
    <mergeCell ref="U95:W95"/>
    <mergeCell ref="A92:A94"/>
    <mergeCell ref="B92:J94"/>
    <mergeCell ref="K92:N94"/>
    <mergeCell ref="O92:Q94"/>
    <mergeCell ref="A87:W87"/>
    <mergeCell ref="A88:W88"/>
    <mergeCell ref="A89:W89"/>
    <mergeCell ref="A90:W90"/>
    <mergeCell ref="A1:W1"/>
    <mergeCell ref="A3:W3"/>
    <mergeCell ref="A5:R5"/>
    <mergeCell ref="S5:W5"/>
    <mergeCell ref="A6:R6"/>
    <mergeCell ref="S6:W6"/>
    <mergeCell ref="A7:R7"/>
    <mergeCell ref="S7:W7"/>
    <mergeCell ref="A8:R8"/>
    <mergeCell ref="S8:W8"/>
    <mergeCell ref="A9:R9"/>
    <mergeCell ref="S9:W9"/>
    <mergeCell ref="A10:R10"/>
    <mergeCell ref="S10:W10"/>
    <mergeCell ref="A11:R11"/>
    <mergeCell ref="S11:W11"/>
    <mergeCell ref="A12:R12"/>
    <mergeCell ref="S12:W12"/>
    <mergeCell ref="A13:R13"/>
    <mergeCell ref="S13:W13"/>
    <mergeCell ref="A14:R14"/>
    <mergeCell ref="S14:W14"/>
    <mergeCell ref="A15:R15"/>
    <mergeCell ref="S15:W15"/>
    <mergeCell ref="A18:W18"/>
    <mergeCell ref="A19:W19"/>
    <mergeCell ref="A20:W20"/>
    <mergeCell ref="A21:W21"/>
    <mergeCell ref="A23:A25"/>
    <mergeCell ref="B23:J25"/>
    <mergeCell ref="K23:N25"/>
    <mergeCell ref="O23:Q25"/>
    <mergeCell ref="R23:W23"/>
    <mergeCell ref="R24:T25"/>
    <mergeCell ref="U24:W25"/>
    <mergeCell ref="B26:J26"/>
    <mergeCell ref="K26:N26"/>
    <mergeCell ref="O26:Q26"/>
    <mergeCell ref="R26:T26"/>
    <mergeCell ref="U26:W26"/>
    <mergeCell ref="A27:A33"/>
    <mergeCell ref="B27:J27"/>
    <mergeCell ref="K27:N27"/>
    <mergeCell ref="O27:Q27"/>
    <mergeCell ref="B29:J29"/>
    <mergeCell ref="K29:N29"/>
    <mergeCell ref="O29:Q29"/>
    <mergeCell ref="B32:J32"/>
    <mergeCell ref="K32:N32"/>
    <mergeCell ref="O32:Q32"/>
    <mergeCell ref="R27:T27"/>
    <mergeCell ref="U27:W27"/>
    <mergeCell ref="B28:J28"/>
    <mergeCell ref="K28:N28"/>
    <mergeCell ref="O28:Q28"/>
    <mergeCell ref="R28:T28"/>
    <mergeCell ref="U28:W28"/>
    <mergeCell ref="R29:T29"/>
    <mergeCell ref="U29:W29"/>
    <mergeCell ref="B30:J30"/>
    <mergeCell ref="K30:N30"/>
    <mergeCell ref="O30:Q30"/>
    <mergeCell ref="R30:T30"/>
    <mergeCell ref="U30:W30"/>
    <mergeCell ref="R32:T32"/>
    <mergeCell ref="U32:W32"/>
    <mergeCell ref="B33:J33"/>
    <mergeCell ref="K33:N33"/>
    <mergeCell ref="O33:Q33"/>
    <mergeCell ref="R33:T33"/>
    <mergeCell ref="U33:W33"/>
    <mergeCell ref="U34:W34"/>
    <mergeCell ref="B35:J35"/>
    <mergeCell ref="K35:N35"/>
    <mergeCell ref="O35:Q35"/>
    <mergeCell ref="R35:T35"/>
    <mergeCell ref="U35:W35"/>
    <mergeCell ref="B34:J34"/>
    <mergeCell ref="K34:N34"/>
    <mergeCell ref="O34:Q34"/>
    <mergeCell ref="R34:T34"/>
    <mergeCell ref="U36:W36"/>
    <mergeCell ref="B37:J37"/>
    <mergeCell ref="K37:N37"/>
    <mergeCell ref="O37:Q37"/>
    <mergeCell ref="R37:T37"/>
    <mergeCell ref="U37:W37"/>
    <mergeCell ref="B36:J36"/>
    <mergeCell ref="K36:N36"/>
    <mergeCell ref="O36:Q36"/>
    <mergeCell ref="R36:T36"/>
    <mergeCell ref="U38:W38"/>
    <mergeCell ref="B31:J31"/>
    <mergeCell ref="K31:N31"/>
    <mergeCell ref="O31:Q31"/>
    <mergeCell ref="R31:T31"/>
    <mergeCell ref="U31:W31"/>
    <mergeCell ref="B38:J38"/>
    <mergeCell ref="K38:N38"/>
    <mergeCell ref="O38:Q38"/>
    <mergeCell ref="R38:T38"/>
    <mergeCell ref="A41:W41"/>
    <mergeCell ref="A42:W42"/>
    <mergeCell ref="A43:W43"/>
    <mergeCell ref="A44:W44"/>
    <mergeCell ref="A46:A48"/>
    <mergeCell ref="B46:J48"/>
    <mergeCell ref="K46:N48"/>
    <mergeCell ref="O46:Q48"/>
    <mergeCell ref="R46:W46"/>
    <mergeCell ref="R47:T48"/>
    <mergeCell ref="U47:W48"/>
    <mergeCell ref="B49:J49"/>
    <mergeCell ref="K49:N49"/>
    <mergeCell ref="O49:Q49"/>
    <mergeCell ref="R49:T49"/>
    <mergeCell ref="U49:W49"/>
    <mergeCell ref="A50:A56"/>
    <mergeCell ref="B50:J50"/>
    <mergeCell ref="K50:N50"/>
    <mergeCell ref="O50:Q50"/>
    <mergeCell ref="B52:J52"/>
    <mergeCell ref="K52:N52"/>
    <mergeCell ref="O52:Q52"/>
    <mergeCell ref="B54:J54"/>
    <mergeCell ref="K54:N54"/>
    <mergeCell ref="O54:Q54"/>
    <mergeCell ref="R50:T50"/>
    <mergeCell ref="U50:W50"/>
    <mergeCell ref="B51:J51"/>
    <mergeCell ref="K51:N51"/>
    <mergeCell ref="O51:Q51"/>
    <mergeCell ref="R51:T51"/>
    <mergeCell ref="U51:W51"/>
    <mergeCell ref="R52:T52"/>
    <mergeCell ref="U52:W52"/>
    <mergeCell ref="B53:J53"/>
    <mergeCell ref="K53:N53"/>
    <mergeCell ref="O53:Q53"/>
    <mergeCell ref="R53:T53"/>
    <mergeCell ref="U53:W53"/>
    <mergeCell ref="R54:T54"/>
    <mergeCell ref="U54:W54"/>
    <mergeCell ref="B55:J55"/>
    <mergeCell ref="K55:N55"/>
    <mergeCell ref="O55:Q55"/>
    <mergeCell ref="R55:T55"/>
    <mergeCell ref="U55:W55"/>
    <mergeCell ref="U56:W56"/>
    <mergeCell ref="B57:J57"/>
    <mergeCell ref="K57:N57"/>
    <mergeCell ref="O57:Q57"/>
    <mergeCell ref="R57:T57"/>
    <mergeCell ref="U57:W57"/>
    <mergeCell ref="B56:J56"/>
    <mergeCell ref="K56:N56"/>
    <mergeCell ref="O56:Q56"/>
    <mergeCell ref="R56:T56"/>
    <mergeCell ref="U58:W58"/>
    <mergeCell ref="B59:J59"/>
    <mergeCell ref="K59:N59"/>
    <mergeCell ref="O59:Q59"/>
    <mergeCell ref="R59:T59"/>
    <mergeCell ref="U59:W59"/>
    <mergeCell ref="B58:J58"/>
    <mergeCell ref="K58:N58"/>
    <mergeCell ref="O58:Q58"/>
    <mergeCell ref="R58:T58"/>
    <mergeCell ref="U60:W60"/>
    <mergeCell ref="B61:J61"/>
    <mergeCell ref="K61:N61"/>
    <mergeCell ref="O61:Q61"/>
    <mergeCell ref="R61:T61"/>
    <mergeCell ref="U61:W61"/>
    <mergeCell ref="B60:J60"/>
    <mergeCell ref="K60:N60"/>
    <mergeCell ref="O60:Q60"/>
    <mergeCell ref="R60:T60"/>
    <mergeCell ref="A64:W64"/>
    <mergeCell ref="A65:W65"/>
    <mergeCell ref="A66:W66"/>
    <mergeCell ref="A67:W67"/>
    <mergeCell ref="A69:A71"/>
    <mergeCell ref="B69:J71"/>
    <mergeCell ref="K69:N71"/>
    <mergeCell ref="O69:Q71"/>
    <mergeCell ref="R69:W69"/>
    <mergeCell ref="R70:T71"/>
    <mergeCell ref="U70:W71"/>
    <mergeCell ref="B72:J72"/>
    <mergeCell ref="K72:N72"/>
    <mergeCell ref="O72:Q72"/>
    <mergeCell ref="R72:T72"/>
    <mergeCell ref="U72:W72"/>
    <mergeCell ref="A73:A79"/>
    <mergeCell ref="B73:J73"/>
    <mergeCell ref="K73:N73"/>
    <mergeCell ref="O73:Q73"/>
    <mergeCell ref="B75:J75"/>
    <mergeCell ref="K75:N75"/>
    <mergeCell ref="O75:Q75"/>
    <mergeCell ref="B77:J77"/>
    <mergeCell ref="K77:N77"/>
    <mergeCell ref="O77:Q77"/>
    <mergeCell ref="R73:T73"/>
    <mergeCell ref="U73:W73"/>
    <mergeCell ref="B74:J74"/>
    <mergeCell ref="K74:N74"/>
    <mergeCell ref="O74:Q74"/>
    <mergeCell ref="R74:T74"/>
    <mergeCell ref="U74:W74"/>
    <mergeCell ref="R75:T75"/>
    <mergeCell ref="U75:W75"/>
    <mergeCell ref="B76:J76"/>
    <mergeCell ref="K76:N76"/>
    <mergeCell ref="O76:Q76"/>
    <mergeCell ref="R76:T76"/>
    <mergeCell ref="U76:W76"/>
    <mergeCell ref="R77:T77"/>
    <mergeCell ref="U77:W77"/>
    <mergeCell ref="B78:J78"/>
    <mergeCell ref="K78:N78"/>
    <mergeCell ref="O78:Q78"/>
    <mergeCell ref="R78:T78"/>
    <mergeCell ref="U78:W78"/>
    <mergeCell ref="U79:W79"/>
    <mergeCell ref="B80:J80"/>
    <mergeCell ref="K80:N80"/>
    <mergeCell ref="O80:Q80"/>
    <mergeCell ref="R80:T80"/>
    <mergeCell ref="U80:W80"/>
    <mergeCell ref="B79:J79"/>
    <mergeCell ref="K79:N79"/>
    <mergeCell ref="O79:Q79"/>
    <mergeCell ref="R79:T79"/>
    <mergeCell ref="U81:W81"/>
    <mergeCell ref="B82:J82"/>
    <mergeCell ref="K82:N82"/>
    <mergeCell ref="O82:Q82"/>
    <mergeCell ref="R82:T82"/>
    <mergeCell ref="U82:W82"/>
    <mergeCell ref="B81:J81"/>
    <mergeCell ref="K81:N81"/>
    <mergeCell ref="O81:Q81"/>
    <mergeCell ref="R81:T81"/>
    <mergeCell ref="U83:W83"/>
    <mergeCell ref="B84:J84"/>
    <mergeCell ref="K84:N84"/>
    <mergeCell ref="O84:Q84"/>
    <mergeCell ref="R84:T84"/>
    <mergeCell ref="U84:W84"/>
    <mergeCell ref="B83:J83"/>
    <mergeCell ref="K83:N83"/>
    <mergeCell ref="O83:Q83"/>
    <mergeCell ref="R83:T83"/>
    <mergeCell ref="A451:W451"/>
    <mergeCell ref="A452:W452"/>
    <mergeCell ref="A453:W453"/>
    <mergeCell ref="A454:W454"/>
    <mergeCell ref="A456:A457"/>
    <mergeCell ref="B456:I457"/>
    <mergeCell ref="J456:K457"/>
    <mergeCell ref="L456:M457"/>
    <mergeCell ref="N456:O457"/>
    <mergeCell ref="P456:Q457"/>
    <mergeCell ref="R456:W456"/>
    <mergeCell ref="R457:T457"/>
    <mergeCell ref="U457:W457"/>
    <mergeCell ref="B458:I458"/>
    <mergeCell ref="J458:K458"/>
    <mergeCell ref="L458:M458"/>
    <mergeCell ref="N458:O458"/>
    <mergeCell ref="P458:Q458"/>
    <mergeCell ref="R458:T458"/>
    <mergeCell ref="U458:W458"/>
    <mergeCell ref="B459:I459"/>
    <mergeCell ref="J459:K459"/>
    <mergeCell ref="L459:M459"/>
    <mergeCell ref="N459:O459"/>
    <mergeCell ref="P459:Q459"/>
    <mergeCell ref="R459:T459"/>
    <mergeCell ref="U459:W459"/>
    <mergeCell ref="B460:I460"/>
    <mergeCell ref="J460:K460"/>
    <mergeCell ref="L460:M460"/>
    <mergeCell ref="N460:O460"/>
    <mergeCell ref="P460:Q460"/>
    <mergeCell ref="R460:T460"/>
    <mergeCell ref="U460:W460"/>
    <mergeCell ref="B461:I461"/>
    <mergeCell ref="J461:K461"/>
    <mergeCell ref="L461:M461"/>
    <mergeCell ref="N461:O461"/>
    <mergeCell ref="P461:Q461"/>
    <mergeCell ref="R461:T461"/>
    <mergeCell ref="U461:W461"/>
    <mergeCell ref="B462:I462"/>
    <mergeCell ref="J462:K462"/>
    <mergeCell ref="L462:M462"/>
    <mergeCell ref="N462:O462"/>
    <mergeCell ref="P462:Q462"/>
    <mergeCell ref="R462:T462"/>
    <mergeCell ref="U462:W462"/>
    <mergeCell ref="B463:I463"/>
    <mergeCell ref="J463:K463"/>
    <mergeCell ref="L463:M463"/>
    <mergeCell ref="N463:O463"/>
    <mergeCell ref="P463:Q463"/>
    <mergeCell ref="R463:T463"/>
    <mergeCell ref="U463:W463"/>
    <mergeCell ref="B464:I464"/>
    <mergeCell ref="J464:K464"/>
    <mergeCell ref="L464:M464"/>
    <mergeCell ref="N464:O464"/>
    <mergeCell ref="P464:Q464"/>
    <mergeCell ref="R464:T464"/>
    <mergeCell ref="U464:W464"/>
    <mergeCell ref="B465:I465"/>
    <mergeCell ref="J465:K465"/>
    <mergeCell ref="L465:M465"/>
    <mergeCell ref="N465:O465"/>
    <mergeCell ref="P465:Q465"/>
    <mergeCell ref="R465:T465"/>
    <mergeCell ref="U465:W465"/>
    <mergeCell ref="B466:I466"/>
    <mergeCell ref="J466:K466"/>
    <mergeCell ref="L466:M466"/>
    <mergeCell ref="N466:O466"/>
    <mergeCell ref="P466:Q466"/>
    <mergeCell ref="R466:T466"/>
    <mergeCell ref="U466:W466"/>
    <mergeCell ref="B467:I467"/>
    <mergeCell ref="J467:K467"/>
    <mergeCell ref="L467:M467"/>
    <mergeCell ref="N467:O467"/>
    <mergeCell ref="P467:Q467"/>
    <mergeCell ref="R467:T467"/>
    <mergeCell ref="U467:W467"/>
    <mergeCell ref="B468:I468"/>
    <mergeCell ref="J468:K468"/>
    <mergeCell ref="L468:M468"/>
    <mergeCell ref="N468:O468"/>
    <mergeCell ref="P468:Q468"/>
    <mergeCell ref="R468:T468"/>
    <mergeCell ref="U468:W468"/>
    <mergeCell ref="B469:I469"/>
    <mergeCell ref="J469:K469"/>
    <mergeCell ref="L469:M469"/>
    <mergeCell ref="N469:O469"/>
    <mergeCell ref="P469:Q469"/>
    <mergeCell ref="R469:T469"/>
    <mergeCell ref="U469:W469"/>
    <mergeCell ref="B470:I470"/>
    <mergeCell ref="J470:K470"/>
    <mergeCell ref="L470:M470"/>
    <mergeCell ref="N470:O470"/>
    <mergeCell ref="P470:Q470"/>
    <mergeCell ref="R470:T470"/>
    <mergeCell ref="U470:W470"/>
    <mergeCell ref="B471:I471"/>
    <mergeCell ref="J471:K471"/>
    <mergeCell ref="L471:M471"/>
    <mergeCell ref="N471:O471"/>
    <mergeCell ref="P471:Q471"/>
    <mergeCell ref="R471:T471"/>
    <mergeCell ref="U471:W471"/>
    <mergeCell ref="B472:I472"/>
    <mergeCell ref="J472:K472"/>
    <mergeCell ref="L472:M472"/>
    <mergeCell ref="N472:O472"/>
    <mergeCell ref="P472:Q472"/>
    <mergeCell ref="R472:T472"/>
    <mergeCell ref="U472:W472"/>
    <mergeCell ref="B473:I473"/>
    <mergeCell ref="J473:K473"/>
    <mergeCell ref="L473:M473"/>
    <mergeCell ref="N473:O473"/>
    <mergeCell ref="P473:Q473"/>
    <mergeCell ref="R473:T473"/>
    <mergeCell ref="U473:W473"/>
    <mergeCell ref="B474:I474"/>
    <mergeCell ref="J474:K474"/>
    <mergeCell ref="L474:M474"/>
    <mergeCell ref="N474:O474"/>
    <mergeCell ref="P474:Q474"/>
    <mergeCell ref="R474:T474"/>
    <mergeCell ref="U474:W474"/>
    <mergeCell ref="B475:I475"/>
    <mergeCell ref="J475:K475"/>
    <mergeCell ref="L475:M475"/>
    <mergeCell ref="N475:O475"/>
    <mergeCell ref="P475:Q475"/>
    <mergeCell ref="R475:T475"/>
    <mergeCell ref="U475:W475"/>
    <mergeCell ref="B476:I476"/>
    <mergeCell ref="J476:K476"/>
    <mergeCell ref="L476:M476"/>
    <mergeCell ref="N476:O476"/>
    <mergeCell ref="P476:Q476"/>
    <mergeCell ref="R476:T476"/>
    <mergeCell ref="U476:W476"/>
    <mergeCell ref="B477:I477"/>
    <mergeCell ref="J477:K477"/>
    <mergeCell ref="L477:M477"/>
    <mergeCell ref="N477:O477"/>
    <mergeCell ref="P477:Q477"/>
    <mergeCell ref="R477:T477"/>
    <mergeCell ref="U477:W477"/>
    <mergeCell ref="B478:I478"/>
    <mergeCell ref="J478:K478"/>
    <mergeCell ref="L478:M478"/>
    <mergeCell ref="N478:O478"/>
    <mergeCell ref="P478:Q478"/>
    <mergeCell ref="R478:T478"/>
    <mergeCell ref="U478:W478"/>
    <mergeCell ref="B479:I479"/>
    <mergeCell ref="J479:K479"/>
    <mergeCell ref="L479:M479"/>
    <mergeCell ref="N479:O479"/>
    <mergeCell ref="P479:Q479"/>
    <mergeCell ref="R479:T479"/>
    <mergeCell ref="U479:W479"/>
    <mergeCell ref="B480:I480"/>
    <mergeCell ref="J480:K480"/>
    <mergeCell ref="L480:M480"/>
    <mergeCell ref="N480:O480"/>
    <mergeCell ref="P480:Q480"/>
    <mergeCell ref="R480:T480"/>
    <mergeCell ref="U480:W480"/>
    <mergeCell ref="B481:I481"/>
    <mergeCell ref="J481:K481"/>
    <mergeCell ref="L481:M481"/>
    <mergeCell ref="N481:O481"/>
    <mergeCell ref="P481:Q481"/>
    <mergeCell ref="R481:T481"/>
    <mergeCell ref="U481:W481"/>
    <mergeCell ref="B482:I482"/>
    <mergeCell ref="J482:K482"/>
    <mergeCell ref="L482:M482"/>
    <mergeCell ref="N482:O482"/>
    <mergeCell ref="P482:Q482"/>
    <mergeCell ref="R482:T482"/>
    <mergeCell ref="U482:W482"/>
    <mergeCell ref="B483:I483"/>
    <mergeCell ref="J483:K483"/>
    <mergeCell ref="L483:M483"/>
    <mergeCell ref="N483:O483"/>
    <mergeCell ref="P483:Q483"/>
    <mergeCell ref="R483:T483"/>
    <mergeCell ref="U483:W483"/>
    <mergeCell ref="B484:I484"/>
    <mergeCell ref="J484:K484"/>
    <mergeCell ref="L484:M484"/>
    <mergeCell ref="N484:O484"/>
    <mergeCell ref="P484:Q484"/>
    <mergeCell ref="R484:T484"/>
    <mergeCell ref="U484:W484"/>
    <mergeCell ref="B485:I485"/>
    <mergeCell ref="J485:K485"/>
    <mergeCell ref="L485:M485"/>
    <mergeCell ref="N485:O485"/>
    <mergeCell ref="P485:Q485"/>
    <mergeCell ref="R485:T485"/>
    <mergeCell ref="U485:W485"/>
    <mergeCell ref="B486:I486"/>
    <mergeCell ref="J486:K486"/>
    <mergeCell ref="L486:M486"/>
    <mergeCell ref="N486:O486"/>
    <mergeCell ref="P486:Q486"/>
    <mergeCell ref="R486:T486"/>
    <mergeCell ref="U486:W486"/>
    <mergeCell ref="B487:I487"/>
    <mergeCell ref="J487:K487"/>
    <mergeCell ref="L487:M487"/>
    <mergeCell ref="N487:O487"/>
    <mergeCell ref="P487:Q487"/>
    <mergeCell ref="R487:T487"/>
    <mergeCell ref="U487:W487"/>
    <mergeCell ref="B488:I488"/>
    <mergeCell ref="J488:K488"/>
    <mergeCell ref="L488:M488"/>
    <mergeCell ref="N488:O488"/>
    <mergeCell ref="P488:Q488"/>
    <mergeCell ref="R488:T488"/>
    <mergeCell ref="U488:W488"/>
    <mergeCell ref="B489:I489"/>
    <mergeCell ref="J489:K489"/>
    <mergeCell ref="L489:M489"/>
    <mergeCell ref="N489:O489"/>
    <mergeCell ref="P489:Q489"/>
    <mergeCell ref="R489:T489"/>
    <mergeCell ref="U489:W489"/>
    <mergeCell ref="B490:I490"/>
    <mergeCell ref="J490:K490"/>
    <mergeCell ref="L490:M490"/>
    <mergeCell ref="N490:O490"/>
    <mergeCell ref="P490:Q490"/>
    <mergeCell ref="R490:T490"/>
    <mergeCell ref="U490:W490"/>
    <mergeCell ref="B491:I491"/>
    <mergeCell ref="J491:K491"/>
    <mergeCell ref="L491:M491"/>
    <mergeCell ref="N491:O491"/>
    <mergeCell ref="P491:Q491"/>
    <mergeCell ref="R491:T491"/>
    <mergeCell ref="U491:W491"/>
    <mergeCell ref="B492:I492"/>
    <mergeCell ref="J492:K492"/>
    <mergeCell ref="L492:M492"/>
    <mergeCell ref="N492:O492"/>
    <mergeCell ref="P492:Q492"/>
    <mergeCell ref="R492:T492"/>
    <mergeCell ref="U492:W492"/>
    <mergeCell ref="B493:I493"/>
    <mergeCell ref="J493:K493"/>
    <mergeCell ref="L493:M493"/>
    <mergeCell ref="N493:O493"/>
    <mergeCell ref="P493:Q493"/>
    <mergeCell ref="R493:T493"/>
    <mergeCell ref="U493:W493"/>
    <mergeCell ref="B494:I494"/>
    <mergeCell ref="J494:K494"/>
    <mergeCell ref="L494:M494"/>
    <mergeCell ref="N494:O494"/>
    <mergeCell ref="P494:Q494"/>
    <mergeCell ref="R494:T494"/>
    <mergeCell ref="U494:W494"/>
    <mergeCell ref="B495:I495"/>
    <mergeCell ref="J495:K495"/>
    <mergeCell ref="L495:M495"/>
    <mergeCell ref="N495:O495"/>
    <mergeCell ref="P495:Q495"/>
    <mergeCell ref="R495:T495"/>
    <mergeCell ref="U495:W495"/>
    <mergeCell ref="B496:I496"/>
    <mergeCell ref="J496:K496"/>
    <mergeCell ref="L496:M496"/>
    <mergeCell ref="N496:O496"/>
    <mergeCell ref="P496:Q496"/>
    <mergeCell ref="R496:T496"/>
    <mergeCell ref="U496:W496"/>
    <mergeCell ref="B497:I497"/>
    <mergeCell ref="J497:K497"/>
    <mergeCell ref="L497:M497"/>
    <mergeCell ref="N497:O497"/>
    <mergeCell ref="P497:Q497"/>
    <mergeCell ref="R497:T497"/>
    <mergeCell ref="U497:W497"/>
    <mergeCell ref="P498:Q498"/>
    <mergeCell ref="R498:T498"/>
    <mergeCell ref="U498:W498"/>
    <mergeCell ref="A501:W501"/>
    <mergeCell ref="B498:I498"/>
    <mergeCell ref="J498:K498"/>
    <mergeCell ref="L498:M498"/>
    <mergeCell ref="N498:O498"/>
    <mergeCell ref="A502:W502"/>
    <mergeCell ref="A503:W503"/>
    <mergeCell ref="A504:W504"/>
    <mergeCell ref="A506:A507"/>
    <mergeCell ref="B506:I507"/>
    <mergeCell ref="J506:K507"/>
    <mergeCell ref="L506:M507"/>
    <mergeCell ref="N506:O507"/>
    <mergeCell ref="P506:Q507"/>
    <mergeCell ref="R506:W506"/>
    <mergeCell ref="R507:T507"/>
    <mergeCell ref="U507:W507"/>
    <mergeCell ref="B508:I508"/>
    <mergeCell ref="J508:K508"/>
    <mergeCell ref="L508:M508"/>
    <mergeCell ref="N508:O508"/>
    <mergeCell ref="P508:Q508"/>
    <mergeCell ref="R508:T508"/>
    <mergeCell ref="U508:W508"/>
    <mergeCell ref="B509:I509"/>
    <mergeCell ref="J509:K509"/>
    <mergeCell ref="L509:M509"/>
    <mergeCell ref="N509:O509"/>
    <mergeCell ref="P509:Q509"/>
    <mergeCell ref="R509:T509"/>
    <mergeCell ref="U509:W509"/>
    <mergeCell ref="B510:I510"/>
    <mergeCell ref="J510:K510"/>
    <mergeCell ref="L510:M510"/>
    <mergeCell ref="N510:O510"/>
    <mergeCell ref="P510:Q510"/>
    <mergeCell ref="R510:T510"/>
    <mergeCell ref="U510:W510"/>
    <mergeCell ref="B511:I511"/>
    <mergeCell ref="J511:K511"/>
    <mergeCell ref="L511:M511"/>
    <mergeCell ref="N511:O511"/>
    <mergeCell ref="P511:Q511"/>
    <mergeCell ref="R511:T511"/>
    <mergeCell ref="U511:W511"/>
    <mergeCell ref="B512:I512"/>
    <mergeCell ref="J512:K512"/>
    <mergeCell ref="L512:M512"/>
    <mergeCell ref="N512:O512"/>
    <mergeCell ref="P512:Q512"/>
    <mergeCell ref="R512:T512"/>
    <mergeCell ref="U512:W512"/>
    <mergeCell ref="B513:I513"/>
    <mergeCell ref="J513:K513"/>
    <mergeCell ref="L513:M513"/>
    <mergeCell ref="N513:O513"/>
    <mergeCell ref="P513:Q513"/>
    <mergeCell ref="R513:T513"/>
    <mergeCell ref="U513:W513"/>
    <mergeCell ref="B514:I514"/>
    <mergeCell ref="J514:K514"/>
    <mergeCell ref="L514:M514"/>
    <mergeCell ref="N514:O514"/>
    <mergeCell ref="P514:Q514"/>
    <mergeCell ref="R514:T514"/>
    <mergeCell ref="U514:W514"/>
    <mergeCell ref="B515:I515"/>
    <mergeCell ref="J515:K515"/>
    <mergeCell ref="L515:M515"/>
    <mergeCell ref="N515:O515"/>
    <mergeCell ref="P515:Q515"/>
    <mergeCell ref="R515:T515"/>
    <mergeCell ref="U515:W515"/>
    <mergeCell ref="B516:I516"/>
    <mergeCell ref="J516:K516"/>
    <mergeCell ref="L516:M516"/>
    <mergeCell ref="N516:O516"/>
    <mergeCell ref="P516:Q516"/>
    <mergeCell ref="R516:T516"/>
    <mergeCell ref="U516:W516"/>
    <mergeCell ref="B517:I517"/>
    <mergeCell ref="J517:K517"/>
    <mergeCell ref="L517:M517"/>
    <mergeCell ref="N517:O517"/>
    <mergeCell ref="P517:Q517"/>
    <mergeCell ref="R517:T517"/>
    <mergeCell ref="U517:W517"/>
    <mergeCell ref="B518:I518"/>
    <mergeCell ref="J518:K518"/>
    <mergeCell ref="L518:M518"/>
    <mergeCell ref="N518:O518"/>
    <mergeCell ref="P518:Q518"/>
    <mergeCell ref="R518:T518"/>
    <mergeCell ref="U518:W518"/>
    <mergeCell ref="B519:I519"/>
    <mergeCell ref="J519:K519"/>
    <mergeCell ref="L519:M519"/>
    <mergeCell ref="N519:O519"/>
    <mergeCell ref="P519:Q519"/>
    <mergeCell ref="R519:T519"/>
    <mergeCell ref="U519:W519"/>
    <mergeCell ref="B520:I520"/>
    <mergeCell ref="J520:K520"/>
    <mergeCell ref="L520:M520"/>
    <mergeCell ref="N520:O520"/>
    <mergeCell ref="P520:Q520"/>
    <mergeCell ref="R520:T520"/>
    <mergeCell ref="U520:W520"/>
    <mergeCell ref="P521:Q521"/>
    <mergeCell ref="R521:T521"/>
    <mergeCell ref="U521:W521"/>
    <mergeCell ref="A524:W524"/>
    <mergeCell ref="B521:I521"/>
    <mergeCell ref="J521:K521"/>
    <mergeCell ref="L521:M521"/>
    <mergeCell ref="N521:O521"/>
    <mergeCell ref="A525:W525"/>
    <mergeCell ref="A526:W526"/>
    <mergeCell ref="A527:W527"/>
    <mergeCell ref="A529:A530"/>
    <mergeCell ref="B529:I530"/>
    <mergeCell ref="J529:K530"/>
    <mergeCell ref="L529:M530"/>
    <mergeCell ref="N529:O530"/>
    <mergeCell ref="P529:Q530"/>
    <mergeCell ref="R529:W529"/>
    <mergeCell ref="R530:T530"/>
    <mergeCell ref="U530:W530"/>
    <mergeCell ref="B531:I531"/>
    <mergeCell ref="J531:K531"/>
    <mergeCell ref="L531:M531"/>
    <mergeCell ref="N531:O531"/>
    <mergeCell ref="P531:Q531"/>
    <mergeCell ref="R531:T531"/>
    <mergeCell ref="U531:W531"/>
    <mergeCell ref="B532:I532"/>
    <mergeCell ref="J532:K532"/>
    <mergeCell ref="L532:M532"/>
    <mergeCell ref="N532:O532"/>
    <mergeCell ref="P532:Q532"/>
    <mergeCell ref="R532:T532"/>
    <mergeCell ref="U532:W532"/>
    <mergeCell ref="B533:I533"/>
    <mergeCell ref="J533:K533"/>
    <mergeCell ref="L533:M533"/>
    <mergeCell ref="N533:O533"/>
    <mergeCell ref="P533:Q533"/>
    <mergeCell ref="R533:T533"/>
    <mergeCell ref="U533:W533"/>
    <mergeCell ref="B534:I534"/>
    <mergeCell ref="J534:K534"/>
    <mergeCell ref="L534:M534"/>
    <mergeCell ref="N534:O534"/>
    <mergeCell ref="P534:Q534"/>
    <mergeCell ref="R534:T534"/>
    <mergeCell ref="U534:W534"/>
    <mergeCell ref="B535:I535"/>
    <mergeCell ref="J535:K535"/>
    <mergeCell ref="L535:M535"/>
    <mergeCell ref="N535:O535"/>
    <mergeCell ref="P535:Q535"/>
    <mergeCell ref="R535:T535"/>
    <mergeCell ref="U535:W535"/>
    <mergeCell ref="B536:I536"/>
    <mergeCell ref="J536:K536"/>
    <mergeCell ref="L536:M536"/>
    <mergeCell ref="N536:O536"/>
    <mergeCell ref="P536:Q536"/>
    <mergeCell ref="R536:T536"/>
    <mergeCell ref="U536:W536"/>
    <mergeCell ref="B537:I537"/>
    <mergeCell ref="J537:K537"/>
    <mergeCell ref="L537:M537"/>
    <mergeCell ref="N537:O537"/>
    <mergeCell ref="P537:Q537"/>
    <mergeCell ref="R537:T537"/>
    <mergeCell ref="U537:W537"/>
    <mergeCell ref="B538:I538"/>
    <mergeCell ref="J538:K538"/>
    <mergeCell ref="L538:M538"/>
    <mergeCell ref="N538:O538"/>
    <mergeCell ref="P538:Q538"/>
    <mergeCell ref="R538:T538"/>
    <mergeCell ref="U538:W538"/>
    <mergeCell ref="B539:I539"/>
    <mergeCell ref="J539:K539"/>
    <mergeCell ref="L539:M539"/>
    <mergeCell ref="N539:O539"/>
    <mergeCell ref="P539:Q539"/>
    <mergeCell ref="R539:T539"/>
    <mergeCell ref="U539:W539"/>
    <mergeCell ref="B540:I540"/>
    <mergeCell ref="J540:K540"/>
    <mergeCell ref="L540:M540"/>
    <mergeCell ref="N540:O540"/>
    <mergeCell ref="P540:Q540"/>
    <mergeCell ref="R540:T540"/>
    <mergeCell ref="U540:W540"/>
    <mergeCell ref="B541:I541"/>
    <mergeCell ref="J541:K541"/>
    <mergeCell ref="L541:M541"/>
    <mergeCell ref="N541:O541"/>
    <mergeCell ref="P541:Q541"/>
    <mergeCell ref="R541:T541"/>
    <mergeCell ref="U541:W541"/>
    <mergeCell ref="B542:I542"/>
    <mergeCell ref="J542:K542"/>
    <mergeCell ref="L542:M542"/>
    <mergeCell ref="N542:O542"/>
    <mergeCell ref="P542:Q542"/>
    <mergeCell ref="R542:T542"/>
    <mergeCell ref="U542:W542"/>
    <mergeCell ref="B543:I543"/>
    <mergeCell ref="J543:K543"/>
    <mergeCell ref="L543:M543"/>
    <mergeCell ref="N543:O543"/>
    <mergeCell ref="P543:Q543"/>
    <mergeCell ref="R543:T543"/>
    <mergeCell ref="U543:W543"/>
    <mergeCell ref="B544:I544"/>
    <mergeCell ref="J544:K544"/>
    <mergeCell ref="L544:M544"/>
    <mergeCell ref="N544:O544"/>
    <mergeCell ref="P544:Q544"/>
    <mergeCell ref="R544:T544"/>
    <mergeCell ref="U544:W544"/>
    <mergeCell ref="B545:I545"/>
    <mergeCell ref="J545:K545"/>
    <mergeCell ref="L545:M545"/>
    <mergeCell ref="N545:O545"/>
    <mergeCell ref="P545:Q545"/>
    <mergeCell ref="R545:T545"/>
    <mergeCell ref="U545:W545"/>
    <mergeCell ref="B546:I546"/>
    <mergeCell ref="J546:K546"/>
    <mergeCell ref="L546:M546"/>
    <mergeCell ref="N546:O546"/>
    <mergeCell ref="P546:Q546"/>
    <mergeCell ref="R546:T546"/>
    <mergeCell ref="U546:W546"/>
    <mergeCell ref="B547:I547"/>
    <mergeCell ref="J547:K547"/>
    <mergeCell ref="L547:M547"/>
    <mergeCell ref="N547:O547"/>
    <mergeCell ref="P547:Q547"/>
    <mergeCell ref="R547:T547"/>
    <mergeCell ref="U547:W547"/>
    <mergeCell ref="B548:I548"/>
    <mergeCell ref="J548:K548"/>
    <mergeCell ref="L548:M548"/>
    <mergeCell ref="N548:O548"/>
    <mergeCell ref="P548:Q548"/>
    <mergeCell ref="R548:T548"/>
    <mergeCell ref="U548:W548"/>
    <mergeCell ref="B549:I549"/>
    <mergeCell ref="J549:K549"/>
    <mergeCell ref="L549:M549"/>
    <mergeCell ref="N549:O549"/>
    <mergeCell ref="P549:Q549"/>
    <mergeCell ref="R549:T549"/>
    <mergeCell ref="U549:W549"/>
    <mergeCell ref="B550:I550"/>
    <mergeCell ref="J550:K550"/>
    <mergeCell ref="L550:M550"/>
    <mergeCell ref="N550:O550"/>
    <mergeCell ref="P550:Q550"/>
    <mergeCell ref="R550:T550"/>
    <mergeCell ref="U550:W550"/>
    <mergeCell ref="B551:I551"/>
    <mergeCell ref="J551:K551"/>
    <mergeCell ref="L551:M551"/>
    <mergeCell ref="N551:O551"/>
    <mergeCell ref="P551:Q551"/>
    <mergeCell ref="R551:T551"/>
    <mergeCell ref="U551:W551"/>
    <mergeCell ref="B552:I552"/>
    <mergeCell ref="J552:K552"/>
    <mergeCell ref="L552:M552"/>
    <mergeCell ref="N552:O552"/>
    <mergeCell ref="P552:Q552"/>
    <mergeCell ref="R552:T552"/>
    <mergeCell ref="U552:W552"/>
    <mergeCell ref="B553:I553"/>
    <mergeCell ref="J553:K553"/>
    <mergeCell ref="L553:M553"/>
    <mergeCell ref="N553:O553"/>
    <mergeCell ref="P553:Q553"/>
    <mergeCell ref="R553:T553"/>
    <mergeCell ref="U553:W553"/>
    <mergeCell ref="B554:I554"/>
    <mergeCell ref="J554:K554"/>
    <mergeCell ref="L554:M554"/>
    <mergeCell ref="N554:O554"/>
    <mergeCell ref="P554:Q554"/>
    <mergeCell ref="R554:T554"/>
    <mergeCell ref="U554:W554"/>
    <mergeCell ref="B555:I555"/>
    <mergeCell ref="J555:K555"/>
    <mergeCell ref="L555:M555"/>
    <mergeCell ref="N555:O555"/>
    <mergeCell ref="P555:Q555"/>
    <mergeCell ref="R555:T555"/>
    <mergeCell ref="U555:W555"/>
    <mergeCell ref="B556:I556"/>
    <mergeCell ref="J556:K556"/>
    <mergeCell ref="L556:M556"/>
    <mergeCell ref="N556:O556"/>
    <mergeCell ref="P556:Q556"/>
    <mergeCell ref="R556:T556"/>
    <mergeCell ref="U556:W556"/>
    <mergeCell ref="B557:I557"/>
    <mergeCell ref="J557:K557"/>
    <mergeCell ref="L557:M557"/>
    <mergeCell ref="N557:O557"/>
    <mergeCell ref="P557:Q557"/>
    <mergeCell ref="R557:T557"/>
    <mergeCell ref="U557:W557"/>
    <mergeCell ref="B558:I558"/>
    <mergeCell ref="J558:K558"/>
    <mergeCell ref="L558:M558"/>
    <mergeCell ref="N558:O558"/>
    <mergeCell ref="P558:Q558"/>
    <mergeCell ref="R558:T558"/>
    <mergeCell ref="U558:W558"/>
    <mergeCell ref="B559:I559"/>
    <mergeCell ref="J559:K559"/>
    <mergeCell ref="L559:M559"/>
    <mergeCell ref="N559:O559"/>
    <mergeCell ref="P559:Q559"/>
    <mergeCell ref="R559:T559"/>
    <mergeCell ref="U559:W559"/>
    <mergeCell ref="B560:I560"/>
    <mergeCell ref="J560:K560"/>
    <mergeCell ref="L560:M560"/>
    <mergeCell ref="N560:O560"/>
    <mergeCell ref="P560:Q560"/>
    <mergeCell ref="R560:T560"/>
    <mergeCell ref="U560:W560"/>
    <mergeCell ref="B561:I561"/>
    <mergeCell ref="J561:K561"/>
    <mergeCell ref="L561:M561"/>
    <mergeCell ref="N561:O561"/>
    <mergeCell ref="P561:Q561"/>
    <mergeCell ref="R561:T561"/>
    <mergeCell ref="U561:W561"/>
    <mergeCell ref="B562:I562"/>
    <mergeCell ref="J562:K562"/>
    <mergeCell ref="L562:M562"/>
    <mergeCell ref="N562:O562"/>
    <mergeCell ref="P562:Q562"/>
    <mergeCell ref="R562:T562"/>
    <mergeCell ref="U562:W562"/>
    <mergeCell ref="B563:I563"/>
    <mergeCell ref="J563:K563"/>
    <mergeCell ref="L563:M563"/>
    <mergeCell ref="N563:O563"/>
    <mergeCell ref="P563:Q563"/>
    <mergeCell ref="R563:T563"/>
    <mergeCell ref="U563:W563"/>
    <mergeCell ref="B564:I564"/>
    <mergeCell ref="J564:K564"/>
    <mergeCell ref="L564:M564"/>
    <mergeCell ref="N564:O564"/>
    <mergeCell ref="P564:Q564"/>
    <mergeCell ref="R564:T564"/>
    <mergeCell ref="U564:W564"/>
    <mergeCell ref="B568:I568"/>
    <mergeCell ref="J568:K568"/>
    <mergeCell ref="L568:M568"/>
    <mergeCell ref="N568:O568"/>
    <mergeCell ref="P568:Q568"/>
    <mergeCell ref="R568:T568"/>
    <mergeCell ref="U568:W568"/>
    <mergeCell ref="B569:I569"/>
    <mergeCell ref="J569:K569"/>
    <mergeCell ref="L569:M569"/>
    <mergeCell ref="N569:O569"/>
    <mergeCell ref="P569:Q569"/>
    <mergeCell ref="R569:T569"/>
    <mergeCell ref="U569:W569"/>
    <mergeCell ref="B570:I570"/>
    <mergeCell ref="J570:K570"/>
    <mergeCell ref="L570:M570"/>
    <mergeCell ref="N570:O570"/>
    <mergeCell ref="P570:Q570"/>
    <mergeCell ref="R570:T570"/>
    <mergeCell ref="U570:W570"/>
    <mergeCell ref="B571:I571"/>
    <mergeCell ref="J571:K571"/>
    <mergeCell ref="L571:M571"/>
    <mergeCell ref="N571:O571"/>
    <mergeCell ref="P571:Q571"/>
    <mergeCell ref="R571:T571"/>
    <mergeCell ref="U571:W571"/>
    <mergeCell ref="B572:I572"/>
    <mergeCell ref="J572:K572"/>
    <mergeCell ref="L572:M572"/>
    <mergeCell ref="N572:O572"/>
    <mergeCell ref="P572:Q572"/>
    <mergeCell ref="R572:T572"/>
    <mergeCell ref="U572:W572"/>
    <mergeCell ref="B573:I573"/>
    <mergeCell ref="J573:K573"/>
    <mergeCell ref="L573:M573"/>
    <mergeCell ref="N573:O573"/>
    <mergeCell ref="P573:Q573"/>
    <mergeCell ref="R573:T573"/>
    <mergeCell ref="U573:W573"/>
    <mergeCell ref="B574:I574"/>
    <mergeCell ref="J574:K574"/>
    <mergeCell ref="L574:M574"/>
    <mergeCell ref="N574:O574"/>
    <mergeCell ref="P574:Q574"/>
    <mergeCell ref="R574:T574"/>
    <mergeCell ref="U574:W574"/>
    <mergeCell ref="B565:I565"/>
    <mergeCell ref="B566:I566"/>
    <mergeCell ref="B567:I567"/>
    <mergeCell ref="J565:K565"/>
    <mergeCell ref="J566:K566"/>
    <mergeCell ref="J567:K567"/>
    <mergeCell ref="L565:M565"/>
    <mergeCell ref="L566:M566"/>
    <mergeCell ref="L567:M567"/>
    <mergeCell ref="N565:O565"/>
    <mergeCell ref="N566:O566"/>
    <mergeCell ref="N567:O567"/>
    <mergeCell ref="U565:W565"/>
    <mergeCell ref="U566:W566"/>
    <mergeCell ref="U567:W567"/>
    <mergeCell ref="A577:W577"/>
    <mergeCell ref="P565:Q565"/>
    <mergeCell ref="P566:Q566"/>
    <mergeCell ref="P567:Q567"/>
    <mergeCell ref="R565:T565"/>
    <mergeCell ref="R566:T566"/>
    <mergeCell ref="R567:T567"/>
    <mergeCell ref="A578:W578"/>
    <mergeCell ref="A579:W579"/>
    <mergeCell ref="A580:W580"/>
    <mergeCell ref="A582:A583"/>
    <mergeCell ref="B582:I583"/>
    <mergeCell ref="J582:K583"/>
    <mergeCell ref="L582:M583"/>
    <mergeCell ref="N582:O583"/>
    <mergeCell ref="P582:Q583"/>
    <mergeCell ref="R582:W582"/>
    <mergeCell ref="R583:T583"/>
    <mergeCell ref="U583:W583"/>
    <mergeCell ref="B584:I584"/>
    <mergeCell ref="J584:K584"/>
    <mergeCell ref="L584:M584"/>
    <mergeCell ref="N584:O584"/>
    <mergeCell ref="P584:Q584"/>
    <mergeCell ref="R584:T584"/>
    <mergeCell ref="U584:W584"/>
    <mergeCell ref="B585:I585"/>
    <mergeCell ref="J585:K585"/>
    <mergeCell ref="L585:M585"/>
    <mergeCell ref="N585:O585"/>
    <mergeCell ref="P585:Q585"/>
    <mergeCell ref="R585:T585"/>
    <mergeCell ref="U585:W585"/>
    <mergeCell ref="B586:I586"/>
    <mergeCell ref="J586:K586"/>
    <mergeCell ref="L586:M586"/>
    <mergeCell ref="N586:O586"/>
    <mergeCell ref="P586:Q586"/>
    <mergeCell ref="R586:T586"/>
    <mergeCell ref="U586:W586"/>
    <mergeCell ref="B587:I587"/>
    <mergeCell ref="J587:K587"/>
    <mergeCell ref="L587:M587"/>
    <mergeCell ref="N587:O587"/>
    <mergeCell ref="P587:Q587"/>
    <mergeCell ref="R587:T587"/>
    <mergeCell ref="U587:W587"/>
    <mergeCell ref="B588:I588"/>
    <mergeCell ref="J588:K588"/>
    <mergeCell ref="L588:M588"/>
    <mergeCell ref="N588:O588"/>
    <mergeCell ref="P588:Q588"/>
    <mergeCell ref="R588:T588"/>
    <mergeCell ref="U588:W588"/>
    <mergeCell ref="B589:I589"/>
    <mergeCell ref="J589:K589"/>
    <mergeCell ref="L589:M589"/>
    <mergeCell ref="N589:O589"/>
    <mergeCell ref="P589:Q589"/>
    <mergeCell ref="R589:T589"/>
    <mergeCell ref="U589:W589"/>
    <mergeCell ref="B590:I590"/>
    <mergeCell ref="J590:K590"/>
    <mergeCell ref="L590:M590"/>
    <mergeCell ref="N590:O590"/>
    <mergeCell ref="P590:Q590"/>
    <mergeCell ref="R590:T590"/>
    <mergeCell ref="U590:W590"/>
    <mergeCell ref="B591:I591"/>
    <mergeCell ref="J591:K591"/>
    <mergeCell ref="L591:M591"/>
    <mergeCell ref="N591:O591"/>
    <mergeCell ref="P591:Q591"/>
    <mergeCell ref="R591:T591"/>
    <mergeCell ref="U591:W591"/>
    <mergeCell ref="B592:I592"/>
    <mergeCell ref="J592:K592"/>
    <mergeCell ref="L592:M592"/>
    <mergeCell ref="N592:O592"/>
    <mergeCell ref="P592:Q592"/>
    <mergeCell ref="R592:T592"/>
    <mergeCell ref="U592:W592"/>
    <mergeCell ref="A595:W595"/>
    <mergeCell ref="A596:W596"/>
    <mergeCell ref="A597:W597"/>
    <mergeCell ref="A598:W598"/>
    <mergeCell ref="A600:A601"/>
    <mergeCell ref="B600:I601"/>
    <mergeCell ref="J600:K601"/>
    <mergeCell ref="L600:M601"/>
    <mergeCell ref="N600:O601"/>
    <mergeCell ref="P600:Q601"/>
    <mergeCell ref="R600:W600"/>
    <mergeCell ref="R601:T601"/>
    <mergeCell ref="U601:W601"/>
    <mergeCell ref="B602:I602"/>
    <mergeCell ref="J602:K602"/>
    <mergeCell ref="L602:M602"/>
    <mergeCell ref="N602:O602"/>
    <mergeCell ref="P602:Q602"/>
    <mergeCell ref="R602:T602"/>
    <mergeCell ref="U602:W602"/>
    <mergeCell ref="B603:I603"/>
    <mergeCell ref="J603:K603"/>
    <mergeCell ref="L603:M603"/>
    <mergeCell ref="N603:O603"/>
    <mergeCell ref="P603:Q603"/>
    <mergeCell ref="R603:T603"/>
    <mergeCell ref="U603:W603"/>
    <mergeCell ref="B604:I604"/>
    <mergeCell ref="J604:K604"/>
    <mergeCell ref="L604:M604"/>
    <mergeCell ref="N604:O604"/>
    <mergeCell ref="P604:Q604"/>
    <mergeCell ref="R604:T604"/>
    <mergeCell ref="U604:W604"/>
    <mergeCell ref="B605:I605"/>
    <mergeCell ref="J605:K605"/>
    <mergeCell ref="L605:M605"/>
    <mergeCell ref="N605:O605"/>
    <mergeCell ref="P605:Q605"/>
    <mergeCell ref="R605:T605"/>
    <mergeCell ref="U605:W605"/>
    <mergeCell ref="B606:I606"/>
    <mergeCell ref="J606:K606"/>
    <mergeCell ref="L606:M606"/>
    <mergeCell ref="N606:O606"/>
    <mergeCell ref="P606:Q606"/>
    <mergeCell ref="R606:T606"/>
    <mergeCell ref="U606:W606"/>
    <mergeCell ref="B607:I607"/>
    <mergeCell ref="J607:K607"/>
    <mergeCell ref="L607:M607"/>
    <mergeCell ref="N607:O607"/>
    <mergeCell ref="P607:Q607"/>
    <mergeCell ref="R607:T607"/>
    <mergeCell ref="U607:W607"/>
    <mergeCell ref="B608:I608"/>
    <mergeCell ref="J608:K608"/>
    <mergeCell ref="L608:M608"/>
    <mergeCell ref="N608:O608"/>
    <mergeCell ref="P608:Q608"/>
    <mergeCell ref="R608:T608"/>
    <mergeCell ref="U608:W608"/>
    <mergeCell ref="B609:I609"/>
    <mergeCell ref="J609:K609"/>
    <mergeCell ref="L609:M609"/>
    <mergeCell ref="N609:O609"/>
    <mergeCell ref="P609:Q609"/>
    <mergeCell ref="R609:T609"/>
    <mergeCell ref="U609:W609"/>
    <mergeCell ref="B610:I610"/>
    <mergeCell ref="J610:K610"/>
    <mergeCell ref="L610:M610"/>
    <mergeCell ref="N610:O610"/>
    <mergeCell ref="P610:Q610"/>
    <mergeCell ref="R610:T610"/>
    <mergeCell ref="U610:W610"/>
    <mergeCell ref="B611:I611"/>
    <mergeCell ref="J611:K611"/>
    <mergeCell ref="L611:M611"/>
    <mergeCell ref="N611:O611"/>
    <mergeCell ref="P611:Q611"/>
    <mergeCell ref="R611:T611"/>
    <mergeCell ref="U611:W611"/>
    <mergeCell ref="B612:I612"/>
    <mergeCell ref="J612:K612"/>
    <mergeCell ref="L612:M612"/>
    <mergeCell ref="N612:O612"/>
    <mergeCell ref="P612:Q612"/>
    <mergeCell ref="R612:T612"/>
    <mergeCell ref="U612:W612"/>
    <mergeCell ref="B613:I613"/>
    <mergeCell ref="J613:K613"/>
    <mergeCell ref="L613:M613"/>
    <mergeCell ref="N613:O613"/>
    <mergeCell ref="P613:Q613"/>
    <mergeCell ref="R613:T613"/>
    <mergeCell ref="U613:W613"/>
    <mergeCell ref="B614:I614"/>
    <mergeCell ref="J614:K614"/>
    <mergeCell ref="L614:M614"/>
    <mergeCell ref="N614:O614"/>
    <mergeCell ref="P614:Q614"/>
    <mergeCell ref="R614:T614"/>
    <mergeCell ref="U614:W614"/>
    <mergeCell ref="B615:I615"/>
    <mergeCell ref="J615:K615"/>
    <mergeCell ref="L615:M615"/>
    <mergeCell ref="N615:O615"/>
    <mergeCell ref="P615:Q615"/>
    <mergeCell ref="R615:T615"/>
    <mergeCell ref="U615:W615"/>
    <mergeCell ref="B616:I616"/>
    <mergeCell ref="J616:K616"/>
    <mergeCell ref="L616:M616"/>
    <mergeCell ref="N616:O616"/>
    <mergeCell ref="P616:Q616"/>
    <mergeCell ref="R616:T616"/>
    <mergeCell ref="U616:W616"/>
    <mergeCell ref="B617:I617"/>
    <mergeCell ref="J617:K617"/>
    <mergeCell ref="L617:M617"/>
    <mergeCell ref="N617:O617"/>
    <mergeCell ref="P617:Q617"/>
    <mergeCell ref="R617:T617"/>
    <mergeCell ref="U617:W617"/>
    <mergeCell ref="B618:I618"/>
    <mergeCell ref="J618:K618"/>
    <mergeCell ref="L618:M618"/>
    <mergeCell ref="N618:O618"/>
    <mergeCell ref="P618:Q618"/>
    <mergeCell ref="R618:T618"/>
    <mergeCell ref="U618:W618"/>
    <mergeCell ref="B619:I619"/>
    <mergeCell ref="J619:K619"/>
    <mergeCell ref="L619:M619"/>
    <mergeCell ref="N619:O619"/>
    <mergeCell ref="P619:Q619"/>
    <mergeCell ref="R619:T619"/>
    <mergeCell ref="U619:W619"/>
    <mergeCell ref="B620:I620"/>
    <mergeCell ref="J620:K620"/>
    <mergeCell ref="L620:M620"/>
    <mergeCell ref="N620:O620"/>
    <mergeCell ref="P620:Q620"/>
    <mergeCell ref="R620:T620"/>
    <mergeCell ref="U620:W620"/>
    <mergeCell ref="B621:I621"/>
    <mergeCell ref="J621:K621"/>
    <mergeCell ref="L621:M621"/>
    <mergeCell ref="N621:O621"/>
    <mergeCell ref="P621:Q621"/>
    <mergeCell ref="R621:T621"/>
    <mergeCell ref="U621:W621"/>
    <mergeCell ref="A624:W624"/>
    <mergeCell ref="A625:W625"/>
    <mergeCell ref="A626:W626"/>
    <mergeCell ref="A627:W627"/>
    <mergeCell ref="A629:A630"/>
    <mergeCell ref="B629:I630"/>
    <mergeCell ref="J629:K630"/>
    <mergeCell ref="L629:M630"/>
    <mergeCell ref="N629:O630"/>
    <mergeCell ref="P629:Q630"/>
    <mergeCell ref="R629:W629"/>
    <mergeCell ref="R630:T630"/>
    <mergeCell ref="U630:W630"/>
    <mergeCell ref="B631:I631"/>
    <mergeCell ref="J631:K631"/>
    <mergeCell ref="L631:M631"/>
    <mergeCell ref="N631:O631"/>
    <mergeCell ref="P631:Q631"/>
    <mergeCell ref="R631:T631"/>
    <mergeCell ref="U631:W631"/>
    <mergeCell ref="B632:I632"/>
    <mergeCell ref="J632:K632"/>
    <mergeCell ref="L632:M632"/>
    <mergeCell ref="N632:O632"/>
    <mergeCell ref="P632:Q632"/>
    <mergeCell ref="R632:T632"/>
    <mergeCell ref="U632:W632"/>
    <mergeCell ref="B633:I633"/>
    <mergeCell ref="J633:K633"/>
    <mergeCell ref="L633:M633"/>
    <mergeCell ref="N633:O633"/>
    <mergeCell ref="P633:Q633"/>
    <mergeCell ref="R633:T633"/>
    <mergeCell ref="U633:W633"/>
    <mergeCell ref="B634:I634"/>
    <mergeCell ref="J634:K634"/>
    <mergeCell ref="L634:M634"/>
    <mergeCell ref="N634:O634"/>
    <mergeCell ref="P634:Q634"/>
    <mergeCell ref="R634:T634"/>
    <mergeCell ref="U634:W634"/>
    <mergeCell ref="B635:I635"/>
    <mergeCell ref="J635:K635"/>
    <mergeCell ref="L635:M635"/>
    <mergeCell ref="N635:O635"/>
    <mergeCell ref="P635:Q635"/>
    <mergeCell ref="R635:T635"/>
    <mergeCell ref="U635:W635"/>
    <mergeCell ref="B636:I636"/>
    <mergeCell ref="J636:K636"/>
    <mergeCell ref="L636:M636"/>
    <mergeCell ref="N636:O636"/>
    <mergeCell ref="P636:Q636"/>
    <mergeCell ref="R636:T636"/>
    <mergeCell ref="U636:W636"/>
    <mergeCell ref="B637:I637"/>
    <mergeCell ref="J637:K637"/>
    <mergeCell ref="L637:M637"/>
    <mergeCell ref="N637:O637"/>
    <mergeCell ref="P637:Q637"/>
    <mergeCell ref="R637:T637"/>
    <mergeCell ref="U637:W637"/>
    <mergeCell ref="B638:I638"/>
    <mergeCell ref="J638:K638"/>
    <mergeCell ref="L638:M638"/>
    <mergeCell ref="N638:O638"/>
    <mergeCell ref="P638:Q638"/>
    <mergeCell ref="R638:T638"/>
    <mergeCell ref="U638:W638"/>
    <mergeCell ref="B639:I639"/>
    <mergeCell ref="J639:K639"/>
    <mergeCell ref="L639:M639"/>
    <mergeCell ref="N639:O639"/>
    <mergeCell ref="P639:Q639"/>
    <mergeCell ref="R639:T639"/>
    <mergeCell ref="U639:W639"/>
    <mergeCell ref="B640:I640"/>
    <mergeCell ref="J640:K640"/>
    <mergeCell ref="L640:M640"/>
    <mergeCell ref="N640:O640"/>
    <mergeCell ref="P640:Q640"/>
    <mergeCell ref="R640:T640"/>
    <mergeCell ref="U640:W640"/>
    <mergeCell ref="A643:W643"/>
    <mergeCell ref="A644:W644"/>
    <mergeCell ref="A645:W645"/>
    <mergeCell ref="A646:W646"/>
    <mergeCell ref="A647:A648"/>
    <mergeCell ref="B647:H648"/>
    <mergeCell ref="I647:J648"/>
    <mergeCell ref="K647:L648"/>
    <mergeCell ref="M647:O648"/>
    <mergeCell ref="P647:Q648"/>
    <mergeCell ref="R647:W647"/>
    <mergeCell ref="R648:T648"/>
    <mergeCell ref="U648:W648"/>
    <mergeCell ref="B649:H649"/>
    <mergeCell ref="I649:J649"/>
    <mergeCell ref="K649:L649"/>
    <mergeCell ref="M649:O649"/>
    <mergeCell ref="P649:Q649"/>
    <mergeCell ref="R649:T649"/>
    <mergeCell ref="U649:W649"/>
    <mergeCell ref="B650:H650"/>
    <mergeCell ref="I650:J650"/>
    <mergeCell ref="K650:L650"/>
    <mergeCell ref="M650:O650"/>
    <mergeCell ref="P650:Q650"/>
    <mergeCell ref="R650:T650"/>
    <mergeCell ref="U650:W650"/>
    <mergeCell ref="B652:H652"/>
    <mergeCell ref="I652:J652"/>
    <mergeCell ref="K652:L652"/>
    <mergeCell ref="M652:O652"/>
    <mergeCell ref="P652:Q652"/>
    <mergeCell ref="R652:T652"/>
    <mergeCell ref="U652:W652"/>
    <mergeCell ref="B651:H651"/>
    <mergeCell ref="I651:J651"/>
    <mergeCell ref="K651:L651"/>
    <mergeCell ref="M651:O651"/>
    <mergeCell ref="P651:Q651"/>
    <mergeCell ref="R651:T651"/>
    <mergeCell ref="U651:W651"/>
    <mergeCell ref="A655:W655"/>
    <mergeCell ref="A656:W656"/>
    <mergeCell ref="A657:W657"/>
    <mergeCell ref="A658:W658"/>
    <mergeCell ref="A659:A660"/>
    <mergeCell ref="B659:H660"/>
    <mergeCell ref="I659:J660"/>
    <mergeCell ref="K659:L660"/>
    <mergeCell ref="M659:O660"/>
    <mergeCell ref="P659:Q660"/>
    <mergeCell ref="R659:W659"/>
    <mergeCell ref="R660:T660"/>
    <mergeCell ref="U660:W660"/>
    <mergeCell ref="B661:H661"/>
    <mergeCell ref="I661:J661"/>
    <mergeCell ref="K661:L661"/>
    <mergeCell ref="M661:O661"/>
    <mergeCell ref="P661:Q661"/>
    <mergeCell ref="R661:T661"/>
    <mergeCell ref="U661:W661"/>
    <mergeCell ref="B662:H662"/>
    <mergeCell ref="I662:J662"/>
    <mergeCell ref="K662:L662"/>
    <mergeCell ref="M662:O662"/>
    <mergeCell ref="P662:Q662"/>
    <mergeCell ref="R662:T662"/>
    <mergeCell ref="U662:W662"/>
    <mergeCell ref="B663:H663"/>
    <mergeCell ref="I663:J663"/>
    <mergeCell ref="K663:L663"/>
    <mergeCell ref="M663:O663"/>
    <mergeCell ref="P663:Q663"/>
    <mergeCell ref="R663:T663"/>
    <mergeCell ref="U663:W663"/>
    <mergeCell ref="B664:H664"/>
    <mergeCell ref="I664:J664"/>
    <mergeCell ref="K664:L664"/>
    <mergeCell ref="M664:O664"/>
    <mergeCell ref="P664:Q664"/>
    <mergeCell ref="R664:T664"/>
    <mergeCell ref="U664:W664"/>
    <mergeCell ref="A667:W667"/>
    <mergeCell ref="A668:W668"/>
    <mergeCell ref="A669:W669"/>
    <mergeCell ref="A670:W670"/>
    <mergeCell ref="A671:A672"/>
    <mergeCell ref="B671:H672"/>
    <mergeCell ref="I671:J672"/>
    <mergeCell ref="K671:L672"/>
    <mergeCell ref="M671:O672"/>
    <mergeCell ref="P671:Q672"/>
    <mergeCell ref="R671:W671"/>
    <mergeCell ref="R672:T672"/>
    <mergeCell ref="U672:W672"/>
    <mergeCell ref="B673:H673"/>
    <mergeCell ref="I673:J673"/>
    <mergeCell ref="K673:L673"/>
    <mergeCell ref="M673:O673"/>
    <mergeCell ref="P673:Q673"/>
    <mergeCell ref="R673:T673"/>
    <mergeCell ref="U673:W673"/>
    <mergeCell ref="B674:H674"/>
    <mergeCell ref="I674:J674"/>
    <mergeCell ref="K674:L674"/>
    <mergeCell ref="M674:O674"/>
    <mergeCell ref="P674:Q674"/>
    <mergeCell ref="R674:T674"/>
    <mergeCell ref="U674:W674"/>
    <mergeCell ref="U675:W675"/>
    <mergeCell ref="B676:H676"/>
    <mergeCell ref="I676:J676"/>
    <mergeCell ref="K676:L676"/>
    <mergeCell ref="M676:O676"/>
    <mergeCell ref="P676:Q676"/>
    <mergeCell ref="R676:T676"/>
    <mergeCell ref="U676:W676"/>
    <mergeCell ref="B675:H675"/>
    <mergeCell ref="I675:J675"/>
    <mergeCell ref="A681:P681"/>
    <mergeCell ref="Q681:R681"/>
    <mergeCell ref="P675:Q675"/>
    <mergeCell ref="R675:T675"/>
    <mergeCell ref="K675:L675"/>
    <mergeCell ref="M675:O675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30"/>
  <sheetViews>
    <sheetView workbookViewId="0" topLeftCell="A118">
      <selection activeCell="B120" sqref="B120:H120"/>
    </sheetView>
  </sheetViews>
  <sheetFormatPr defaultColWidth="9.00390625" defaultRowHeight="12.75"/>
  <cols>
    <col min="1" max="34" width="3.75390625" style="0" customWidth="1"/>
    <col min="35" max="35" width="11.75390625" style="0" customWidth="1"/>
    <col min="36" max="73" width="3.75390625" style="0" customWidth="1"/>
  </cols>
  <sheetData>
    <row r="1" spans="1:23" ht="15.75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</row>
    <row r="2" spans="1:23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25.5" customHeight="1">
      <c r="A3" s="21" t="s">
        <v>9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</row>
    <row r="4" spans="1:23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12.75">
      <c r="A5" s="33" t="s">
        <v>10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 t="s">
        <v>11</v>
      </c>
      <c r="T5" s="33"/>
      <c r="U5" s="33"/>
      <c r="V5" s="33"/>
      <c r="W5" s="33"/>
    </row>
    <row r="6" spans="1:23" ht="12.75">
      <c r="A6" s="27" t="s">
        <v>12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9"/>
      <c r="S6" s="17">
        <v>1.15</v>
      </c>
      <c r="T6" s="17"/>
      <c r="U6" s="17"/>
      <c r="V6" s="17"/>
      <c r="W6" s="17"/>
    </row>
    <row r="7" spans="1:23" ht="12.75">
      <c r="A7" s="9" t="s">
        <v>14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22">
        <v>0.079</v>
      </c>
      <c r="T7" s="22"/>
      <c r="U7" s="22"/>
      <c r="V7" s="22"/>
      <c r="W7" s="22"/>
    </row>
    <row r="8" spans="1:23" ht="12.75">
      <c r="A8" s="9" t="s">
        <v>15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22">
        <v>0.37</v>
      </c>
      <c r="T8" s="22"/>
      <c r="U8" s="22"/>
      <c r="V8" s="22"/>
      <c r="W8" s="22"/>
    </row>
    <row r="9" spans="1:23" ht="12.75">
      <c r="A9" s="9" t="s">
        <v>120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22">
        <v>0</v>
      </c>
      <c r="T9" s="22"/>
      <c r="U9" s="22"/>
      <c r="V9" s="22"/>
      <c r="W9" s="22"/>
    </row>
    <row r="10" spans="1:23" ht="12.75">
      <c r="A10" s="9" t="s">
        <v>16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17"/>
      <c r="T10" s="17"/>
      <c r="U10" s="17"/>
      <c r="V10" s="17"/>
      <c r="W10" s="17"/>
    </row>
    <row r="11" spans="1:23" ht="12.75">
      <c r="A11" s="9" t="s">
        <v>17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17">
        <v>1.15</v>
      </c>
      <c r="T11" s="17"/>
      <c r="U11" s="17"/>
      <c r="V11" s="17"/>
      <c r="W11" s="17"/>
    </row>
    <row r="12" spans="1:23" ht="12.75">
      <c r="A12" s="9" t="s">
        <v>18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18">
        <v>1.1</v>
      </c>
      <c r="T12" s="18"/>
      <c r="U12" s="18"/>
      <c r="V12" s="18"/>
      <c r="W12" s="18"/>
    </row>
    <row r="13" spans="1:23" ht="12.75">
      <c r="A13" s="9" t="s">
        <v>19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22">
        <v>0.234</v>
      </c>
      <c r="T13" s="22"/>
      <c r="U13" s="22"/>
      <c r="V13" s="22"/>
      <c r="W13" s="22"/>
    </row>
    <row r="14" spans="1:23" ht="12.75">
      <c r="A14" s="9" t="s">
        <v>20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22">
        <v>0.14</v>
      </c>
      <c r="T14" s="22"/>
      <c r="U14" s="22"/>
      <c r="V14" s="22"/>
      <c r="W14" s="22"/>
    </row>
    <row r="15" spans="1:23" ht="12.75">
      <c r="A15" s="9" t="s">
        <v>117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17">
        <v>25.4</v>
      </c>
      <c r="T15" s="17"/>
      <c r="U15" s="17"/>
      <c r="V15" s="17"/>
      <c r="W15" s="17"/>
    </row>
    <row r="18" spans="1:23" ht="12.75">
      <c r="A18" s="21" t="s">
        <v>21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</row>
    <row r="19" spans="1:23" ht="12.75">
      <c r="A19" s="21" t="s">
        <v>22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</row>
    <row r="20" spans="1:23" ht="26.25" customHeight="1">
      <c r="A20" s="21" t="s">
        <v>124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</row>
    <row r="21" spans="1:23" ht="12.75">
      <c r="A21" s="21" t="s">
        <v>122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</row>
    <row r="22" spans="1:23" ht="4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12.75">
      <c r="A23" s="51" t="s">
        <v>23</v>
      </c>
      <c r="B23" s="44" t="s">
        <v>29</v>
      </c>
      <c r="C23" s="45"/>
      <c r="D23" s="45"/>
      <c r="E23" s="45"/>
      <c r="F23" s="45"/>
      <c r="G23" s="45"/>
      <c r="H23" s="45"/>
      <c r="I23" s="45"/>
      <c r="J23" s="46"/>
      <c r="K23" s="44" t="s">
        <v>28</v>
      </c>
      <c r="L23" s="45"/>
      <c r="M23" s="45"/>
      <c r="N23" s="46"/>
      <c r="O23" s="44" t="s">
        <v>27</v>
      </c>
      <c r="P23" s="45"/>
      <c r="Q23" s="46"/>
      <c r="R23" s="23" t="s">
        <v>26</v>
      </c>
      <c r="S23" s="43"/>
      <c r="T23" s="43"/>
      <c r="U23" s="43"/>
      <c r="V23" s="43"/>
      <c r="W23" s="24"/>
    </row>
    <row r="24" spans="1:23" ht="12.75">
      <c r="A24" s="52"/>
      <c r="B24" s="54"/>
      <c r="C24" s="55"/>
      <c r="D24" s="55"/>
      <c r="E24" s="55"/>
      <c r="F24" s="55"/>
      <c r="G24" s="55"/>
      <c r="H24" s="55"/>
      <c r="I24" s="55"/>
      <c r="J24" s="56"/>
      <c r="K24" s="54"/>
      <c r="L24" s="55"/>
      <c r="M24" s="55"/>
      <c r="N24" s="56"/>
      <c r="O24" s="54"/>
      <c r="P24" s="55"/>
      <c r="Q24" s="56"/>
      <c r="R24" s="44" t="s">
        <v>24</v>
      </c>
      <c r="S24" s="45"/>
      <c r="T24" s="46"/>
      <c r="U24" s="44" t="s">
        <v>25</v>
      </c>
      <c r="V24" s="45"/>
      <c r="W24" s="46"/>
    </row>
    <row r="25" spans="1:23" ht="26.25" customHeight="1">
      <c r="A25" s="53"/>
      <c r="B25" s="47"/>
      <c r="C25" s="48"/>
      <c r="D25" s="48"/>
      <c r="E25" s="48"/>
      <c r="F25" s="48"/>
      <c r="G25" s="48"/>
      <c r="H25" s="48"/>
      <c r="I25" s="48"/>
      <c r="J25" s="49"/>
      <c r="K25" s="47"/>
      <c r="L25" s="48"/>
      <c r="M25" s="48"/>
      <c r="N25" s="49"/>
      <c r="O25" s="47"/>
      <c r="P25" s="48"/>
      <c r="Q25" s="49"/>
      <c r="R25" s="47"/>
      <c r="S25" s="48"/>
      <c r="T25" s="49"/>
      <c r="U25" s="47"/>
      <c r="V25" s="48"/>
      <c r="W25" s="49"/>
    </row>
    <row r="26" spans="1:23" ht="12.75">
      <c r="A26" s="4">
        <v>1</v>
      </c>
      <c r="B26" s="50">
        <v>2</v>
      </c>
      <c r="C26" s="50"/>
      <c r="D26" s="50"/>
      <c r="E26" s="50"/>
      <c r="F26" s="50"/>
      <c r="G26" s="50"/>
      <c r="H26" s="50"/>
      <c r="I26" s="50"/>
      <c r="J26" s="50"/>
      <c r="K26" s="50">
        <v>3</v>
      </c>
      <c r="L26" s="50"/>
      <c r="M26" s="50"/>
      <c r="N26" s="50"/>
      <c r="O26" s="50">
        <v>4</v>
      </c>
      <c r="P26" s="50"/>
      <c r="Q26" s="50"/>
      <c r="R26" s="50">
        <v>5</v>
      </c>
      <c r="S26" s="50"/>
      <c r="T26" s="50"/>
      <c r="U26" s="50">
        <v>6</v>
      </c>
      <c r="V26" s="50"/>
      <c r="W26" s="50"/>
    </row>
    <row r="27" spans="1:23" ht="25.5" customHeight="1">
      <c r="A27" s="39">
        <v>1</v>
      </c>
      <c r="B27" s="42" t="s">
        <v>118</v>
      </c>
      <c r="C27" s="28"/>
      <c r="D27" s="28"/>
      <c r="E27" s="28"/>
      <c r="F27" s="28"/>
      <c r="G27" s="28"/>
      <c r="H27" s="28"/>
      <c r="I27" s="28"/>
      <c r="J27" s="29"/>
      <c r="K27" s="38">
        <v>0.02</v>
      </c>
      <c r="L27" s="38"/>
      <c r="M27" s="38"/>
      <c r="N27" s="38"/>
      <c r="O27" s="38">
        <f>37.53*6.65</f>
        <v>249.57450000000003</v>
      </c>
      <c r="P27" s="38"/>
      <c r="Q27" s="38"/>
      <c r="R27" s="38">
        <f>K27*O27</f>
        <v>4.991490000000001</v>
      </c>
      <c r="S27" s="38"/>
      <c r="T27" s="38"/>
      <c r="U27" s="38">
        <f>R27*$S$6</f>
        <v>5.7402135</v>
      </c>
      <c r="V27" s="38"/>
      <c r="W27" s="38"/>
    </row>
    <row r="28" spans="1:23" ht="12.75">
      <c r="A28" s="40"/>
      <c r="B28" s="9" t="s">
        <v>3</v>
      </c>
      <c r="C28" s="9"/>
      <c r="D28" s="9"/>
      <c r="E28" s="9"/>
      <c r="F28" s="9"/>
      <c r="G28" s="9"/>
      <c r="H28" s="9"/>
      <c r="I28" s="9"/>
      <c r="J28" s="9"/>
      <c r="K28" s="18">
        <v>1</v>
      </c>
      <c r="L28" s="18"/>
      <c r="M28" s="18"/>
      <c r="N28" s="18"/>
      <c r="O28" s="18">
        <f>20.23*6.65</f>
        <v>134.5295</v>
      </c>
      <c r="P28" s="18"/>
      <c r="Q28" s="18"/>
      <c r="R28" s="38">
        <f>K28*O28</f>
        <v>134.5295</v>
      </c>
      <c r="S28" s="38"/>
      <c r="T28" s="38"/>
      <c r="U28" s="38">
        <f>R28*$S$6</f>
        <v>154.708925</v>
      </c>
      <c r="V28" s="38"/>
      <c r="W28" s="38"/>
    </row>
    <row r="29" spans="1:23" ht="12.75">
      <c r="A29" s="40"/>
      <c r="B29" s="36" t="s">
        <v>35</v>
      </c>
      <c r="C29" s="36"/>
      <c r="D29" s="36"/>
      <c r="E29" s="36"/>
      <c r="F29" s="36"/>
      <c r="G29" s="36"/>
      <c r="H29" s="36"/>
      <c r="I29" s="36"/>
      <c r="J29" s="36"/>
      <c r="K29" s="37">
        <f>SUM(K27:N28)</f>
        <v>1.02</v>
      </c>
      <c r="L29" s="37"/>
      <c r="M29" s="37"/>
      <c r="N29" s="37"/>
      <c r="O29" s="37" t="s">
        <v>34</v>
      </c>
      <c r="P29" s="37"/>
      <c r="Q29" s="37"/>
      <c r="R29" s="35">
        <f>SUM(R27:T28)</f>
        <v>139.52099</v>
      </c>
      <c r="S29" s="35"/>
      <c r="T29" s="35"/>
      <c r="U29" s="35">
        <f>SUM(U27:W28)</f>
        <v>160.4491385</v>
      </c>
      <c r="V29" s="35"/>
      <c r="W29" s="35"/>
    </row>
    <row r="30" spans="1:23" ht="12.75" hidden="1">
      <c r="A30" s="40"/>
      <c r="B30" s="9"/>
      <c r="C30" s="9"/>
      <c r="D30" s="9"/>
      <c r="E30" s="9"/>
      <c r="F30" s="9"/>
      <c r="G30" s="9"/>
      <c r="H30" s="9"/>
      <c r="I30" s="9"/>
      <c r="J30" s="9"/>
      <c r="K30" s="18"/>
      <c r="L30" s="18"/>
      <c r="M30" s="18"/>
      <c r="N30" s="18"/>
      <c r="O30" s="18"/>
      <c r="P30" s="18"/>
      <c r="Q30" s="18"/>
      <c r="R30" s="38"/>
      <c r="S30" s="38"/>
      <c r="T30" s="38"/>
      <c r="U30" s="38"/>
      <c r="V30" s="38"/>
      <c r="W30" s="38"/>
    </row>
    <row r="31" spans="1:23" ht="12.75">
      <c r="A31" s="40"/>
      <c r="B31" s="9" t="s">
        <v>123</v>
      </c>
      <c r="C31" s="9"/>
      <c r="D31" s="9"/>
      <c r="E31" s="9"/>
      <c r="F31" s="9"/>
      <c r="G31" s="9"/>
      <c r="H31" s="9"/>
      <c r="I31" s="9"/>
      <c r="J31" s="9"/>
      <c r="K31" s="18">
        <v>1</v>
      </c>
      <c r="L31" s="18"/>
      <c r="M31" s="18"/>
      <c r="N31" s="18"/>
      <c r="O31" s="18">
        <f>19.34*6.65</f>
        <v>128.61100000000002</v>
      </c>
      <c r="P31" s="18"/>
      <c r="Q31" s="18"/>
      <c r="R31" s="38">
        <f>K31*O31</f>
        <v>128.61100000000002</v>
      </c>
      <c r="S31" s="38"/>
      <c r="T31" s="38"/>
      <c r="U31" s="38">
        <f>R31*$S$6</f>
        <v>147.90265000000002</v>
      </c>
      <c r="V31" s="38"/>
      <c r="W31" s="38"/>
    </row>
    <row r="32" spans="1:23" ht="12.75" hidden="1">
      <c r="A32" s="40"/>
      <c r="B32" s="9"/>
      <c r="C32" s="9"/>
      <c r="D32" s="9"/>
      <c r="E32" s="9"/>
      <c r="F32" s="9"/>
      <c r="G32" s="9"/>
      <c r="H32" s="9"/>
      <c r="I32" s="9"/>
      <c r="J32" s="9"/>
      <c r="K32" s="18"/>
      <c r="L32" s="18"/>
      <c r="M32" s="18"/>
      <c r="N32" s="18"/>
      <c r="O32" s="18"/>
      <c r="P32" s="18"/>
      <c r="Q32" s="18"/>
      <c r="R32" s="38"/>
      <c r="S32" s="38"/>
      <c r="T32" s="38"/>
      <c r="U32" s="38"/>
      <c r="V32" s="38"/>
      <c r="W32" s="38"/>
    </row>
    <row r="33" spans="1:23" ht="12.75">
      <c r="A33" s="41"/>
      <c r="B33" s="36" t="s">
        <v>36</v>
      </c>
      <c r="C33" s="36"/>
      <c r="D33" s="36"/>
      <c r="E33" s="36"/>
      <c r="F33" s="36"/>
      <c r="G33" s="36"/>
      <c r="H33" s="36"/>
      <c r="I33" s="36"/>
      <c r="J33" s="36"/>
      <c r="K33" s="37">
        <f>SUM(K30:N32)</f>
        <v>1</v>
      </c>
      <c r="L33" s="37"/>
      <c r="M33" s="37"/>
      <c r="N33" s="37"/>
      <c r="O33" s="37" t="s">
        <v>34</v>
      </c>
      <c r="P33" s="37"/>
      <c r="Q33" s="37"/>
      <c r="R33" s="35">
        <f>SUM(R30:T32)</f>
        <v>128.61100000000002</v>
      </c>
      <c r="S33" s="35"/>
      <c r="T33" s="35"/>
      <c r="U33" s="35">
        <f>R33*$S$6</f>
        <v>147.90265000000002</v>
      </c>
      <c r="V33" s="35"/>
      <c r="W33" s="35"/>
    </row>
    <row r="34" spans="1:23" ht="12.75">
      <c r="A34" s="3"/>
      <c r="B34" s="32" t="s">
        <v>30</v>
      </c>
      <c r="C34" s="32"/>
      <c r="D34" s="32"/>
      <c r="E34" s="32"/>
      <c r="F34" s="32"/>
      <c r="G34" s="32"/>
      <c r="H34" s="32"/>
      <c r="I34" s="32"/>
      <c r="J34" s="32"/>
      <c r="K34" s="34">
        <f>K29+K33</f>
        <v>2.02</v>
      </c>
      <c r="L34" s="33"/>
      <c r="M34" s="33"/>
      <c r="N34" s="33"/>
      <c r="O34" s="33" t="s">
        <v>34</v>
      </c>
      <c r="P34" s="33"/>
      <c r="Q34" s="33"/>
      <c r="R34" s="34">
        <f>R29+R33</f>
        <v>268.13199000000003</v>
      </c>
      <c r="S34" s="33"/>
      <c r="T34" s="33"/>
      <c r="U34" s="34">
        <f>U29+U33</f>
        <v>308.3517885</v>
      </c>
      <c r="V34" s="33"/>
      <c r="W34" s="33"/>
    </row>
    <row r="35" spans="1:23" ht="12.75">
      <c r="A35" s="2">
        <v>2</v>
      </c>
      <c r="B35" s="9" t="s">
        <v>13</v>
      </c>
      <c r="C35" s="9"/>
      <c r="D35" s="9"/>
      <c r="E35" s="9"/>
      <c r="F35" s="9"/>
      <c r="G35" s="9"/>
      <c r="H35" s="9"/>
      <c r="I35" s="9"/>
      <c r="J35" s="9"/>
      <c r="K35" s="17" t="s">
        <v>34</v>
      </c>
      <c r="L35" s="17"/>
      <c r="M35" s="17"/>
      <c r="N35" s="17"/>
      <c r="O35" s="17" t="s">
        <v>34</v>
      </c>
      <c r="P35" s="17"/>
      <c r="Q35" s="17"/>
      <c r="R35" s="18">
        <f>R34*$S$7</f>
        <v>21.182427210000004</v>
      </c>
      <c r="S35" s="18"/>
      <c r="T35" s="18"/>
      <c r="U35" s="18">
        <f>U34*$S$7</f>
        <v>24.3597912915</v>
      </c>
      <c r="V35" s="18"/>
      <c r="W35" s="18"/>
    </row>
    <row r="36" spans="1:23" ht="12.75">
      <c r="A36" s="3"/>
      <c r="B36" s="32" t="s">
        <v>31</v>
      </c>
      <c r="C36" s="32"/>
      <c r="D36" s="32"/>
      <c r="E36" s="32"/>
      <c r="F36" s="32"/>
      <c r="G36" s="32"/>
      <c r="H36" s="32"/>
      <c r="I36" s="32"/>
      <c r="J36" s="32"/>
      <c r="K36" s="33" t="s">
        <v>34</v>
      </c>
      <c r="L36" s="33"/>
      <c r="M36" s="33"/>
      <c r="N36" s="33"/>
      <c r="O36" s="33" t="s">
        <v>34</v>
      </c>
      <c r="P36" s="33"/>
      <c r="Q36" s="33"/>
      <c r="R36" s="34">
        <f>R34+R35</f>
        <v>289.31441721000004</v>
      </c>
      <c r="S36" s="33"/>
      <c r="T36" s="33"/>
      <c r="U36" s="34">
        <f>U34+U35</f>
        <v>332.7115797915</v>
      </c>
      <c r="V36" s="33"/>
      <c r="W36" s="33"/>
    </row>
    <row r="37" spans="1:23" ht="26.25" customHeight="1">
      <c r="A37" s="2">
        <v>3</v>
      </c>
      <c r="B37" s="9" t="s">
        <v>32</v>
      </c>
      <c r="C37" s="9"/>
      <c r="D37" s="9"/>
      <c r="E37" s="9"/>
      <c r="F37" s="9"/>
      <c r="G37" s="9"/>
      <c r="H37" s="9"/>
      <c r="I37" s="9"/>
      <c r="J37" s="9"/>
      <c r="K37" s="17" t="s">
        <v>34</v>
      </c>
      <c r="L37" s="17"/>
      <c r="M37" s="17"/>
      <c r="N37" s="17"/>
      <c r="O37" s="17" t="s">
        <v>34</v>
      </c>
      <c r="P37" s="17"/>
      <c r="Q37" s="17"/>
      <c r="R37" s="18">
        <f>R36*$S$8</f>
        <v>107.04633436770001</v>
      </c>
      <c r="S37" s="18"/>
      <c r="T37" s="18"/>
      <c r="U37" s="18">
        <f>U36*$S$8</f>
        <v>123.103284522855</v>
      </c>
      <c r="V37" s="18"/>
      <c r="W37" s="18"/>
    </row>
    <row r="38" spans="1:23" ht="12.75">
      <c r="A38" s="3"/>
      <c r="B38" s="32" t="s">
        <v>33</v>
      </c>
      <c r="C38" s="32"/>
      <c r="D38" s="32"/>
      <c r="E38" s="32"/>
      <c r="F38" s="32"/>
      <c r="G38" s="32"/>
      <c r="H38" s="32"/>
      <c r="I38" s="32"/>
      <c r="J38" s="32"/>
      <c r="K38" s="33" t="s">
        <v>34</v>
      </c>
      <c r="L38" s="33"/>
      <c r="M38" s="33"/>
      <c r="N38" s="33"/>
      <c r="O38" s="33" t="s">
        <v>34</v>
      </c>
      <c r="P38" s="33"/>
      <c r="Q38" s="33"/>
      <c r="R38" s="34">
        <f>R36+R37</f>
        <v>396.36075157770006</v>
      </c>
      <c r="S38" s="33"/>
      <c r="T38" s="33"/>
      <c r="U38" s="34">
        <f>U36+U37</f>
        <v>455.814864314355</v>
      </c>
      <c r="V38" s="33"/>
      <c r="W38" s="33"/>
    </row>
    <row r="41" spans="1:23" ht="12.75">
      <c r="A41" s="21" t="s">
        <v>21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</row>
    <row r="42" spans="1:23" ht="12.75">
      <c r="A42" s="21" t="s">
        <v>37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</row>
    <row r="43" spans="1:23" ht="24.75" customHeight="1">
      <c r="A43" s="21" t="s">
        <v>124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</row>
    <row r="44" spans="1:23" ht="12.75">
      <c r="A44" s="21" t="s">
        <v>150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</row>
    <row r="45" spans="1:23" ht="12.75" hidden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12.75">
      <c r="A46" s="17" t="s">
        <v>23</v>
      </c>
      <c r="B46" s="17" t="s">
        <v>43</v>
      </c>
      <c r="C46" s="17"/>
      <c r="D46" s="17"/>
      <c r="E46" s="17"/>
      <c r="F46" s="17"/>
      <c r="G46" s="17"/>
      <c r="H46" s="17"/>
      <c r="I46" s="17"/>
      <c r="J46" s="17"/>
      <c r="K46" s="17" t="s">
        <v>42</v>
      </c>
      <c r="L46" s="17"/>
      <c r="M46" s="17" t="s">
        <v>41</v>
      </c>
      <c r="N46" s="17"/>
      <c r="O46" s="17" t="s">
        <v>40</v>
      </c>
      <c r="P46" s="17"/>
      <c r="Q46" s="17"/>
      <c r="R46" s="17" t="s">
        <v>26</v>
      </c>
      <c r="S46" s="17"/>
      <c r="T46" s="17"/>
      <c r="U46" s="17"/>
      <c r="V46" s="17"/>
      <c r="W46" s="17"/>
    </row>
    <row r="47" spans="1:23" ht="38.25" customHeight="1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 t="s">
        <v>38</v>
      </c>
      <c r="S47" s="17"/>
      <c r="T47" s="17"/>
      <c r="U47" s="17" t="s">
        <v>39</v>
      </c>
      <c r="V47" s="17"/>
      <c r="W47" s="17"/>
    </row>
    <row r="48" spans="1:23" ht="12.75">
      <c r="A48" s="5">
        <v>1</v>
      </c>
      <c r="B48" s="20">
        <v>2</v>
      </c>
      <c r="C48" s="20"/>
      <c r="D48" s="20"/>
      <c r="E48" s="20"/>
      <c r="F48" s="20"/>
      <c r="G48" s="20"/>
      <c r="H48" s="20"/>
      <c r="I48" s="20"/>
      <c r="J48" s="20"/>
      <c r="K48" s="20">
        <v>3</v>
      </c>
      <c r="L48" s="20"/>
      <c r="M48" s="20">
        <v>4</v>
      </c>
      <c r="N48" s="20"/>
      <c r="O48" s="20">
        <v>5</v>
      </c>
      <c r="P48" s="20"/>
      <c r="Q48" s="20"/>
      <c r="R48" s="20">
        <v>6</v>
      </c>
      <c r="S48" s="20"/>
      <c r="T48" s="20"/>
      <c r="U48" s="20">
        <v>7</v>
      </c>
      <c r="V48" s="20"/>
      <c r="W48" s="20"/>
    </row>
    <row r="49" spans="1:23" ht="12.75">
      <c r="A49" s="2">
        <v>1</v>
      </c>
      <c r="B49" s="9" t="s">
        <v>163</v>
      </c>
      <c r="C49" s="9"/>
      <c r="D49" s="9"/>
      <c r="E49" s="9"/>
      <c r="F49" s="9"/>
      <c r="G49" s="9"/>
      <c r="H49" s="9"/>
      <c r="I49" s="9"/>
      <c r="J49" s="9"/>
      <c r="K49" s="17" t="s">
        <v>172</v>
      </c>
      <c r="L49" s="17"/>
      <c r="M49" s="18">
        <v>4642</v>
      </c>
      <c r="N49" s="18"/>
      <c r="O49" s="18">
        <v>1.1</v>
      </c>
      <c r="P49" s="18"/>
      <c r="Q49" s="18"/>
      <c r="R49" s="18">
        <f>M49*O49</f>
        <v>5106.200000000001</v>
      </c>
      <c r="S49" s="18"/>
      <c r="T49" s="18"/>
      <c r="U49" s="18">
        <f>R49*$S$11</f>
        <v>5872.13</v>
      </c>
      <c r="V49" s="18"/>
      <c r="W49" s="18"/>
    </row>
    <row r="50" spans="1:23" ht="12.75" hidden="1">
      <c r="A50" s="2"/>
      <c r="B50" s="9"/>
      <c r="C50" s="9"/>
      <c r="D50" s="9"/>
      <c r="E50" s="9"/>
      <c r="F50" s="9"/>
      <c r="G50" s="9"/>
      <c r="H50" s="9"/>
      <c r="I50" s="9"/>
      <c r="J50" s="9"/>
      <c r="K50" s="17"/>
      <c r="L50" s="17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</row>
    <row r="51" spans="1:23" ht="12.75">
      <c r="A51" s="2">
        <v>2</v>
      </c>
      <c r="B51" s="9" t="s">
        <v>47</v>
      </c>
      <c r="C51" s="9"/>
      <c r="D51" s="9"/>
      <c r="E51" s="9"/>
      <c r="F51" s="9"/>
      <c r="G51" s="9"/>
      <c r="H51" s="9"/>
      <c r="I51" s="9"/>
      <c r="J51" s="9"/>
      <c r="K51" s="17" t="s">
        <v>49</v>
      </c>
      <c r="L51" s="17"/>
      <c r="M51" s="18">
        <v>0.3</v>
      </c>
      <c r="N51" s="18"/>
      <c r="O51" s="18">
        <v>87.8</v>
      </c>
      <c r="P51" s="18"/>
      <c r="Q51" s="18"/>
      <c r="R51" s="18">
        <f aca="true" t="shared" si="0" ref="R51:R61">M51*O51</f>
        <v>26.34</v>
      </c>
      <c r="S51" s="18"/>
      <c r="T51" s="18"/>
      <c r="U51" s="18">
        <f aca="true" t="shared" si="1" ref="U51:U61">R51*$S$11</f>
        <v>30.290999999999997</v>
      </c>
      <c r="V51" s="18"/>
      <c r="W51" s="18"/>
    </row>
    <row r="52" spans="1:23" ht="26.25" customHeight="1">
      <c r="A52" s="2">
        <v>3</v>
      </c>
      <c r="B52" s="9" t="s">
        <v>48</v>
      </c>
      <c r="C52" s="9"/>
      <c r="D52" s="9"/>
      <c r="E52" s="9"/>
      <c r="F52" s="9"/>
      <c r="G52" s="9"/>
      <c r="H52" s="9"/>
      <c r="I52" s="9"/>
      <c r="J52" s="9"/>
      <c r="K52" s="59" t="s">
        <v>45</v>
      </c>
      <c r="L52" s="59"/>
      <c r="M52" s="18">
        <v>2</v>
      </c>
      <c r="N52" s="18"/>
      <c r="O52" s="18">
        <v>3.5</v>
      </c>
      <c r="P52" s="18"/>
      <c r="Q52" s="18"/>
      <c r="R52" s="18">
        <f t="shared" si="0"/>
        <v>7</v>
      </c>
      <c r="S52" s="18"/>
      <c r="T52" s="18"/>
      <c r="U52" s="18">
        <f t="shared" si="1"/>
        <v>8.049999999999999</v>
      </c>
      <c r="V52" s="18"/>
      <c r="W52" s="18"/>
    </row>
    <row r="53" spans="1:23" ht="12.75">
      <c r="A53" s="2">
        <v>4</v>
      </c>
      <c r="B53" s="9" t="s">
        <v>151</v>
      </c>
      <c r="C53" s="9"/>
      <c r="D53" s="9"/>
      <c r="E53" s="9"/>
      <c r="F53" s="9"/>
      <c r="G53" s="9"/>
      <c r="H53" s="9"/>
      <c r="I53" s="9"/>
      <c r="J53" s="9"/>
      <c r="K53" s="17" t="s">
        <v>49</v>
      </c>
      <c r="L53" s="17"/>
      <c r="M53" s="18">
        <v>0.01</v>
      </c>
      <c r="N53" s="18"/>
      <c r="O53" s="18">
        <v>23</v>
      </c>
      <c r="P53" s="18"/>
      <c r="Q53" s="18"/>
      <c r="R53" s="18">
        <f t="shared" si="0"/>
        <v>0.23</v>
      </c>
      <c r="S53" s="18"/>
      <c r="T53" s="18"/>
      <c r="U53" s="18">
        <f t="shared" si="1"/>
        <v>0.2645</v>
      </c>
      <c r="V53" s="18"/>
      <c r="W53" s="18"/>
    </row>
    <row r="54" spans="1:23" ht="12.75">
      <c r="A54" s="2">
        <v>5</v>
      </c>
      <c r="B54" s="9" t="s">
        <v>152</v>
      </c>
      <c r="C54" s="9"/>
      <c r="D54" s="9"/>
      <c r="E54" s="9"/>
      <c r="F54" s="9"/>
      <c r="G54" s="9"/>
      <c r="H54" s="9"/>
      <c r="I54" s="9"/>
      <c r="J54" s="9"/>
      <c r="K54" s="17" t="s">
        <v>45</v>
      </c>
      <c r="L54" s="17"/>
      <c r="M54" s="18">
        <v>30</v>
      </c>
      <c r="N54" s="18"/>
      <c r="O54" s="18">
        <v>1.2</v>
      </c>
      <c r="P54" s="18"/>
      <c r="Q54" s="18"/>
      <c r="R54" s="18">
        <f t="shared" si="0"/>
        <v>36</v>
      </c>
      <c r="S54" s="18"/>
      <c r="T54" s="18"/>
      <c r="U54" s="18">
        <f t="shared" si="1"/>
        <v>41.4</v>
      </c>
      <c r="V54" s="18"/>
      <c r="W54" s="18"/>
    </row>
    <row r="55" spans="1:23" ht="12.75">
      <c r="A55" s="2">
        <v>6</v>
      </c>
      <c r="B55" s="9" t="s">
        <v>153</v>
      </c>
      <c r="C55" s="9"/>
      <c r="D55" s="9"/>
      <c r="E55" s="9"/>
      <c r="F55" s="9"/>
      <c r="G55" s="9"/>
      <c r="H55" s="9"/>
      <c r="I55" s="9"/>
      <c r="J55" s="9"/>
      <c r="K55" s="17" t="s">
        <v>49</v>
      </c>
      <c r="L55" s="17"/>
      <c r="M55" s="18">
        <v>0.02</v>
      </c>
      <c r="N55" s="18"/>
      <c r="O55" s="18">
        <v>160</v>
      </c>
      <c r="P55" s="18"/>
      <c r="Q55" s="18"/>
      <c r="R55" s="18">
        <f t="shared" si="0"/>
        <v>3.2</v>
      </c>
      <c r="S55" s="18"/>
      <c r="T55" s="18"/>
      <c r="U55" s="18">
        <f t="shared" si="1"/>
        <v>3.6799999999999997</v>
      </c>
      <c r="V55" s="18"/>
      <c r="W55" s="18"/>
    </row>
    <row r="56" spans="1:23" ht="12.75">
      <c r="A56" s="2">
        <v>7</v>
      </c>
      <c r="B56" s="9" t="s">
        <v>154</v>
      </c>
      <c r="C56" s="9"/>
      <c r="D56" s="9"/>
      <c r="E56" s="9"/>
      <c r="F56" s="9"/>
      <c r="G56" s="9"/>
      <c r="H56" s="9"/>
      <c r="I56" s="9"/>
      <c r="J56" s="9"/>
      <c r="K56" s="17" t="s">
        <v>49</v>
      </c>
      <c r="L56" s="17"/>
      <c r="M56" s="18">
        <v>0.6</v>
      </c>
      <c r="N56" s="18"/>
      <c r="O56" s="18">
        <v>908.8</v>
      </c>
      <c r="P56" s="18"/>
      <c r="Q56" s="18"/>
      <c r="R56" s="18">
        <f t="shared" si="0"/>
        <v>545.28</v>
      </c>
      <c r="S56" s="18"/>
      <c r="T56" s="18"/>
      <c r="U56" s="18">
        <f t="shared" si="1"/>
        <v>627.0719999999999</v>
      </c>
      <c r="V56" s="18"/>
      <c r="W56" s="18"/>
    </row>
    <row r="57" spans="1:23" ht="12.75">
      <c r="A57" s="2">
        <v>8</v>
      </c>
      <c r="B57" s="9" t="s">
        <v>155</v>
      </c>
      <c r="C57" s="9"/>
      <c r="D57" s="9"/>
      <c r="E57" s="9"/>
      <c r="F57" s="9"/>
      <c r="G57" s="9"/>
      <c r="H57" s="9"/>
      <c r="I57" s="9"/>
      <c r="J57" s="9"/>
      <c r="K57" s="17" t="s">
        <v>45</v>
      </c>
      <c r="L57" s="17"/>
      <c r="M57" s="18">
        <v>0.33</v>
      </c>
      <c r="N57" s="18"/>
      <c r="O57" s="18">
        <v>9.5</v>
      </c>
      <c r="P57" s="18"/>
      <c r="Q57" s="18"/>
      <c r="R57" s="18">
        <f t="shared" si="0"/>
        <v>3.1350000000000002</v>
      </c>
      <c r="S57" s="18"/>
      <c r="T57" s="18"/>
      <c r="U57" s="18">
        <f t="shared" si="1"/>
        <v>3.60525</v>
      </c>
      <c r="V57" s="18"/>
      <c r="W57" s="18"/>
    </row>
    <row r="58" spans="1:23" ht="12.75">
      <c r="A58" s="2">
        <v>9</v>
      </c>
      <c r="B58" s="9" t="s">
        <v>156</v>
      </c>
      <c r="C58" s="9"/>
      <c r="D58" s="9"/>
      <c r="E58" s="9"/>
      <c r="F58" s="9"/>
      <c r="G58" s="9"/>
      <c r="H58" s="9"/>
      <c r="I58" s="9"/>
      <c r="J58" s="9"/>
      <c r="K58" s="17" t="s">
        <v>45</v>
      </c>
      <c r="L58" s="17"/>
      <c r="M58" s="18">
        <v>1</v>
      </c>
      <c r="N58" s="18"/>
      <c r="O58" s="18">
        <v>50</v>
      </c>
      <c r="P58" s="18"/>
      <c r="Q58" s="18"/>
      <c r="R58" s="18">
        <f t="shared" si="0"/>
        <v>50</v>
      </c>
      <c r="S58" s="18"/>
      <c r="T58" s="18"/>
      <c r="U58" s="18">
        <f t="shared" si="1"/>
        <v>57.49999999999999</v>
      </c>
      <c r="V58" s="18"/>
      <c r="W58" s="18"/>
    </row>
    <row r="59" spans="1:23" ht="12.75">
      <c r="A59" s="2">
        <v>10</v>
      </c>
      <c r="B59" s="9" t="s">
        <v>157</v>
      </c>
      <c r="C59" s="9"/>
      <c r="D59" s="9"/>
      <c r="E59" s="9"/>
      <c r="F59" s="9"/>
      <c r="G59" s="9"/>
      <c r="H59" s="9"/>
      <c r="I59" s="9"/>
      <c r="J59" s="9"/>
      <c r="K59" s="17" t="s">
        <v>50</v>
      </c>
      <c r="L59" s="17"/>
      <c r="M59" s="18">
        <v>0.6</v>
      </c>
      <c r="N59" s="18"/>
      <c r="O59" s="18">
        <v>18</v>
      </c>
      <c r="P59" s="18"/>
      <c r="Q59" s="18"/>
      <c r="R59" s="18">
        <f t="shared" si="0"/>
        <v>10.799999999999999</v>
      </c>
      <c r="S59" s="18"/>
      <c r="T59" s="18"/>
      <c r="U59" s="18">
        <f t="shared" si="1"/>
        <v>12.419999999999998</v>
      </c>
      <c r="V59" s="18"/>
      <c r="W59" s="18"/>
    </row>
    <row r="60" spans="1:23" ht="12.75">
      <c r="A60" s="2">
        <v>11</v>
      </c>
      <c r="B60" s="9" t="s">
        <v>158</v>
      </c>
      <c r="C60" s="9"/>
      <c r="D60" s="9"/>
      <c r="E60" s="9"/>
      <c r="F60" s="9"/>
      <c r="G60" s="9"/>
      <c r="H60" s="9"/>
      <c r="I60" s="9"/>
      <c r="J60" s="9"/>
      <c r="K60" s="17" t="s">
        <v>102</v>
      </c>
      <c r="L60" s="17"/>
      <c r="M60" s="18">
        <v>1</v>
      </c>
      <c r="N60" s="18"/>
      <c r="O60" s="18">
        <v>178.8</v>
      </c>
      <c r="P60" s="18"/>
      <c r="Q60" s="18"/>
      <c r="R60" s="18">
        <f t="shared" si="0"/>
        <v>178.8</v>
      </c>
      <c r="S60" s="18"/>
      <c r="T60" s="18"/>
      <c r="U60" s="18">
        <f t="shared" si="1"/>
        <v>205.62</v>
      </c>
      <c r="V60" s="18"/>
      <c r="W60" s="18"/>
    </row>
    <row r="61" spans="1:23" ht="12.75">
      <c r="A61" s="2">
        <v>12</v>
      </c>
      <c r="B61" s="9" t="s">
        <v>52</v>
      </c>
      <c r="C61" s="9"/>
      <c r="D61" s="9"/>
      <c r="E61" s="9"/>
      <c r="F61" s="9"/>
      <c r="G61" s="9"/>
      <c r="H61" s="9"/>
      <c r="I61" s="9"/>
      <c r="J61" s="9"/>
      <c r="K61" s="17" t="s">
        <v>49</v>
      </c>
      <c r="L61" s="17"/>
      <c r="M61" s="18">
        <v>0.2</v>
      </c>
      <c r="N61" s="18"/>
      <c r="O61" s="18">
        <v>16.16</v>
      </c>
      <c r="P61" s="18"/>
      <c r="Q61" s="18"/>
      <c r="R61" s="18">
        <f t="shared" si="0"/>
        <v>3.232</v>
      </c>
      <c r="S61" s="18"/>
      <c r="T61" s="18"/>
      <c r="U61" s="18">
        <f t="shared" si="1"/>
        <v>3.7168</v>
      </c>
      <c r="V61" s="18"/>
      <c r="W61" s="18"/>
    </row>
    <row r="62" spans="1:23" ht="12.75" hidden="1">
      <c r="A62" s="2"/>
      <c r="B62" s="9"/>
      <c r="C62" s="9"/>
      <c r="D62" s="9"/>
      <c r="E62" s="9"/>
      <c r="F62" s="9"/>
      <c r="G62" s="9"/>
      <c r="H62" s="9"/>
      <c r="I62" s="9"/>
      <c r="J62" s="9"/>
      <c r="K62" s="17"/>
      <c r="L62" s="17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</row>
    <row r="63" spans="1:23" ht="12.75" hidden="1">
      <c r="A63" s="2"/>
      <c r="B63" s="9"/>
      <c r="C63" s="9"/>
      <c r="D63" s="9"/>
      <c r="E63" s="9"/>
      <c r="F63" s="9"/>
      <c r="G63" s="9"/>
      <c r="H63" s="9"/>
      <c r="I63" s="9"/>
      <c r="J63" s="9"/>
      <c r="K63" s="17"/>
      <c r="L63" s="17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</row>
    <row r="64" spans="1:23" ht="12.75" hidden="1">
      <c r="A64" s="2"/>
      <c r="B64" s="9"/>
      <c r="C64" s="9"/>
      <c r="D64" s="9"/>
      <c r="E64" s="9"/>
      <c r="F64" s="9"/>
      <c r="G64" s="9"/>
      <c r="H64" s="9"/>
      <c r="I64" s="9"/>
      <c r="J64" s="9"/>
      <c r="K64" s="17"/>
      <c r="L64" s="17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</row>
    <row r="65" spans="1:23" ht="12.75" hidden="1">
      <c r="A65" s="2"/>
      <c r="B65" s="9"/>
      <c r="C65" s="9"/>
      <c r="D65" s="9"/>
      <c r="E65" s="9"/>
      <c r="F65" s="9"/>
      <c r="G65" s="9"/>
      <c r="H65" s="9"/>
      <c r="I65" s="9"/>
      <c r="J65" s="9"/>
      <c r="K65" s="17"/>
      <c r="L65" s="17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</row>
    <row r="66" spans="1:23" ht="12.75" hidden="1">
      <c r="A66" s="2"/>
      <c r="B66" s="9"/>
      <c r="C66" s="9"/>
      <c r="D66" s="9"/>
      <c r="E66" s="9"/>
      <c r="F66" s="9"/>
      <c r="G66" s="9"/>
      <c r="H66" s="9"/>
      <c r="I66" s="9"/>
      <c r="J66" s="9"/>
      <c r="K66" s="17"/>
      <c r="L66" s="17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</row>
    <row r="67" spans="1:23" ht="12.75" hidden="1">
      <c r="A67" s="2"/>
      <c r="B67" s="9"/>
      <c r="C67" s="9"/>
      <c r="D67" s="9"/>
      <c r="E67" s="9"/>
      <c r="F67" s="9"/>
      <c r="G67" s="9"/>
      <c r="H67" s="9"/>
      <c r="I67" s="9"/>
      <c r="J67" s="9"/>
      <c r="K67" s="17"/>
      <c r="L67" s="17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</row>
    <row r="68" spans="1:23" ht="12.75" hidden="1">
      <c r="A68" s="2"/>
      <c r="B68" s="9"/>
      <c r="C68" s="9"/>
      <c r="D68" s="9"/>
      <c r="E68" s="9"/>
      <c r="F68" s="9"/>
      <c r="G68" s="9"/>
      <c r="H68" s="9"/>
      <c r="I68" s="9"/>
      <c r="J68" s="9"/>
      <c r="K68" s="17"/>
      <c r="L68" s="17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</row>
    <row r="69" spans="1:23" ht="12.75" hidden="1">
      <c r="A69" s="2"/>
      <c r="B69" s="9"/>
      <c r="C69" s="9"/>
      <c r="D69" s="9"/>
      <c r="E69" s="9"/>
      <c r="F69" s="9"/>
      <c r="G69" s="9"/>
      <c r="H69" s="9"/>
      <c r="I69" s="9"/>
      <c r="J69" s="9"/>
      <c r="K69" s="60"/>
      <c r="L69" s="60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</row>
    <row r="70" spans="1:23" ht="12.75" hidden="1">
      <c r="A70" s="2"/>
      <c r="B70" s="9"/>
      <c r="C70" s="9"/>
      <c r="D70" s="9"/>
      <c r="E70" s="9"/>
      <c r="F70" s="9"/>
      <c r="G70" s="9"/>
      <c r="H70" s="9"/>
      <c r="I70" s="9"/>
      <c r="J70" s="9"/>
      <c r="K70" s="17"/>
      <c r="L70" s="17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</row>
    <row r="71" spans="1:23" ht="12.75" hidden="1">
      <c r="A71" s="2"/>
      <c r="B71" s="9"/>
      <c r="C71" s="9"/>
      <c r="D71" s="9"/>
      <c r="E71" s="9"/>
      <c r="F71" s="9"/>
      <c r="G71" s="9"/>
      <c r="H71" s="9"/>
      <c r="I71" s="9"/>
      <c r="J71" s="9"/>
      <c r="K71" s="17"/>
      <c r="L71" s="17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</row>
    <row r="72" spans="1:23" ht="12.75" hidden="1">
      <c r="A72" s="2"/>
      <c r="B72" s="9"/>
      <c r="C72" s="9"/>
      <c r="D72" s="9"/>
      <c r="E72" s="9"/>
      <c r="F72" s="9"/>
      <c r="G72" s="9"/>
      <c r="H72" s="9"/>
      <c r="I72" s="9"/>
      <c r="J72" s="9"/>
      <c r="K72" s="17"/>
      <c r="L72" s="17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</row>
    <row r="73" spans="1:23" ht="12.75" hidden="1">
      <c r="A73" s="2"/>
      <c r="B73" s="9"/>
      <c r="C73" s="9"/>
      <c r="D73" s="9"/>
      <c r="E73" s="9"/>
      <c r="F73" s="9"/>
      <c r="G73" s="9"/>
      <c r="H73" s="9"/>
      <c r="I73" s="9"/>
      <c r="J73" s="9"/>
      <c r="K73" s="17"/>
      <c r="L73" s="17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</row>
    <row r="74" spans="1:23" ht="12.75" hidden="1">
      <c r="A74" s="2"/>
      <c r="B74" s="9"/>
      <c r="C74" s="9"/>
      <c r="D74" s="9"/>
      <c r="E74" s="9"/>
      <c r="F74" s="9"/>
      <c r="G74" s="9"/>
      <c r="H74" s="9"/>
      <c r="I74" s="9"/>
      <c r="J74" s="9"/>
      <c r="K74" s="17"/>
      <c r="L74" s="17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</row>
    <row r="75" spans="1:23" ht="12.75" hidden="1">
      <c r="A75" s="2"/>
      <c r="B75" s="9"/>
      <c r="C75" s="9"/>
      <c r="D75" s="9"/>
      <c r="E75" s="9"/>
      <c r="F75" s="9"/>
      <c r="G75" s="9"/>
      <c r="H75" s="9"/>
      <c r="I75" s="9"/>
      <c r="J75" s="9"/>
      <c r="K75" s="20"/>
      <c r="L75" s="20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</row>
    <row r="76" spans="1:23" ht="12.75" hidden="1">
      <c r="A76" s="2"/>
      <c r="B76" s="9"/>
      <c r="C76" s="9"/>
      <c r="D76" s="9"/>
      <c r="E76" s="9"/>
      <c r="F76" s="9"/>
      <c r="G76" s="9"/>
      <c r="H76" s="9"/>
      <c r="I76" s="9"/>
      <c r="J76" s="9"/>
      <c r="K76" s="17"/>
      <c r="L76" s="17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</row>
    <row r="77" spans="1:23" ht="12.75" hidden="1">
      <c r="A77" s="2"/>
      <c r="B77" s="9"/>
      <c r="C77" s="9"/>
      <c r="D77" s="9"/>
      <c r="E77" s="9"/>
      <c r="F77" s="9"/>
      <c r="G77" s="9"/>
      <c r="H77" s="9"/>
      <c r="I77" s="9"/>
      <c r="J77" s="9"/>
      <c r="K77" s="17"/>
      <c r="L77" s="17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</row>
    <row r="78" spans="1:23" ht="12.75" hidden="1">
      <c r="A78" s="2"/>
      <c r="B78" s="9"/>
      <c r="C78" s="9"/>
      <c r="D78" s="9"/>
      <c r="E78" s="9"/>
      <c r="F78" s="9"/>
      <c r="G78" s="9"/>
      <c r="H78" s="9"/>
      <c r="I78" s="9"/>
      <c r="J78" s="9"/>
      <c r="K78" s="17"/>
      <c r="L78" s="17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</row>
    <row r="79" spans="1:23" ht="12.75" hidden="1">
      <c r="A79" s="2"/>
      <c r="B79" s="9"/>
      <c r="C79" s="9"/>
      <c r="D79" s="9"/>
      <c r="E79" s="9"/>
      <c r="F79" s="9"/>
      <c r="G79" s="9"/>
      <c r="H79" s="9"/>
      <c r="I79" s="9"/>
      <c r="J79" s="9"/>
      <c r="K79" s="17"/>
      <c r="L79" s="17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</row>
    <row r="80" spans="1:23" ht="12.75" hidden="1">
      <c r="A80" s="2"/>
      <c r="B80" s="9"/>
      <c r="C80" s="9"/>
      <c r="D80" s="9"/>
      <c r="E80" s="9"/>
      <c r="F80" s="9"/>
      <c r="G80" s="9"/>
      <c r="H80" s="9"/>
      <c r="I80" s="9"/>
      <c r="J80" s="9"/>
      <c r="K80" s="17"/>
      <c r="L80" s="17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</row>
    <row r="81" spans="1:23" ht="12.75" hidden="1">
      <c r="A81" s="2"/>
      <c r="B81" s="9"/>
      <c r="C81" s="9"/>
      <c r="D81" s="9"/>
      <c r="E81" s="9"/>
      <c r="F81" s="9"/>
      <c r="G81" s="9"/>
      <c r="H81" s="9"/>
      <c r="I81" s="9"/>
      <c r="J81" s="9"/>
      <c r="K81" s="17"/>
      <c r="L81" s="17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</row>
    <row r="82" spans="1:23" ht="12.75" hidden="1">
      <c r="A82" s="2"/>
      <c r="B82" s="9"/>
      <c r="C82" s="9"/>
      <c r="D82" s="9"/>
      <c r="E82" s="9"/>
      <c r="F82" s="9"/>
      <c r="G82" s="9"/>
      <c r="H82" s="9"/>
      <c r="I82" s="9"/>
      <c r="J82" s="9"/>
      <c r="K82" s="17"/>
      <c r="L82" s="17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</row>
    <row r="83" spans="1:23" ht="12.75" hidden="1">
      <c r="A83" s="2"/>
      <c r="B83" s="9"/>
      <c r="C83" s="9"/>
      <c r="D83" s="9"/>
      <c r="E83" s="9"/>
      <c r="F83" s="9"/>
      <c r="G83" s="9"/>
      <c r="H83" s="9"/>
      <c r="I83" s="9"/>
      <c r="J83" s="9"/>
      <c r="K83" s="17"/>
      <c r="L83" s="17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</row>
    <row r="84" spans="1:23" ht="12.75" hidden="1">
      <c r="A84" s="2"/>
      <c r="B84" s="9"/>
      <c r="C84" s="9"/>
      <c r="D84" s="9"/>
      <c r="E84" s="9"/>
      <c r="F84" s="9"/>
      <c r="G84" s="9"/>
      <c r="H84" s="9"/>
      <c r="I84" s="9"/>
      <c r="J84" s="9"/>
      <c r="K84" s="17"/>
      <c r="L84" s="17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</row>
    <row r="85" spans="1:23" ht="12.75" hidden="1">
      <c r="A85" s="2"/>
      <c r="B85" s="9"/>
      <c r="C85" s="9"/>
      <c r="D85" s="9"/>
      <c r="E85" s="9"/>
      <c r="F85" s="9"/>
      <c r="G85" s="9"/>
      <c r="H85" s="9"/>
      <c r="I85" s="9"/>
      <c r="J85" s="9"/>
      <c r="K85" s="17"/>
      <c r="L85" s="17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</row>
    <row r="86" spans="1:23" ht="12.75" hidden="1">
      <c r="A86" s="2"/>
      <c r="B86" s="9"/>
      <c r="C86" s="9"/>
      <c r="D86" s="9"/>
      <c r="E86" s="9"/>
      <c r="F86" s="9"/>
      <c r="G86" s="9"/>
      <c r="H86" s="9"/>
      <c r="I86" s="9"/>
      <c r="J86" s="9"/>
      <c r="K86" s="17"/>
      <c r="L86" s="17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</row>
    <row r="87" spans="1:23" ht="12.75">
      <c r="A87" s="6"/>
      <c r="B87" s="19" t="s">
        <v>33</v>
      </c>
      <c r="C87" s="19"/>
      <c r="D87" s="19"/>
      <c r="E87" s="19"/>
      <c r="F87" s="19"/>
      <c r="G87" s="19"/>
      <c r="H87" s="19"/>
      <c r="I87" s="19"/>
      <c r="J87" s="19"/>
      <c r="K87" s="16"/>
      <c r="L87" s="16"/>
      <c r="M87" s="16" t="s">
        <v>34</v>
      </c>
      <c r="N87" s="16"/>
      <c r="O87" s="16"/>
      <c r="P87" s="16"/>
      <c r="Q87" s="16"/>
      <c r="R87" s="8">
        <f>SUM(R49:T86)</f>
        <v>5970.217000000001</v>
      </c>
      <c r="S87" s="8"/>
      <c r="T87" s="8"/>
      <c r="U87" s="8">
        <f>SUM(U49:W86)</f>
        <v>6865.74955</v>
      </c>
      <c r="V87" s="8"/>
      <c r="W87" s="8"/>
    </row>
    <row r="88" ht="12.75" hidden="1"/>
    <row r="89" spans="1:23" ht="12.75">
      <c r="A89" s="21" t="s">
        <v>21</v>
      </c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</row>
    <row r="90" spans="1:23" ht="12.75">
      <c r="A90" s="21" t="s">
        <v>55</v>
      </c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</row>
    <row r="91" spans="1:23" ht="27" customHeight="1">
      <c r="A91" s="21" t="s">
        <v>8</v>
      </c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</row>
    <row r="92" spans="1:23" ht="12.75">
      <c r="A92" s="21" t="s">
        <v>185</v>
      </c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</row>
    <row r="93" spans="1:23" ht="12.75" hidden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ht="12.75">
      <c r="A94" s="17" t="s">
        <v>23</v>
      </c>
      <c r="B94" s="17" t="s">
        <v>43</v>
      </c>
      <c r="C94" s="17"/>
      <c r="D94" s="17"/>
      <c r="E94" s="17"/>
      <c r="F94" s="17"/>
      <c r="G94" s="17"/>
      <c r="H94" s="17"/>
      <c r="I94" s="17"/>
      <c r="J94" s="17" t="s">
        <v>216</v>
      </c>
      <c r="K94" s="17"/>
      <c r="L94" s="17" t="s">
        <v>42</v>
      </c>
      <c r="M94" s="17"/>
      <c r="N94" s="17" t="s">
        <v>40</v>
      </c>
      <c r="O94" s="17"/>
      <c r="P94" s="17" t="s">
        <v>56</v>
      </c>
      <c r="Q94" s="17"/>
      <c r="R94" s="17" t="s">
        <v>26</v>
      </c>
      <c r="S94" s="17"/>
      <c r="T94" s="17"/>
      <c r="U94" s="17"/>
      <c r="V94" s="17"/>
      <c r="W94" s="17"/>
    </row>
    <row r="95" spans="1:23" ht="48.75" customHeight="1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 t="s">
        <v>38</v>
      </c>
      <c r="S95" s="17"/>
      <c r="T95" s="17"/>
      <c r="U95" s="17" t="s">
        <v>39</v>
      </c>
      <c r="V95" s="17"/>
      <c r="W95" s="17"/>
    </row>
    <row r="96" spans="1:23" ht="12.75">
      <c r="A96" s="5">
        <v>1</v>
      </c>
      <c r="B96" s="20">
        <v>2</v>
      </c>
      <c r="C96" s="20"/>
      <c r="D96" s="20"/>
      <c r="E96" s="20"/>
      <c r="F96" s="20"/>
      <c r="G96" s="20"/>
      <c r="H96" s="20"/>
      <c r="I96" s="20"/>
      <c r="J96" s="20">
        <v>3</v>
      </c>
      <c r="K96" s="20"/>
      <c r="L96" s="20">
        <v>4</v>
      </c>
      <c r="M96" s="20"/>
      <c r="N96" s="20">
        <v>5</v>
      </c>
      <c r="O96" s="20"/>
      <c r="P96" s="20">
        <v>6</v>
      </c>
      <c r="Q96" s="20"/>
      <c r="R96" s="20">
        <v>7</v>
      </c>
      <c r="S96" s="20"/>
      <c r="T96" s="20"/>
      <c r="U96" s="20">
        <v>8</v>
      </c>
      <c r="V96" s="20"/>
      <c r="W96" s="20"/>
    </row>
    <row r="97" spans="1:23" ht="12.75" hidden="1">
      <c r="A97" s="2"/>
      <c r="B97" s="9"/>
      <c r="C97" s="9"/>
      <c r="D97" s="9"/>
      <c r="E97" s="9"/>
      <c r="F97" s="9"/>
      <c r="G97" s="9"/>
      <c r="H97" s="9"/>
      <c r="I97" s="9"/>
      <c r="J97" s="10"/>
      <c r="K97" s="10"/>
      <c r="L97" s="17"/>
      <c r="M97" s="17"/>
      <c r="N97" s="18"/>
      <c r="O97" s="18"/>
      <c r="P97" s="17"/>
      <c r="Q97" s="17"/>
      <c r="R97" s="18"/>
      <c r="S97" s="18"/>
      <c r="T97" s="18"/>
      <c r="U97" s="18"/>
      <c r="V97" s="18"/>
      <c r="W97" s="18"/>
    </row>
    <row r="98" spans="1:23" ht="26.25" customHeight="1">
      <c r="A98" s="2">
        <v>1</v>
      </c>
      <c r="B98" s="9" t="s">
        <v>64</v>
      </c>
      <c r="C98" s="9"/>
      <c r="D98" s="9"/>
      <c r="E98" s="9"/>
      <c r="F98" s="9"/>
      <c r="G98" s="9"/>
      <c r="H98" s="9"/>
      <c r="I98" s="9"/>
      <c r="J98" s="22">
        <v>1</v>
      </c>
      <c r="K98" s="22"/>
      <c r="L98" s="17" t="s">
        <v>45</v>
      </c>
      <c r="M98" s="17"/>
      <c r="N98" s="18">
        <v>45</v>
      </c>
      <c r="O98" s="18"/>
      <c r="P98" s="17">
        <v>1</v>
      </c>
      <c r="Q98" s="17"/>
      <c r="R98" s="18">
        <f aca="true" t="shared" si="2" ref="R98:R108">J98*N98*P98</f>
        <v>45</v>
      </c>
      <c r="S98" s="18"/>
      <c r="T98" s="18"/>
      <c r="U98" s="18">
        <f aca="true" t="shared" si="3" ref="U98:U108">R98*$S$11</f>
        <v>51.74999999999999</v>
      </c>
      <c r="V98" s="18"/>
      <c r="W98" s="18"/>
    </row>
    <row r="99" spans="1:23" ht="12.75">
      <c r="A99" s="2">
        <v>2</v>
      </c>
      <c r="B99" s="9" t="s">
        <v>65</v>
      </c>
      <c r="C99" s="9"/>
      <c r="D99" s="9"/>
      <c r="E99" s="9"/>
      <c r="F99" s="9"/>
      <c r="G99" s="9"/>
      <c r="H99" s="9"/>
      <c r="I99" s="9"/>
      <c r="J99" s="22">
        <v>1</v>
      </c>
      <c r="K99" s="22"/>
      <c r="L99" s="17" t="s">
        <v>45</v>
      </c>
      <c r="M99" s="17"/>
      <c r="N99" s="18">
        <v>80</v>
      </c>
      <c r="O99" s="18"/>
      <c r="P99" s="17">
        <v>1</v>
      </c>
      <c r="Q99" s="17"/>
      <c r="R99" s="18">
        <f t="shared" si="2"/>
        <v>80</v>
      </c>
      <c r="S99" s="18"/>
      <c r="T99" s="18"/>
      <c r="U99" s="18">
        <f t="shared" si="3"/>
        <v>92</v>
      </c>
      <c r="V99" s="18"/>
      <c r="W99" s="18"/>
    </row>
    <row r="100" spans="1:23" ht="12.75">
      <c r="A100" s="2">
        <v>3</v>
      </c>
      <c r="B100" s="9" t="s">
        <v>66</v>
      </c>
      <c r="C100" s="9"/>
      <c r="D100" s="9"/>
      <c r="E100" s="9"/>
      <c r="F100" s="9"/>
      <c r="G100" s="9"/>
      <c r="H100" s="9"/>
      <c r="I100" s="9"/>
      <c r="J100" s="22">
        <v>0.33</v>
      </c>
      <c r="K100" s="22"/>
      <c r="L100" s="17" t="s">
        <v>45</v>
      </c>
      <c r="M100" s="17"/>
      <c r="N100" s="18">
        <v>356.5</v>
      </c>
      <c r="O100" s="18"/>
      <c r="P100" s="17">
        <v>1</v>
      </c>
      <c r="Q100" s="17"/>
      <c r="R100" s="18">
        <f t="shared" si="2"/>
        <v>117.64500000000001</v>
      </c>
      <c r="S100" s="18"/>
      <c r="T100" s="18"/>
      <c r="U100" s="18">
        <f t="shared" si="3"/>
        <v>135.29175</v>
      </c>
      <c r="V100" s="18"/>
      <c r="W100" s="18"/>
    </row>
    <row r="101" spans="1:23" ht="12.75">
      <c r="A101" s="2">
        <v>4</v>
      </c>
      <c r="B101" s="9" t="s">
        <v>218</v>
      </c>
      <c r="C101" s="9"/>
      <c r="D101" s="9"/>
      <c r="E101" s="9"/>
      <c r="F101" s="9"/>
      <c r="G101" s="9"/>
      <c r="H101" s="9"/>
      <c r="I101" s="9"/>
      <c r="J101" s="22">
        <v>1</v>
      </c>
      <c r="K101" s="22"/>
      <c r="L101" s="17" t="s">
        <v>45</v>
      </c>
      <c r="M101" s="17"/>
      <c r="N101" s="18">
        <v>80</v>
      </c>
      <c r="O101" s="18"/>
      <c r="P101" s="17">
        <v>1</v>
      </c>
      <c r="Q101" s="17"/>
      <c r="R101" s="18">
        <f t="shared" si="2"/>
        <v>80</v>
      </c>
      <c r="S101" s="18"/>
      <c r="T101" s="18"/>
      <c r="U101" s="18">
        <f t="shared" si="3"/>
        <v>92</v>
      </c>
      <c r="V101" s="18"/>
      <c r="W101" s="18"/>
    </row>
    <row r="102" spans="1:23" ht="12.75">
      <c r="A102" s="2">
        <v>5</v>
      </c>
      <c r="B102" s="9" t="s">
        <v>219</v>
      </c>
      <c r="C102" s="9"/>
      <c r="D102" s="9"/>
      <c r="E102" s="9"/>
      <c r="F102" s="9"/>
      <c r="G102" s="9"/>
      <c r="H102" s="9"/>
      <c r="I102" s="9"/>
      <c r="J102" s="22">
        <v>1</v>
      </c>
      <c r="K102" s="22"/>
      <c r="L102" s="17" t="s">
        <v>45</v>
      </c>
      <c r="M102" s="17"/>
      <c r="N102" s="18">
        <v>41</v>
      </c>
      <c r="O102" s="18"/>
      <c r="P102" s="17">
        <v>1</v>
      </c>
      <c r="Q102" s="17"/>
      <c r="R102" s="18">
        <f t="shared" si="2"/>
        <v>41</v>
      </c>
      <c r="S102" s="18"/>
      <c r="T102" s="18"/>
      <c r="U102" s="18">
        <f t="shared" si="3"/>
        <v>47.15</v>
      </c>
      <c r="V102" s="18"/>
      <c r="W102" s="18"/>
    </row>
    <row r="103" spans="1:23" ht="12.75">
      <c r="A103" s="2">
        <v>6</v>
      </c>
      <c r="B103" s="9" t="s">
        <v>201</v>
      </c>
      <c r="C103" s="9"/>
      <c r="D103" s="9"/>
      <c r="E103" s="9"/>
      <c r="F103" s="9"/>
      <c r="G103" s="9"/>
      <c r="H103" s="9"/>
      <c r="I103" s="9"/>
      <c r="J103" s="22">
        <v>0.5</v>
      </c>
      <c r="K103" s="22"/>
      <c r="L103" s="17" t="s">
        <v>45</v>
      </c>
      <c r="M103" s="17"/>
      <c r="N103" s="18">
        <v>90</v>
      </c>
      <c r="O103" s="18"/>
      <c r="P103" s="17">
        <v>1</v>
      </c>
      <c r="Q103" s="17"/>
      <c r="R103" s="18">
        <f t="shared" si="2"/>
        <v>45</v>
      </c>
      <c r="S103" s="18"/>
      <c r="T103" s="18"/>
      <c r="U103" s="18">
        <f t="shared" si="3"/>
        <v>51.74999999999999</v>
      </c>
      <c r="V103" s="18"/>
      <c r="W103" s="18"/>
    </row>
    <row r="104" spans="1:23" ht="12.75">
      <c r="A104" s="2">
        <v>7</v>
      </c>
      <c r="B104" s="9" t="s">
        <v>220</v>
      </c>
      <c r="C104" s="9"/>
      <c r="D104" s="9"/>
      <c r="E104" s="9"/>
      <c r="F104" s="9"/>
      <c r="G104" s="9"/>
      <c r="H104" s="9"/>
      <c r="I104" s="9"/>
      <c r="J104" s="22">
        <v>0.33</v>
      </c>
      <c r="K104" s="22"/>
      <c r="L104" s="17" t="s">
        <v>45</v>
      </c>
      <c r="M104" s="17"/>
      <c r="N104" s="18">
        <v>1200</v>
      </c>
      <c r="O104" s="18"/>
      <c r="P104" s="17">
        <v>1</v>
      </c>
      <c r="Q104" s="17"/>
      <c r="R104" s="18">
        <f t="shared" si="2"/>
        <v>396</v>
      </c>
      <c r="S104" s="18"/>
      <c r="T104" s="18"/>
      <c r="U104" s="18">
        <f t="shared" si="3"/>
        <v>455.4</v>
      </c>
      <c r="V104" s="18"/>
      <c r="W104" s="18"/>
    </row>
    <row r="105" spans="1:23" ht="12.75">
      <c r="A105" s="2">
        <v>8</v>
      </c>
      <c r="B105" s="9" t="s">
        <v>221</v>
      </c>
      <c r="C105" s="9"/>
      <c r="D105" s="9"/>
      <c r="E105" s="9"/>
      <c r="F105" s="9"/>
      <c r="G105" s="9"/>
      <c r="H105" s="9"/>
      <c r="I105" s="9"/>
      <c r="J105" s="22">
        <v>1</v>
      </c>
      <c r="K105" s="22"/>
      <c r="L105" s="17" t="s">
        <v>45</v>
      </c>
      <c r="M105" s="17"/>
      <c r="N105" s="18">
        <v>120.6</v>
      </c>
      <c r="O105" s="18"/>
      <c r="P105" s="17">
        <v>1</v>
      </c>
      <c r="Q105" s="17"/>
      <c r="R105" s="18">
        <f t="shared" si="2"/>
        <v>120.6</v>
      </c>
      <c r="S105" s="18"/>
      <c r="T105" s="18"/>
      <c r="U105" s="18">
        <f t="shared" si="3"/>
        <v>138.68999999999997</v>
      </c>
      <c r="V105" s="18"/>
      <c r="W105" s="18"/>
    </row>
    <row r="106" spans="1:23" ht="12.75">
      <c r="A106" s="2">
        <v>9</v>
      </c>
      <c r="B106" s="9" t="s">
        <v>222</v>
      </c>
      <c r="C106" s="9"/>
      <c r="D106" s="9"/>
      <c r="E106" s="9"/>
      <c r="F106" s="9"/>
      <c r="G106" s="9"/>
      <c r="H106" s="9"/>
      <c r="I106" s="9"/>
      <c r="J106" s="22">
        <v>0.5</v>
      </c>
      <c r="K106" s="22"/>
      <c r="L106" s="17" t="s">
        <v>45</v>
      </c>
      <c r="M106" s="17"/>
      <c r="N106" s="18">
        <v>413.7</v>
      </c>
      <c r="O106" s="18"/>
      <c r="P106" s="17">
        <v>1</v>
      </c>
      <c r="Q106" s="17"/>
      <c r="R106" s="18">
        <f t="shared" si="2"/>
        <v>206.85</v>
      </c>
      <c r="S106" s="18"/>
      <c r="T106" s="18"/>
      <c r="U106" s="18">
        <f t="shared" si="3"/>
        <v>237.87749999999997</v>
      </c>
      <c r="V106" s="18"/>
      <c r="W106" s="18"/>
    </row>
    <row r="107" spans="1:23" ht="12.75">
      <c r="A107" s="2">
        <v>10</v>
      </c>
      <c r="B107" s="9" t="s">
        <v>58</v>
      </c>
      <c r="C107" s="9"/>
      <c r="D107" s="9"/>
      <c r="E107" s="9"/>
      <c r="F107" s="9"/>
      <c r="G107" s="9"/>
      <c r="H107" s="9"/>
      <c r="I107" s="9"/>
      <c r="J107" s="22">
        <v>1</v>
      </c>
      <c r="K107" s="22"/>
      <c r="L107" s="17" t="s">
        <v>45</v>
      </c>
      <c r="M107" s="17"/>
      <c r="N107" s="18">
        <v>300.5</v>
      </c>
      <c r="O107" s="18"/>
      <c r="P107" s="17">
        <v>1</v>
      </c>
      <c r="Q107" s="17"/>
      <c r="R107" s="18">
        <f t="shared" si="2"/>
        <v>300.5</v>
      </c>
      <c r="S107" s="18"/>
      <c r="T107" s="18"/>
      <c r="U107" s="18">
        <f t="shared" si="3"/>
        <v>345.575</v>
      </c>
      <c r="V107" s="18"/>
      <c r="W107" s="18"/>
    </row>
    <row r="108" spans="1:23" ht="12.75">
      <c r="A108" s="2">
        <v>11</v>
      </c>
      <c r="B108" s="9" t="s">
        <v>223</v>
      </c>
      <c r="C108" s="9"/>
      <c r="D108" s="9"/>
      <c r="E108" s="9"/>
      <c r="F108" s="9"/>
      <c r="G108" s="9"/>
      <c r="H108" s="9"/>
      <c r="I108" s="9"/>
      <c r="J108" s="22">
        <v>1</v>
      </c>
      <c r="K108" s="22"/>
      <c r="L108" s="17" t="s">
        <v>45</v>
      </c>
      <c r="M108" s="17"/>
      <c r="N108" s="18">
        <v>570.3</v>
      </c>
      <c r="O108" s="18"/>
      <c r="P108" s="17">
        <v>1</v>
      </c>
      <c r="Q108" s="17"/>
      <c r="R108" s="18">
        <f t="shared" si="2"/>
        <v>570.3</v>
      </c>
      <c r="S108" s="18"/>
      <c r="T108" s="18"/>
      <c r="U108" s="18">
        <f t="shared" si="3"/>
        <v>655.8449999999999</v>
      </c>
      <c r="V108" s="18"/>
      <c r="W108" s="18"/>
    </row>
    <row r="109" spans="1:23" ht="12.75">
      <c r="A109" s="6"/>
      <c r="B109" s="19" t="s">
        <v>33</v>
      </c>
      <c r="C109" s="19"/>
      <c r="D109" s="19"/>
      <c r="E109" s="19"/>
      <c r="F109" s="19"/>
      <c r="G109" s="19"/>
      <c r="H109" s="19"/>
      <c r="I109" s="19"/>
      <c r="J109" s="16"/>
      <c r="K109" s="16"/>
      <c r="L109" s="16"/>
      <c r="M109" s="16"/>
      <c r="N109" s="16"/>
      <c r="O109" s="16"/>
      <c r="P109" s="16"/>
      <c r="Q109" s="16"/>
      <c r="R109" s="8">
        <f>SUM(R98:T108)</f>
        <v>2002.895</v>
      </c>
      <c r="S109" s="8"/>
      <c r="T109" s="8"/>
      <c r="U109" s="8">
        <f>SUM(U98:W108)</f>
        <v>2303.32925</v>
      </c>
      <c r="V109" s="8"/>
      <c r="W109" s="8"/>
    </row>
    <row r="110" ht="4.5" customHeight="1"/>
    <row r="111" ht="6" customHeight="1"/>
    <row r="112" spans="1:23" ht="12.75">
      <c r="A112" s="21" t="s">
        <v>21</v>
      </c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</row>
    <row r="113" spans="1:23" ht="12.75">
      <c r="A113" s="21" t="s">
        <v>103</v>
      </c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</row>
    <row r="114" spans="1:23" ht="26.25" customHeight="1">
      <c r="A114" s="21" t="s">
        <v>71</v>
      </c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</row>
    <row r="115" spans="1:23" ht="12.75">
      <c r="A115" s="21" t="s">
        <v>184</v>
      </c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</row>
    <row r="116" spans="1:23" ht="12.75">
      <c r="A116" s="17" t="s">
        <v>23</v>
      </c>
      <c r="B116" s="17" t="s">
        <v>104</v>
      </c>
      <c r="C116" s="17"/>
      <c r="D116" s="17"/>
      <c r="E116" s="17"/>
      <c r="F116" s="17"/>
      <c r="G116" s="17"/>
      <c r="H116" s="17"/>
      <c r="I116" s="17" t="s">
        <v>105</v>
      </c>
      <c r="J116" s="17"/>
      <c r="K116" s="17" t="s">
        <v>42</v>
      </c>
      <c r="L116" s="17"/>
      <c r="M116" s="17" t="s">
        <v>40</v>
      </c>
      <c r="N116" s="17"/>
      <c r="O116" s="17"/>
      <c r="P116" s="17" t="s">
        <v>56</v>
      </c>
      <c r="Q116" s="17"/>
      <c r="R116" s="17" t="s">
        <v>26</v>
      </c>
      <c r="S116" s="17"/>
      <c r="T116" s="17"/>
      <c r="U116" s="17"/>
      <c r="V116" s="17"/>
      <c r="W116" s="17"/>
    </row>
    <row r="117" spans="1:23" ht="53.25" customHeight="1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 t="s">
        <v>106</v>
      </c>
      <c r="S117" s="17"/>
      <c r="T117" s="17"/>
      <c r="U117" s="17" t="s">
        <v>39</v>
      </c>
      <c r="V117" s="17"/>
      <c r="W117" s="17"/>
    </row>
    <row r="118" spans="1:23" ht="12.75">
      <c r="A118" s="5">
        <v>1</v>
      </c>
      <c r="B118" s="20">
        <v>2</v>
      </c>
      <c r="C118" s="20"/>
      <c r="D118" s="20"/>
      <c r="E118" s="20"/>
      <c r="F118" s="20"/>
      <c r="G118" s="20"/>
      <c r="H118" s="20"/>
      <c r="I118" s="20">
        <v>3</v>
      </c>
      <c r="J118" s="20"/>
      <c r="K118" s="20">
        <v>4</v>
      </c>
      <c r="L118" s="20"/>
      <c r="M118" s="20">
        <v>5</v>
      </c>
      <c r="N118" s="20"/>
      <c r="O118" s="20"/>
      <c r="P118" s="20">
        <v>6</v>
      </c>
      <c r="Q118" s="20"/>
      <c r="R118" s="20">
        <v>7</v>
      </c>
      <c r="S118" s="20"/>
      <c r="T118" s="20"/>
      <c r="U118" s="20">
        <v>8</v>
      </c>
      <c r="V118" s="20"/>
      <c r="W118" s="20"/>
    </row>
    <row r="119" spans="1:23" ht="25.5" customHeight="1">
      <c r="A119" s="2">
        <v>1</v>
      </c>
      <c r="B119" s="9" t="s">
        <v>89</v>
      </c>
      <c r="C119" s="9"/>
      <c r="D119" s="9"/>
      <c r="E119" s="9"/>
      <c r="F119" s="9"/>
      <c r="G119" s="9"/>
      <c r="H119" s="9"/>
      <c r="I119" s="10">
        <v>0.2</v>
      </c>
      <c r="J119" s="10"/>
      <c r="K119" s="17" t="s">
        <v>45</v>
      </c>
      <c r="L119" s="17"/>
      <c r="M119" s="18">
        <v>20000</v>
      </c>
      <c r="N119" s="18"/>
      <c r="O119" s="18"/>
      <c r="P119" s="17">
        <v>1</v>
      </c>
      <c r="Q119" s="17"/>
      <c r="R119" s="18">
        <f>I119*M119*1.67/305</f>
        <v>21.901639344262296</v>
      </c>
      <c r="S119" s="18"/>
      <c r="T119" s="18"/>
      <c r="U119" s="18">
        <f>R119*$S$12</f>
        <v>24.091803278688527</v>
      </c>
      <c r="V119" s="18"/>
      <c r="W119" s="18"/>
    </row>
    <row r="120" spans="1:23" ht="12.75">
      <c r="A120" s="2">
        <v>2</v>
      </c>
      <c r="B120" s="9" t="s">
        <v>107</v>
      </c>
      <c r="C120" s="9"/>
      <c r="D120" s="9"/>
      <c r="E120" s="9"/>
      <c r="F120" s="9"/>
      <c r="G120" s="9"/>
      <c r="H120" s="9"/>
      <c r="I120" s="10">
        <v>0.25</v>
      </c>
      <c r="J120" s="10"/>
      <c r="K120" s="17" t="s">
        <v>45</v>
      </c>
      <c r="L120" s="17"/>
      <c r="M120" s="18">
        <v>3414.2</v>
      </c>
      <c r="N120" s="18"/>
      <c r="O120" s="18"/>
      <c r="P120" s="17">
        <v>1</v>
      </c>
      <c r="Q120" s="17"/>
      <c r="R120" s="18">
        <f>I120*M120*1.15/305</f>
        <v>3.218303278688524</v>
      </c>
      <c r="S120" s="18"/>
      <c r="T120" s="18"/>
      <c r="U120" s="18">
        <f>R120*$S$12</f>
        <v>3.5401336065573767</v>
      </c>
      <c r="V120" s="18"/>
      <c r="W120" s="18"/>
    </row>
    <row r="121" spans="1:23" ht="12.75">
      <c r="A121" s="6"/>
      <c r="B121" s="19" t="s">
        <v>33</v>
      </c>
      <c r="C121" s="19"/>
      <c r="D121" s="19"/>
      <c r="E121" s="19"/>
      <c r="F121" s="19"/>
      <c r="G121" s="19"/>
      <c r="H121" s="19"/>
      <c r="I121" s="16"/>
      <c r="J121" s="16"/>
      <c r="K121" s="16"/>
      <c r="L121" s="16"/>
      <c r="M121" s="16"/>
      <c r="N121" s="16"/>
      <c r="O121" s="16"/>
      <c r="P121" s="16"/>
      <c r="Q121" s="16"/>
      <c r="R121" s="8">
        <f>R119+R120</f>
        <v>25.11994262295082</v>
      </c>
      <c r="S121" s="8"/>
      <c r="T121" s="8"/>
      <c r="U121" s="8">
        <f>U119+U120</f>
        <v>27.631936885245903</v>
      </c>
      <c r="V121" s="8"/>
      <c r="W121" s="8"/>
    </row>
    <row r="122" ht="12.75" hidden="1"/>
    <row r="123" spans="1:33" ht="12.75">
      <c r="A123" s="70" t="s">
        <v>116</v>
      </c>
      <c r="B123" s="70"/>
      <c r="C123" s="70"/>
      <c r="D123" s="70"/>
      <c r="E123" s="70"/>
      <c r="F123" s="70"/>
      <c r="G123" s="70"/>
      <c r="H123" s="70"/>
      <c r="I123" s="70"/>
      <c r="J123" s="70"/>
      <c r="K123" s="70"/>
      <c r="L123" s="70"/>
      <c r="M123" s="70"/>
      <c r="N123" s="70"/>
      <c r="O123" s="70"/>
      <c r="P123" s="70"/>
      <c r="Q123" s="70"/>
      <c r="R123" s="70"/>
      <c r="S123" s="70"/>
      <c r="T123" s="70"/>
      <c r="U123" s="70"/>
      <c r="V123" s="70"/>
      <c r="W123" s="70"/>
      <c r="X123" s="70"/>
      <c r="Y123" s="7"/>
      <c r="Z123" s="7"/>
      <c r="AA123" s="7"/>
      <c r="AB123" s="7"/>
      <c r="AC123" s="7"/>
      <c r="AD123" s="7"/>
      <c r="AE123" s="7"/>
      <c r="AF123" s="7"/>
      <c r="AG123" s="7"/>
    </row>
    <row r="124" spans="1:33" ht="24.75" customHeight="1">
      <c r="A124" s="21" t="s">
        <v>95</v>
      </c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7"/>
      <c r="Z124" s="7"/>
      <c r="AA124" s="7"/>
      <c r="AB124" s="7"/>
      <c r="AC124" s="7"/>
      <c r="AD124" s="7"/>
      <c r="AE124" s="7"/>
      <c r="AF124" s="7"/>
      <c r="AG124" s="7"/>
    </row>
    <row r="125" spans="1:33" ht="12.75">
      <c r="A125" s="70" t="s">
        <v>122</v>
      </c>
      <c r="B125" s="70"/>
      <c r="C125" s="70"/>
      <c r="D125" s="70"/>
      <c r="E125" s="70"/>
      <c r="F125" s="70"/>
      <c r="G125" s="70"/>
      <c r="H125" s="70"/>
      <c r="I125" s="70"/>
      <c r="J125" s="70"/>
      <c r="K125" s="70"/>
      <c r="L125" s="70"/>
      <c r="M125" s="70"/>
      <c r="N125" s="70"/>
      <c r="O125" s="70"/>
      <c r="P125" s="70"/>
      <c r="Q125" s="70"/>
      <c r="R125" s="70"/>
      <c r="S125" s="70"/>
      <c r="T125" s="70"/>
      <c r="U125" s="70"/>
      <c r="V125" s="70"/>
      <c r="W125" s="70"/>
      <c r="X125" s="70"/>
      <c r="Y125" s="7"/>
      <c r="Z125" s="7"/>
      <c r="AA125" s="7"/>
      <c r="AB125" s="7"/>
      <c r="AC125" s="7"/>
      <c r="AD125" s="7"/>
      <c r="AE125" s="7"/>
      <c r="AF125" s="7"/>
      <c r="AG125" s="7"/>
    </row>
    <row r="126" spans="1:33" ht="12.75" hidden="1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5"/>
      <c r="R126" s="15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</row>
    <row r="127" spans="1:24" ht="12.75">
      <c r="A127" s="17" t="s">
        <v>23</v>
      </c>
      <c r="B127" s="17" t="s">
        <v>108</v>
      </c>
      <c r="C127" s="17"/>
      <c r="D127" s="17"/>
      <c r="E127" s="17"/>
      <c r="F127" s="23" t="s">
        <v>115</v>
      </c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4" t="s">
        <v>33</v>
      </c>
      <c r="W127" s="45"/>
      <c r="X127" s="46"/>
    </row>
    <row r="128" spans="1:24" ht="75.75" customHeight="1">
      <c r="A128" s="17"/>
      <c r="B128" s="17"/>
      <c r="C128" s="17"/>
      <c r="D128" s="17"/>
      <c r="E128" s="17"/>
      <c r="F128" s="61" t="s">
        <v>109</v>
      </c>
      <c r="G128" s="61"/>
      <c r="H128" s="61" t="s">
        <v>110</v>
      </c>
      <c r="I128" s="61"/>
      <c r="J128" s="62" t="s">
        <v>111</v>
      </c>
      <c r="K128" s="63"/>
      <c r="L128" s="62" t="s">
        <v>227</v>
      </c>
      <c r="M128" s="63"/>
      <c r="N128" s="61" t="s">
        <v>228</v>
      </c>
      <c r="O128" s="61"/>
      <c r="P128" s="61" t="s">
        <v>112</v>
      </c>
      <c r="Q128" s="61"/>
      <c r="R128" s="61" t="s">
        <v>113</v>
      </c>
      <c r="S128" s="61"/>
      <c r="T128" s="61" t="s">
        <v>114</v>
      </c>
      <c r="U128" s="61"/>
      <c r="V128" s="47"/>
      <c r="W128" s="48"/>
      <c r="X128" s="49"/>
    </row>
    <row r="129" spans="1:24" ht="12.75">
      <c r="A129" s="4">
        <v>1</v>
      </c>
      <c r="B129" s="64">
        <v>2</v>
      </c>
      <c r="C129" s="66"/>
      <c r="D129" s="66"/>
      <c r="E129" s="66"/>
      <c r="F129" s="64">
        <v>3</v>
      </c>
      <c r="G129" s="65"/>
      <c r="H129" s="64">
        <v>4</v>
      </c>
      <c r="I129" s="65"/>
      <c r="J129" s="64">
        <v>5</v>
      </c>
      <c r="K129" s="65"/>
      <c r="L129" s="64">
        <v>6</v>
      </c>
      <c r="M129" s="65"/>
      <c r="N129" s="64">
        <v>7</v>
      </c>
      <c r="O129" s="65"/>
      <c r="P129" s="64">
        <v>8</v>
      </c>
      <c r="Q129" s="65"/>
      <c r="R129" s="64">
        <v>9</v>
      </c>
      <c r="S129" s="65"/>
      <c r="T129" s="64">
        <v>10</v>
      </c>
      <c r="U129" s="66"/>
      <c r="V129" s="64">
        <v>11</v>
      </c>
      <c r="W129" s="66"/>
      <c r="X129" s="65"/>
    </row>
    <row r="130" spans="1:24" ht="90.75" customHeight="1">
      <c r="A130" s="2">
        <v>1</v>
      </c>
      <c r="B130" s="27" t="s">
        <v>96</v>
      </c>
      <c r="C130" s="28"/>
      <c r="D130" s="28"/>
      <c r="E130" s="29"/>
      <c r="F130" s="25">
        <f>U38</f>
        <v>455.814864314355</v>
      </c>
      <c r="G130" s="26"/>
      <c r="H130" s="25">
        <f>U87/100</f>
        <v>68.65749550000001</v>
      </c>
      <c r="I130" s="26"/>
      <c r="J130" s="67">
        <f>U109/100</f>
        <v>23.033292499999998</v>
      </c>
      <c r="K130" s="68"/>
      <c r="L130" s="67">
        <f>U121</f>
        <v>27.631936885245903</v>
      </c>
      <c r="M130" s="68"/>
      <c r="N130" s="67">
        <f>L130*0.3</f>
        <v>8.28958106557377</v>
      </c>
      <c r="O130" s="68"/>
      <c r="P130" s="25">
        <f>F130+H130+J130+L130+N130</f>
        <v>583.4271702651747</v>
      </c>
      <c r="Q130" s="26"/>
      <c r="R130" s="25">
        <f>P130*S13</f>
        <v>136.52195784205088</v>
      </c>
      <c r="S130" s="26"/>
      <c r="T130" s="25">
        <f>(P130+R130)*S14</f>
        <v>100.79287793501159</v>
      </c>
      <c r="U130" s="69"/>
      <c r="V130" s="25">
        <f>P130+R130+T130</f>
        <v>820.7420060422371</v>
      </c>
      <c r="W130" s="43"/>
      <c r="X130" s="24"/>
    </row>
  </sheetData>
  <mergeCells count="542">
    <mergeCell ref="T130:U130"/>
    <mergeCell ref="V130:X130"/>
    <mergeCell ref="A123:X123"/>
    <mergeCell ref="A124:X124"/>
    <mergeCell ref="A125:X125"/>
    <mergeCell ref="T129:U129"/>
    <mergeCell ref="V129:X129"/>
    <mergeCell ref="B130:E130"/>
    <mergeCell ref="F130:G130"/>
    <mergeCell ref="H130:I130"/>
    <mergeCell ref="J130:K130"/>
    <mergeCell ref="L130:M130"/>
    <mergeCell ref="N130:O130"/>
    <mergeCell ref="P130:Q130"/>
    <mergeCell ref="R130:S130"/>
    <mergeCell ref="R128:S128"/>
    <mergeCell ref="T128:U128"/>
    <mergeCell ref="B129:E129"/>
    <mergeCell ref="F129:G129"/>
    <mergeCell ref="H129:I129"/>
    <mergeCell ref="J129:K129"/>
    <mergeCell ref="L129:M129"/>
    <mergeCell ref="N129:O129"/>
    <mergeCell ref="P129:Q129"/>
    <mergeCell ref="R129:S129"/>
    <mergeCell ref="A127:A128"/>
    <mergeCell ref="B127:E128"/>
    <mergeCell ref="F127:U127"/>
    <mergeCell ref="V127:X128"/>
    <mergeCell ref="F128:G128"/>
    <mergeCell ref="H128:I128"/>
    <mergeCell ref="J128:K128"/>
    <mergeCell ref="L128:M128"/>
    <mergeCell ref="N128:O128"/>
    <mergeCell ref="P128:Q128"/>
    <mergeCell ref="A126:P126"/>
    <mergeCell ref="Q126:R126"/>
    <mergeCell ref="P120:Q120"/>
    <mergeCell ref="R120:T120"/>
    <mergeCell ref="K120:L120"/>
    <mergeCell ref="M120:O120"/>
    <mergeCell ref="U120:W120"/>
    <mergeCell ref="B121:H121"/>
    <mergeCell ref="I121:J121"/>
    <mergeCell ref="K121:L121"/>
    <mergeCell ref="M121:O121"/>
    <mergeCell ref="P121:Q121"/>
    <mergeCell ref="R121:T121"/>
    <mergeCell ref="U121:W121"/>
    <mergeCell ref="B120:H120"/>
    <mergeCell ref="I120:J120"/>
    <mergeCell ref="P118:Q118"/>
    <mergeCell ref="R118:T118"/>
    <mergeCell ref="U118:W118"/>
    <mergeCell ref="B119:H119"/>
    <mergeCell ref="I119:J119"/>
    <mergeCell ref="K119:L119"/>
    <mergeCell ref="M119:O119"/>
    <mergeCell ref="P119:Q119"/>
    <mergeCell ref="R119:T119"/>
    <mergeCell ref="U119:W119"/>
    <mergeCell ref="B118:H118"/>
    <mergeCell ref="I118:J118"/>
    <mergeCell ref="K118:L118"/>
    <mergeCell ref="M118:O118"/>
    <mergeCell ref="M116:O117"/>
    <mergeCell ref="P116:Q117"/>
    <mergeCell ref="R116:W116"/>
    <mergeCell ref="R117:T117"/>
    <mergeCell ref="U117:W117"/>
    <mergeCell ref="A116:A117"/>
    <mergeCell ref="B116:H117"/>
    <mergeCell ref="I116:J117"/>
    <mergeCell ref="K116:L117"/>
    <mergeCell ref="A112:W112"/>
    <mergeCell ref="A113:W113"/>
    <mergeCell ref="A114:W114"/>
    <mergeCell ref="A115:W115"/>
    <mergeCell ref="P109:Q109"/>
    <mergeCell ref="R109:T109"/>
    <mergeCell ref="U109:W109"/>
    <mergeCell ref="B109:I109"/>
    <mergeCell ref="J109:K109"/>
    <mergeCell ref="L109:M109"/>
    <mergeCell ref="N109:O109"/>
    <mergeCell ref="P107:Q107"/>
    <mergeCell ref="R107:T107"/>
    <mergeCell ref="U107:W107"/>
    <mergeCell ref="B108:I108"/>
    <mergeCell ref="J108:K108"/>
    <mergeCell ref="L108:M108"/>
    <mergeCell ref="N108:O108"/>
    <mergeCell ref="P108:Q108"/>
    <mergeCell ref="R108:T108"/>
    <mergeCell ref="U108:W108"/>
    <mergeCell ref="B107:I107"/>
    <mergeCell ref="J107:K107"/>
    <mergeCell ref="L107:M107"/>
    <mergeCell ref="N107:O107"/>
    <mergeCell ref="P105:Q105"/>
    <mergeCell ref="R105:T105"/>
    <mergeCell ref="U105:W105"/>
    <mergeCell ref="B106:I106"/>
    <mergeCell ref="J106:K106"/>
    <mergeCell ref="L106:M106"/>
    <mergeCell ref="N106:O106"/>
    <mergeCell ref="P106:Q106"/>
    <mergeCell ref="R106:T106"/>
    <mergeCell ref="U106:W106"/>
    <mergeCell ref="B105:I105"/>
    <mergeCell ref="J105:K105"/>
    <mergeCell ref="L105:M105"/>
    <mergeCell ref="N105:O105"/>
    <mergeCell ref="P103:Q103"/>
    <mergeCell ref="R103:T103"/>
    <mergeCell ref="U103:W103"/>
    <mergeCell ref="B104:I104"/>
    <mergeCell ref="J104:K104"/>
    <mergeCell ref="L104:M104"/>
    <mergeCell ref="N104:O104"/>
    <mergeCell ref="P104:Q104"/>
    <mergeCell ref="R104:T104"/>
    <mergeCell ref="U104:W104"/>
    <mergeCell ref="B103:I103"/>
    <mergeCell ref="J103:K103"/>
    <mergeCell ref="L103:M103"/>
    <mergeCell ref="N103:O103"/>
    <mergeCell ref="P101:Q101"/>
    <mergeCell ref="R101:T101"/>
    <mergeCell ref="U101:W101"/>
    <mergeCell ref="B102:I102"/>
    <mergeCell ref="J102:K102"/>
    <mergeCell ref="L102:M102"/>
    <mergeCell ref="N102:O102"/>
    <mergeCell ref="P102:Q102"/>
    <mergeCell ref="R102:T102"/>
    <mergeCell ref="U102:W102"/>
    <mergeCell ref="B101:I101"/>
    <mergeCell ref="J101:K101"/>
    <mergeCell ref="L101:M101"/>
    <mergeCell ref="N101:O101"/>
    <mergeCell ref="P99:Q99"/>
    <mergeCell ref="R99:T99"/>
    <mergeCell ref="U99:W99"/>
    <mergeCell ref="B100:I100"/>
    <mergeCell ref="J100:K100"/>
    <mergeCell ref="L100:M100"/>
    <mergeCell ref="N100:O100"/>
    <mergeCell ref="P100:Q100"/>
    <mergeCell ref="R100:T100"/>
    <mergeCell ref="U100:W100"/>
    <mergeCell ref="B99:I99"/>
    <mergeCell ref="J99:K99"/>
    <mergeCell ref="L99:M99"/>
    <mergeCell ref="N99:O99"/>
    <mergeCell ref="P97:Q97"/>
    <mergeCell ref="R97:T97"/>
    <mergeCell ref="U97:W97"/>
    <mergeCell ref="B98:I98"/>
    <mergeCell ref="J98:K98"/>
    <mergeCell ref="L98:M98"/>
    <mergeCell ref="N98:O98"/>
    <mergeCell ref="P98:Q98"/>
    <mergeCell ref="R98:T98"/>
    <mergeCell ref="U98:W98"/>
    <mergeCell ref="B97:I97"/>
    <mergeCell ref="J97:K97"/>
    <mergeCell ref="L97:M97"/>
    <mergeCell ref="N97:O97"/>
    <mergeCell ref="R95:T95"/>
    <mergeCell ref="U95:W95"/>
    <mergeCell ref="B96:I96"/>
    <mergeCell ref="J96:K96"/>
    <mergeCell ref="L96:M96"/>
    <mergeCell ref="N96:O96"/>
    <mergeCell ref="P96:Q96"/>
    <mergeCell ref="R96:T96"/>
    <mergeCell ref="U96:W96"/>
    <mergeCell ref="A90:W90"/>
    <mergeCell ref="A91:W91"/>
    <mergeCell ref="A92:W92"/>
    <mergeCell ref="A94:A95"/>
    <mergeCell ref="B94:I95"/>
    <mergeCell ref="J94:K95"/>
    <mergeCell ref="L94:M95"/>
    <mergeCell ref="N94:O95"/>
    <mergeCell ref="P94:Q95"/>
    <mergeCell ref="R94:W94"/>
    <mergeCell ref="A89:W89"/>
    <mergeCell ref="A14:R14"/>
    <mergeCell ref="S14:W14"/>
    <mergeCell ref="A15:R15"/>
    <mergeCell ref="S15:W15"/>
    <mergeCell ref="A18:W18"/>
    <mergeCell ref="A19:W19"/>
    <mergeCell ref="A20:W20"/>
    <mergeCell ref="A21:W21"/>
    <mergeCell ref="A23:A25"/>
    <mergeCell ref="A12:R12"/>
    <mergeCell ref="S12:W12"/>
    <mergeCell ref="A13:R13"/>
    <mergeCell ref="S13:W13"/>
    <mergeCell ref="A10:R10"/>
    <mergeCell ref="S10:W10"/>
    <mergeCell ref="A11:R11"/>
    <mergeCell ref="S11:W11"/>
    <mergeCell ref="A8:R8"/>
    <mergeCell ref="S8:W8"/>
    <mergeCell ref="A9:R9"/>
    <mergeCell ref="S9:W9"/>
    <mergeCell ref="A6:R6"/>
    <mergeCell ref="S6:W6"/>
    <mergeCell ref="A7:R7"/>
    <mergeCell ref="S7:W7"/>
    <mergeCell ref="A1:W1"/>
    <mergeCell ref="A3:W3"/>
    <mergeCell ref="A5:R5"/>
    <mergeCell ref="S5:W5"/>
    <mergeCell ref="R26:T26"/>
    <mergeCell ref="B23:J25"/>
    <mergeCell ref="K23:N25"/>
    <mergeCell ref="O23:Q25"/>
    <mergeCell ref="R23:W23"/>
    <mergeCell ref="R24:T25"/>
    <mergeCell ref="U24:W25"/>
    <mergeCell ref="K31:N31"/>
    <mergeCell ref="B26:J26"/>
    <mergeCell ref="K26:N26"/>
    <mergeCell ref="O26:Q26"/>
    <mergeCell ref="U29:W29"/>
    <mergeCell ref="U26:W26"/>
    <mergeCell ref="A27:A33"/>
    <mergeCell ref="B27:J27"/>
    <mergeCell ref="K27:N27"/>
    <mergeCell ref="O27:Q27"/>
    <mergeCell ref="B29:J29"/>
    <mergeCell ref="K29:N29"/>
    <mergeCell ref="O29:Q29"/>
    <mergeCell ref="B31:J31"/>
    <mergeCell ref="U27:W27"/>
    <mergeCell ref="B28:J28"/>
    <mergeCell ref="K28:N28"/>
    <mergeCell ref="O28:Q28"/>
    <mergeCell ref="R28:T28"/>
    <mergeCell ref="U28:W28"/>
    <mergeCell ref="O30:Q30"/>
    <mergeCell ref="R30:T30"/>
    <mergeCell ref="O31:Q31"/>
    <mergeCell ref="R27:T27"/>
    <mergeCell ref="R29:T29"/>
    <mergeCell ref="U30:W30"/>
    <mergeCell ref="R31:T31"/>
    <mergeCell ref="U31:W31"/>
    <mergeCell ref="B32:J32"/>
    <mergeCell ref="K32:N32"/>
    <mergeCell ref="O32:Q32"/>
    <mergeCell ref="R32:T32"/>
    <mergeCell ref="U32:W32"/>
    <mergeCell ref="B30:J30"/>
    <mergeCell ref="K30:N30"/>
    <mergeCell ref="U33:W33"/>
    <mergeCell ref="B34:J34"/>
    <mergeCell ref="K34:N34"/>
    <mergeCell ref="O34:Q34"/>
    <mergeCell ref="R34:T34"/>
    <mergeCell ref="U34:W34"/>
    <mergeCell ref="B33:J33"/>
    <mergeCell ref="K33:N33"/>
    <mergeCell ref="O33:Q33"/>
    <mergeCell ref="R33:T33"/>
    <mergeCell ref="U35:W35"/>
    <mergeCell ref="B36:J36"/>
    <mergeCell ref="K36:N36"/>
    <mergeCell ref="O36:Q36"/>
    <mergeCell ref="R36:T36"/>
    <mergeCell ref="U36:W36"/>
    <mergeCell ref="B35:J35"/>
    <mergeCell ref="K35:N35"/>
    <mergeCell ref="O35:Q35"/>
    <mergeCell ref="R35:T35"/>
    <mergeCell ref="U37:W37"/>
    <mergeCell ref="B38:J38"/>
    <mergeCell ref="K38:N38"/>
    <mergeCell ref="O38:Q38"/>
    <mergeCell ref="R38:T38"/>
    <mergeCell ref="U38:W38"/>
    <mergeCell ref="B37:J37"/>
    <mergeCell ref="K37:N37"/>
    <mergeCell ref="O37:Q37"/>
    <mergeCell ref="R37:T37"/>
    <mergeCell ref="A41:W41"/>
    <mergeCell ref="A42:W42"/>
    <mergeCell ref="A43:W43"/>
    <mergeCell ref="A44:W44"/>
    <mergeCell ref="A46:A47"/>
    <mergeCell ref="B46:J47"/>
    <mergeCell ref="K46:L47"/>
    <mergeCell ref="M46:N47"/>
    <mergeCell ref="O46:Q47"/>
    <mergeCell ref="R46:W46"/>
    <mergeCell ref="R47:T47"/>
    <mergeCell ref="U47:W47"/>
    <mergeCell ref="B48:J48"/>
    <mergeCell ref="K48:L48"/>
    <mergeCell ref="M48:N48"/>
    <mergeCell ref="O48:Q48"/>
    <mergeCell ref="R50:T50"/>
    <mergeCell ref="U50:W50"/>
    <mergeCell ref="B49:J49"/>
    <mergeCell ref="K49:L49"/>
    <mergeCell ref="M49:N49"/>
    <mergeCell ref="O49:Q49"/>
    <mergeCell ref="R48:T48"/>
    <mergeCell ref="U48:W48"/>
    <mergeCell ref="R49:T49"/>
    <mergeCell ref="U49:W49"/>
    <mergeCell ref="R51:T51"/>
    <mergeCell ref="U51:W51"/>
    <mergeCell ref="B50:J50"/>
    <mergeCell ref="K50:L50"/>
    <mergeCell ref="B51:J51"/>
    <mergeCell ref="K51:L51"/>
    <mergeCell ref="M51:N51"/>
    <mergeCell ref="O51:Q51"/>
    <mergeCell ref="M50:N50"/>
    <mergeCell ref="O50:Q50"/>
    <mergeCell ref="B52:J52"/>
    <mergeCell ref="K52:L52"/>
    <mergeCell ref="M52:N52"/>
    <mergeCell ref="O52:Q52"/>
    <mergeCell ref="R54:T54"/>
    <mergeCell ref="U54:W54"/>
    <mergeCell ref="B53:J53"/>
    <mergeCell ref="K53:L53"/>
    <mergeCell ref="M53:N53"/>
    <mergeCell ref="O53:Q53"/>
    <mergeCell ref="R52:T52"/>
    <mergeCell ref="U52:W52"/>
    <mergeCell ref="R53:T53"/>
    <mergeCell ref="U53:W53"/>
    <mergeCell ref="R55:T55"/>
    <mergeCell ref="U55:W55"/>
    <mergeCell ref="B54:J54"/>
    <mergeCell ref="K54:L54"/>
    <mergeCell ref="B55:J55"/>
    <mergeCell ref="K55:L55"/>
    <mergeCell ref="M55:N55"/>
    <mergeCell ref="O55:Q55"/>
    <mergeCell ref="M54:N54"/>
    <mergeCell ref="O54:Q54"/>
    <mergeCell ref="B56:J56"/>
    <mergeCell ref="K56:L56"/>
    <mergeCell ref="M56:N56"/>
    <mergeCell ref="O56:Q56"/>
    <mergeCell ref="R58:T58"/>
    <mergeCell ref="U58:W58"/>
    <mergeCell ref="B57:J57"/>
    <mergeCell ref="K57:L57"/>
    <mergeCell ref="M57:N57"/>
    <mergeCell ref="O57:Q57"/>
    <mergeCell ref="R56:T56"/>
    <mergeCell ref="U56:W56"/>
    <mergeCell ref="R57:T57"/>
    <mergeCell ref="U57:W57"/>
    <mergeCell ref="R59:T59"/>
    <mergeCell ref="U59:W59"/>
    <mergeCell ref="B58:J58"/>
    <mergeCell ref="K58:L58"/>
    <mergeCell ref="B59:J59"/>
    <mergeCell ref="K59:L59"/>
    <mergeCell ref="M59:N59"/>
    <mergeCell ref="O59:Q59"/>
    <mergeCell ref="M58:N58"/>
    <mergeCell ref="O58:Q58"/>
    <mergeCell ref="B60:J60"/>
    <mergeCell ref="K60:L60"/>
    <mergeCell ref="M60:N60"/>
    <mergeCell ref="O60:Q60"/>
    <mergeCell ref="R62:T62"/>
    <mergeCell ref="U62:W62"/>
    <mergeCell ref="B61:J61"/>
    <mergeCell ref="K61:L61"/>
    <mergeCell ref="M61:N61"/>
    <mergeCell ref="O61:Q61"/>
    <mergeCell ref="R60:T60"/>
    <mergeCell ref="U60:W60"/>
    <mergeCell ref="R61:T61"/>
    <mergeCell ref="U61:W61"/>
    <mergeCell ref="R63:T63"/>
    <mergeCell ref="U63:W63"/>
    <mergeCell ref="B62:J62"/>
    <mergeCell ref="K62:L62"/>
    <mergeCell ref="B63:J63"/>
    <mergeCell ref="K63:L63"/>
    <mergeCell ref="M63:N63"/>
    <mergeCell ref="O63:Q63"/>
    <mergeCell ref="M62:N62"/>
    <mergeCell ref="O62:Q62"/>
    <mergeCell ref="B64:J64"/>
    <mergeCell ref="K64:L64"/>
    <mergeCell ref="M64:N64"/>
    <mergeCell ref="O64:Q64"/>
    <mergeCell ref="R66:T66"/>
    <mergeCell ref="U66:W66"/>
    <mergeCell ref="B65:J65"/>
    <mergeCell ref="K65:L65"/>
    <mergeCell ref="M65:N65"/>
    <mergeCell ref="O65:Q65"/>
    <mergeCell ref="R64:T64"/>
    <mergeCell ref="U64:W64"/>
    <mergeCell ref="R65:T65"/>
    <mergeCell ref="U65:W65"/>
    <mergeCell ref="R67:T67"/>
    <mergeCell ref="U67:W67"/>
    <mergeCell ref="B66:J66"/>
    <mergeCell ref="K66:L66"/>
    <mergeCell ref="B67:J67"/>
    <mergeCell ref="K67:L67"/>
    <mergeCell ref="M67:N67"/>
    <mergeCell ref="O67:Q67"/>
    <mergeCell ref="M66:N66"/>
    <mergeCell ref="O66:Q66"/>
    <mergeCell ref="B68:J68"/>
    <mergeCell ref="K68:L68"/>
    <mergeCell ref="M68:N68"/>
    <mergeCell ref="O68:Q68"/>
    <mergeCell ref="R70:T70"/>
    <mergeCell ref="U70:W70"/>
    <mergeCell ref="B69:J69"/>
    <mergeCell ref="K69:L69"/>
    <mergeCell ref="M69:N69"/>
    <mergeCell ref="O69:Q69"/>
    <mergeCell ref="R68:T68"/>
    <mergeCell ref="U68:W68"/>
    <mergeCell ref="R69:T69"/>
    <mergeCell ref="U69:W69"/>
    <mergeCell ref="R71:T71"/>
    <mergeCell ref="U71:W71"/>
    <mergeCell ref="B70:J70"/>
    <mergeCell ref="K70:L70"/>
    <mergeCell ref="B71:J71"/>
    <mergeCell ref="K71:L71"/>
    <mergeCell ref="M71:N71"/>
    <mergeCell ref="O71:Q71"/>
    <mergeCell ref="M70:N70"/>
    <mergeCell ref="O70:Q70"/>
    <mergeCell ref="B72:J72"/>
    <mergeCell ref="K72:L72"/>
    <mergeCell ref="M72:N72"/>
    <mergeCell ref="O72:Q72"/>
    <mergeCell ref="R74:T74"/>
    <mergeCell ref="U74:W74"/>
    <mergeCell ref="B73:J73"/>
    <mergeCell ref="K73:L73"/>
    <mergeCell ref="M73:N73"/>
    <mergeCell ref="O73:Q73"/>
    <mergeCell ref="R72:T72"/>
    <mergeCell ref="U72:W72"/>
    <mergeCell ref="R73:T73"/>
    <mergeCell ref="U73:W73"/>
    <mergeCell ref="R75:T75"/>
    <mergeCell ref="U75:W75"/>
    <mergeCell ref="B74:J74"/>
    <mergeCell ref="K74:L74"/>
    <mergeCell ref="B75:J75"/>
    <mergeCell ref="K75:L75"/>
    <mergeCell ref="M75:N75"/>
    <mergeCell ref="O75:Q75"/>
    <mergeCell ref="M74:N74"/>
    <mergeCell ref="O74:Q74"/>
    <mergeCell ref="B76:J76"/>
    <mergeCell ref="K76:L76"/>
    <mergeCell ref="M76:N76"/>
    <mergeCell ref="O76:Q76"/>
    <mergeCell ref="R78:T78"/>
    <mergeCell ref="U78:W78"/>
    <mergeCell ref="B77:J77"/>
    <mergeCell ref="K77:L77"/>
    <mergeCell ref="M77:N77"/>
    <mergeCell ref="O77:Q77"/>
    <mergeCell ref="R76:T76"/>
    <mergeCell ref="U76:W76"/>
    <mergeCell ref="R77:T77"/>
    <mergeCell ref="U77:W77"/>
    <mergeCell ref="R79:T79"/>
    <mergeCell ref="U79:W79"/>
    <mergeCell ref="B78:J78"/>
    <mergeCell ref="K78:L78"/>
    <mergeCell ref="B79:J79"/>
    <mergeCell ref="K79:L79"/>
    <mergeCell ref="M79:N79"/>
    <mergeCell ref="O79:Q79"/>
    <mergeCell ref="M78:N78"/>
    <mergeCell ref="O78:Q78"/>
    <mergeCell ref="B80:J80"/>
    <mergeCell ref="K80:L80"/>
    <mergeCell ref="M80:N80"/>
    <mergeCell ref="O80:Q80"/>
    <mergeCell ref="R82:T82"/>
    <mergeCell ref="U82:W82"/>
    <mergeCell ref="B81:J81"/>
    <mergeCell ref="K81:L81"/>
    <mergeCell ref="M81:N81"/>
    <mergeCell ref="O81:Q81"/>
    <mergeCell ref="R80:T80"/>
    <mergeCell ref="U80:W80"/>
    <mergeCell ref="R81:T81"/>
    <mergeCell ref="U81:W81"/>
    <mergeCell ref="R83:T83"/>
    <mergeCell ref="U83:W83"/>
    <mergeCell ref="B82:J82"/>
    <mergeCell ref="K82:L82"/>
    <mergeCell ref="B83:J83"/>
    <mergeCell ref="K83:L83"/>
    <mergeCell ref="M83:N83"/>
    <mergeCell ref="O83:Q83"/>
    <mergeCell ref="M82:N82"/>
    <mergeCell ref="O82:Q82"/>
    <mergeCell ref="B84:J84"/>
    <mergeCell ref="K84:L84"/>
    <mergeCell ref="M84:N84"/>
    <mergeCell ref="O84:Q84"/>
    <mergeCell ref="R86:T86"/>
    <mergeCell ref="U86:W86"/>
    <mergeCell ref="B85:J85"/>
    <mergeCell ref="K85:L85"/>
    <mergeCell ref="M85:N85"/>
    <mergeCell ref="O85:Q85"/>
    <mergeCell ref="R84:T84"/>
    <mergeCell ref="U84:W84"/>
    <mergeCell ref="R85:T85"/>
    <mergeCell ref="U85:W85"/>
    <mergeCell ref="R87:T87"/>
    <mergeCell ref="U87:W87"/>
    <mergeCell ref="B86:J86"/>
    <mergeCell ref="K86:L86"/>
    <mergeCell ref="B87:J87"/>
    <mergeCell ref="K87:L87"/>
    <mergeCell ref="M87:N87"/>
    <mergeCell ref="O87:Q87"/>
    <mergeCell ref="M86:N86"/>
    <mergeCell ref="O86:Q86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75"/>
  <sheetViews>
    <sheetView workbookViewId="0" topLeftCell="A60">
      <selection activeCell="O87" sqref="O87"/>
    </sheetView>
  </sheetViews>
  <sheetFormatPr defaultColWidth="9.00390625" defaultRowHeight="12.75"/>
  <cols>
    <col min="1" max="34" width="3.75390625" style="0" customWidth="1"/>
    <col min="35" max="35" width="11.75390625" style="0" customWidth="1"/>
    <col min="36" max="73" width="3.75390625" style="0" customWidth="1"/>
  </cols>
  <sheetData>
    <row r="1" spans="1:23" ht="15.75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</row>
    <row r="2" spans="1:23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25.5" customHeight="1">
      <c r="A3" s="21" t="s">
        <v>9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</row>
    <row r="4" spans="1:23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12.75">
      <c r="A5" s="33" t="s">
        <v>10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 t="s">
        <v>11</v>
      </c>
      <c r="T5" s="33"/>
      <c r="U5" s="33"/>
      <c r="V5" s="33"/>
      <c r="W5" s="33"/>
    </row>
    <row r="6" spans="1:23" ht="12.75">
      <c r="A6" s="27" t="s">
        <v>12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9"/>
      <c r="S6" s="17">
        <v>1.15</v>
      </c>
      <c r="T6" s="17"/>
      <c r="U6" s="17"/>
      <c r="V6" s="17"/>
      <c r="W6" s="17"/>
    </row>
    <row r="7" spans="1:23" ht="12.75">
      <c r="A7" s="9" t="s">
        <v>14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22">
        <v>0.079</v>
      </c>
      <c r="T7" s="22"/>
      <c r="U7" s="22"/>
      <c r="V7" s="22"/>
      <c r="W7" s="22"/>
    </row>
    <row r="8" spans="1:23" ht="12.75">
      <c r="A8" s="9" t="s">
        <v>15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22">
        <v>0.37</v>
      </c>
      <c r="T8" s="22"/>
      <c r="U8" s="22"/>
      <c r="V8" s="22"/>
      <c r="W8" s="22"/>
    </row>
    <row r="9" spans="1:23" ht="12.75">
      <c r="A9" s="9" t="s">
        <v>120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22">
        <v>0</v>
      </c>
      <c r="T9" s="22"/>
      <c r="U9" s="22"/>
      <c r="V9" s="22"/>
      <c r="W9" s="22"/>
    </row>
    <row r="10" spans="1:23" ht="12.75">
      <c r="A10" s="9" t="s">
        <v>16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17"/>
      <c r="T10" s="17"/>
      <c r="U10" s="17"/>
      <c r="V10" s="17"/>
      <c r="W10" s="17"/>
    </row>
    <row r="11" spans="1:23" ht="12.75">
      <c r="A11" s="9" t="s">
        <v>17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17">
        <v>1.15</v>
      </c>
      <c r="T11" s="17"/>
      <c r="U11" s="17"/>
      <c r="V11" s="17"/>
      <c r="W11" s="17"/>
    </row>
    <row r="12" spans="1:23" ht="12.75">
      <c r="A12" s="9" t="s">
        <v>18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18">
        <v>1.1</v>
      </c>
      <c r="T12" s="18"/>
      <c r="U12" s="18"/>
      <c r="V12" s="18"/>
      <c r="W12" s="18"/>
    </row>
    <row r="13" spans="1:23" ht="12.75">
      <c r="A13" s="9" t="s">
        <v>19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22">
        <v>0.234</v>
      </c>
      <c r="T13" s="22"/>
      <c r="U13" s="22"/>
      <c r="V13" s="22"/>
      <c r="W13" s="22"/>
    </row>
    <row r="14" spans="1:23" ht="12.75">
      <c r="A14" s="9" t="s">
        <v>20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22">
        <v>0.14</v>
      </c>
      <c r="T14" s="22"/>
      <c r="U14" s="22"/>
      <c r="V14" s="22"/>
      <c r="W14" s="22"/>
    </row>
    <row r="15" spans="1:23" ht="12.75">
      <c r="A15" s="9" t="s">
        <v>117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17">
        <v>25.4</v>
      </c>
      <c r="T15" s="17"/>
      <c r="U15" s="17"/>
      <c r="V15" s="17"/>
      <c r="W15" s="17"/>
    </row>
    <row r="16" ht="12.75" hidden="1"/>
    <row r="17" ht="12.75" hidden="1"/>
    <row r="18" spans="1:23" ht="12.75">
      <c r="A18" s="21" t="s">
        <v>21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</row>
    <row r="19" spans="1:23" ht="12.75">
      <c r="A19" s="21" t="s">
        <v>22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</row>
    <row r="20" spans="1:23" ht="12.75">
      <c r="A20" s="21" t="s">
        <v>126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</row>
    <row r="21" spans="1:23" ht="14.25" customHeight="1">
      <c r="A21" s="21" t="s">
        <v>122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</row>
    <row r="22" spans="1:23" ht="11.25" customHeight="1" hidden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12.75">
      <c r="A23" s="51" t="s">
        <v>23</v>
      </c>
      <c r="B23" s="44" t="s">
        <v>29</v>
      </c>
      <c r="C23" s="45"/>
      <c r="D23" s="45"/>
      <c r="E23" s="45"/>
      <c r="F23" s="45"/>
      <c r="G23" s="45"/>
      <c r="H23" s="45"/>
      <c r="I23" s="45"/>
      <c r="J23" s="46"/>
      <c r="K23" s="44" t="s">
        <v>28</v>
      </c>
      <c r="L23" s="45"/>
      <c r="M23" s="45"/>
      <c r="N23" s="46"/>
      <c r="O23" s="44" t="s">
        <v>27</v>
      </c>
      <c r="P23" s="45"/>
      <c r="Q23" s="46"/>
      <c r="R23" s="23" t="s">
        <v>26</v>
      </c>
      <c r="S23" s="43"/>
      <c r="T23" s="43"/>
      <c r="U23" s="43"/>
      <c r="V23" s="43"/>
      <c r="W23" s="24"/>
    </row>
    <row r="24" spans="1:23" ht="12.75">
      <c r="A24" s="52"/>
      <c r="B24" s="54"/>
      <c r="C24" s="55"/>
      <c r="D24" s="55"/>
      <c r="E24" s="55"/>
      <c r="F24" s="55"/>
      <c r="G24" s="55"/>
      <c r="H24" s="55"/>
      <c r="I24" s="55"/>
      <c r="J24" s="56"/>
      <c r="K24" s="54"/>
      <c r="L24" s="55"/>
      <c r="M24" s="55"/>
      <c r="N24" s="56"/>
      <c r="O24" s="54"/>
      <c r="P24" s="55"/>
      <c r="Q24" s="56"/>
      <c r="R24" s="44" t="s">
        <v>24</v>
      </c>
      <c r="S24" s="45"/>
      <c r="T24" s="46"/>
      <c r="U24" s="44" t="s">
        <v>25</v>
      </c>
      <c r="V24" s="45"/>
      <c r="W24" s="46"/>
    </row>
    <row r="25" spans="1:23" ht="26.25" customHeight="1">
      <c r="A25" s="53"/>
      <c r="B25" s="47"/>
      <c r="C25" s="48"/>
      <c r="D25" s="48"/>
      <c r="E25" s="48"/>
      <c r="F25" s="48"/>
      <c r="G25" s="48"/>
      <c r="H25" s="48"/>
      <c r="I25" s="48"/>
      <c r="J25" s="49"/>
      <c r="K25" s="47"/>
      <c r="L25" s="48"/>
      <c r="M25" s="48"/>
      <c r="N25" s="49"/>
      <c r="O25" s="47"/>
      <c r="P25" s="48"/>
      <c r="Q25" s="49"/>
      <c r="R25" s="47"/>
      <c r="S25" s="48"/>
      <c r="T25" s="49"/>
      <c r="U25" s="47"/>
      <c r="V25" s="48"/>
      <c r="W25" s="49"/>
    </row>
    <row r="26" spans="1:23" ht="12.75">
      <c r="A26" s="4">
        <v>1</v>
      </c>
      <c r="B26" s="50">
        <v>2</v>
      </c>
      <c r="C26" s="50"/>
      <c r="D26" s="50"/>
      <c r="E26" s="50"/>
      <c r="F26" s="50"/>
      <c r="G26" s="50"/>
      <c r="H26" s="50"/>
      <c r="I26" s="50"/>
      <c r="J26" s="50"/>
      <c r="K26" s="50">
        <v>3</v>
      </c>
      <c r="L26" s="50"/>
      <c r="M26" s="50"/>
      <c r="N26" s="50"/>
      <c r="O26" s="50">
        <v>4</v>
      </c>
      <c r="P26" s="50"/>
      <c r="Q26" s="50"/>
      <c r="R26" s="50">
        <v>5</v>
      </c>
      <c r="S26" s="50"/>
      <c r="T26" s="50"/>
      <c r="U26" s="50">
        <v>6</v>
      </c>
      <c r="V26" s="50"/>
      <c r="W26" s="50"/>
    </row>
    <row r="27" spans="1:23" ht="25.5" customHeight="1">
      <c r="A27" s="39">
        <v>1</v>
      </c>
      <c r="B27" s="42" t="s">
        <v>118</v>
      </c>
      <c r="C27" s="28"/>
      <c r="D27" s="28"/>
      <c r="E27" s="28"/>
      <c r="F27" s="28"/>
      <c r="G27" s="28"/>
      <c r="H27" s="28"/>
      <c r="I27" s="28"/>
      <c r="J27" s="29"/>
      <c r="K27" s="58">
        <v>0.02</v>
      </c>
      <c r="L27" s="58"/>
      <c r="M27" s="58"/>
      <c r="N27" s="58"/>
      <c r="O27" s="38">
        <f>37.53*6.65</f>
        <v>249.57450000000003</v>
      </c>
      <c r="P27" s="38"/>
      <c r="Q27" s="38"/>
      <c r="R27" s="38">
        <f>K27*O27</f>
        <v>4.991490000000001</v>
      </c>
      <c r="S27" s="38"/>
      <c r="T27" s="38"/>
      <c r="U27" s="38">
        <f>R27*$S$6</f>
        <v>5.7402135</v>
      </c>
      <c r="V27" s="38"/>
      <c r="W27" s="38"/>
    </row>
    <row r="28" spans="1:23" ht="12.75">
      <c r="A28" s="40"/>
      <c r="B28" s="9" t="s">
        <v>3</v>
      </c>
      <c r="C28" s="9"/>
      <c r="D28" s="9"/>
      <c r="E28" s="9"/>
      <c r="F28" s="9"/>
      <c r="G28" s="9"/>
      <c r="H28" s="9"/>
      <c r="I28" s="9"/>
      <c r="J28" s="9"/>
      <c r="K28" s="17">
        <v>1</v>
      </c>
      <c r="L28" s="17"/>
      <c r="M28" s="17"/>
      <c r="N28" s="17"/>
      <c r="O28" s="18">
        <f>20.23*6.65</f>
        <v>134.5295</v>
      </c>
      <c r="P28" s="18"/>
      <c r="Q28" s="18"/>
      <c r="R28" s="38">
        <f>K28*O28</f>
        <v>134.5295</v>
      </c>
      <c r="S28" s="38"/>
      <c r="T28" s="38"/>
      <c r="U28" s="38">
        <f>R28*$S$6</f>
        <v>154.708925</v>
      </c>
      <c r="V28" s="38"/>
      <c r="W28" s="38"/>
    </row>
    <row r="29" spans="1:23" ht="12.75" hidden="1">
      <c r="A29" s="41"/>
      <c r="B29" s="9"/>
      <c r="C29" s="9"/>
      <c r="D29" s="9"/>
      <c r="E29" s="9"/>
      <c r="F29" s="9"/>
      <c r="G29" s="9"/>
      <c r="H29" s="9"/>
      <c r="I29" s="9"/>
      <c r="J29" s="9"/>
      <c r="K29" s="17"/>
      <c r="L29" s="17"/>
      <c r="M29" s="17"/>
      <c r="N29" s="17"/>
      <c r="O29" s="18"/>
      <c r="P29" s="18"/>
      <c r="Q29" s="18"/>
      <c r="R29" s="38"/>
      <c r="S29" s="38"/>
      <c r="T29" s="38"/>
      <c r="U29" s="38"/>
      <c r="V29" s="38"/>
      <c r="W29" s="38"/>
    </row>
    <row r="30" spans="1:23" ht="12.75">
      <c r="A30" s="3"/>
      <c r="B30" s="32" t="s">
        <v>30</v>
      </c>
      <c r="C30" s="32"/>
      <c r="D30" s="32"/>
      <c r="E30" s="32"/>
      <c r="F30" s="32"/>
      <c r="G30" s="32"/>
      <c r="H30" s="32"/>
      <c r="I30" s="32"/>
      <c r="J30" s="32"/>
      <c r="K30" s="33">
        <f>SUM(K27:N29)</f>
        <v>1.02</v>
      </c>
      <c r="L30" s="33"/>
      <c r="M30" s="33"/>
      <c r="N30" s="33"/>
      <c r="O30" s="33" t="s">
        <v>34</v>
      </c>
      <c r="P30" s="33"/>
      <c r="Q30" s="33"/>
      <c r="R30" s="34">
        <f>SUM(R27:T29)</f>
        <v>139.52099</v>
      </c>
      <c r="S30" s="33"/>
      <c r="T30" s="33"/>
      <c r="U30" s="34">
        <f>SUM(U27:W29)</f>
        <v>160.4491385</v>
      </c>
      <c r="V30" s="33"/>
      <c r="W30" s="33"/>
    </row>
    <row r="31" spans="1:23" ht="12.75">
      <c r="A31" s="2">
        <v>2</v>
      </c>
      <c r="B31" s="9" t="s">
        <v>13</v>
      </c>
      <c r="C31" s="9"/>
      <c r="D31" s="9"/>
      <c r="E31" s="9"/>
      <c r="F31" s="9"/>
      <c r="G31" s="9"/>
      <c r="H31" s="9"/>
      <c r="I31" s="9"/>
      <c r="J31" s="9"/>
      <c r="K31" s="17" t="s">
        <v>34</v>
      </c>
      <c r="L31" s="17"/>
      <c r="M31" s="17"/>
      <c r="N31" s="17"/>
      <c r="O31" s="17" t="s">
        <v>34</v>
      </c>
      <c r="P31" s="17"/>
      <c r="Q31" s="17"/>
      <c r="R31" s="18">
        <f>R30*$S$7</f>
        <v>11.02215821</v>
      </c>
      <c r="S31" s="18"/>
      <c r="T31" s="18"/>
      <c r="U31" s="18">
        <f>U30*$S$7</f>
        <v>12.675481941500001</v>
      </c>
      <c r="V31" s="18"/>
      <c r="W31" s="18"/>
    </row>
    <row r="32" spans="1:23" ht="12.75">
      <c r="A32" s="3"/>
      <c r="B32" s="32" t="s">
        <v>31</v>
      </c>
      <c r="C32" s="32"/>
      <c r="D32" s="32"/>
      <c r="E32" s="32"/>
      <c r="F32" s="32"/>
      <c r="G32" s="32"/>
      <c r="H32" s="32"/>
      <c r="I32" s="32"/>
      <c r="J32" s="32"/>
      <c r="K32" s="33" t="s">
        <v>34</v>
      </c>
      <c r="L32" s="33"/>
      <c r="M32" s="33"/>
      <c r="N32" s="33"/>
      <c r="O32" s="33" t="s">
        <v>34</v>
      </c>
      <c r="P32" s="33"/>
      <c r="Q32" s="33"/>
      <c r="R32" s="34">
        <f>R30+R31</f>
        <v>150.54314821000003</v>
      </c>
      <c r="S32" s="33"/>
      <c r="T32" s="33"/>
      <c r="U32" s="34">
        <f>U30+U31</f>
        <v>173.1246204415</v>
      </c>
      <c r="V32" s="33"/>
      <c r="W32" s="33"/>
    </row>
    <row r="33" spans="1:23" ht="24.75" customHeight="1">
      <c r="A33" s="2">
        <v>3</v>
      </c>
      <c r="B33" s="9" t="s">
        <v>32</v>
      </c>
      <c r="C33" s="9"/>
      <c r="D33" s="9"/>
      <c r="E33" s="9"/>
      <c r="F33" s="9"/>
      <c r="G33" s="9"/>
      <c r="H33" s="9"/>
      <c r="I33" s="9"/>
      <c r="J33" s="9"/>
      <c r="K33" s="17" t="s">
        <v>34</v>
      </c>
      <c r="L33" s="17"/>
      <c r="M33" s="17"/>
      <c r="N33" s="17"/>
      <c r="O33" s="17" t="s">
        <v>34</v>
      </c>
      <c r="P33" s="17"/>
      <c r="Q33" s="17"/>
      <c r="R33" s="18">
        <f>R32*$S$8</f>
        <v>55.700964837700006</v>
      </c>
      <c r="S33" s="18"/>
      <c r="T33" s="18"/>
      <c r="U33" s="18">
        <f>U32*$S$8</f>
        <v>64.05610956335501</v>
      </c>
      <c r="V33" s="18"/>
      <c r="W33" s="18"/>
    </row>
    <row r="34" spans="1:23" ht="12.75">
      <c r="A34" s="3"/>
      <c r="B34" s="32" t="s">
        <v>33</v>
      </c>
      <c r="C34" s="32"/>
      <c r="D34" s="32"/>
      <c r="E34" s="32"/>
      <c r="F34" s="32"/>
      <c r="G34" s="32"/>
      <c r="H34" s="32"/>
      <c r="I34" s="32"/>
      <c r="J34" s="32"/>
      <c r="K34" s="33"/>
      <c r="L34" s="33"/>
      <c r="M34" s="33"/>
      <c r="N34" s="33"/>
      <c r="O34" s="33"/>
      <c r="P34" s="33"/>
      <c r="Q34" s="33"/>
      <c r="R34" s="34">
        <f>R32+R33</f>
        <v>206.24411304770004</v>
      </c>
      <c r="S34" s="33"/>
      <c r="T34" s="33"/>
      <c r="U34" s="34">
        <f>U32+U33</f>
        <v>237.18073000485504</v>
      </c>
      <c r="V34" s="33"/>
      <c r="W34" s="33"/>
    </row>
    <row r="36" spans="1:23" ht="12.75">
      <c r="A36" s="21" t="s">
        <v>21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23" ht="12.75">
      <c r="A37" s="21" t="s">
        <v>37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</row>
    <row r="38" spans="1:23" ht="12.75" customHeight="1">
      <c r="A38" s="21" t="s">
        <v>126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</row>
    <row r="39" spans="1:23" ht="12.75">
      <c r="A39" s="21" t="s">
        <v>173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</row>
    <row r="40" spans="1:23" ht="0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ht="12.75">
      <c r="A41" s="17" t="s">
        <v>23</v>
      </c>
      <c r="B41" s="17" t="s">
        <v>43</v>
      </c>
      <c r="C41" s="17"/>
      <c r="D41" s="17"/>
      <c r="E41" s="17"/>
      <c r="F41" s="17"/>
      <c r="G41" s="17"/>
      <c r="H41" s="17"/>
      <c r="I41" s="17"/>
      <c r="J41" s="17"/>
      <c r="K41" s="17" t="s">
        <v>42</v>
      </c>
      <c r="L41" s="17"/>
      <c r="M41" s="17" t="s">
        <v>41</v>
      </c>
      <c r="N41" s="17"/>
      <c r="O41" s="17" t="s">
        <v>40</v>
      </c>
      <c r="P41" s="17"/>
      <c r="Q41" s="17"/>
      <c r="R41" s="17" t="s">
        <v>26</v>
      </c>
      <c r="S41" s="17"/>
      <c r="T41" s="17"/>
      <c r="U41" s="17"/>
      <c r="V41" s="17"/>
      <c r="W41" s="17"/>
    </row>
    <row r="42" spans="1:23" ht="38.25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 t="s">
        <v>38</v>
      </c>
      <c r="S42" s="17"/>
      <c r="T42" s="17"/>
      <c r="U42" s="17" t="s">
        <v>39</v>
      </c>
      <c r="V42" s="17"/>
      <c r="W42" s="17"/>
    </row>
    <row r="43" spans="1:23" ht="12.75">
      <c r="A43" s="5">
        <v>1</v>
      </c>
      <c r="B43" s="20">
        <v>2</v>
      </c>
      <c r="C43" s="20"/>
      <c r="D43" s="20"/>
      <c r="E43" s="20"/>
      <c r="F43" s="20"/>
      <c r="G43" s="20"/>
      <c r="H43" s="20"/>
      <c r="I43" s="20"/>
      <c r="J43" s="20"/>
      <c r="K43" s="20">
        <v>3</v>
      </c>
      <c r="L43" s="20"/>
      <c r="M43" s="20">
        <v>4</v>
      </c>
      <c r="N43" s="20"/>
      <c r="O43" s="20">
        <v>5</v>
      </c>
      <c r="P43" s="20"/>
      <c r="Q43" s="20"/>
      <c r="R43" s="20">
        <v>6</v>
      </c>
      <c r="S43" s="20"/>
      <c r="T43" s="20"/>
      <c r="U43" s="20">
        <v>7</v>
      </c>
      <c r="V43" s="20"/>
      <c r="W43" s="20"/>
    </row>
    <row r="44" spans="1:23" ht="12.75" customHeight="1">
      <c r="A44" s="2">
        <v>1</v>
      </c>
      <c r="B44" s="9" t="s">
        <v>156</v>
      </c>
      <c r="C44" s="9"/>
      <c r="D44" s="9"/>
      <c r="E44" s="9"/>
      <c r="F44" s="9"/>
      <c r="G44" s="9"/>
      <c r="H44" s="9"/>
      <c r="I44" s="9"/>
      <c r="J44" s="9"/>
      <c r="K44" s="17" t="s">
        <v>45</v>
      </c>
      <c r="L44" s="17"/>
      <c r="M44" s="18">
        <v>1</v>
      </c>
      <c r="N44" s="18"/>
      <c r="O44" s="18">
        <v>50</v>
      </c>
      <c r="P44" s="18"/>
      <c r="Q44" s="18"/>
      <c r="R44" s="18">
        <f>M44*O44</f>
        <v>50</v>
      </c>
      <c r="S44" s="18"/>
      <c r="T44" s="18"/>
      <c r="U44" s="18">
        <f>R44*$S$11</f>
        <v>57.49999999999999</v>
      </c>
      <c r="V44" s="18"/>
      <c r="W44" s="18"/>
    </row>
    <row r="45" spans="1:23" ht="12.75" hidden="1">
      <c r="A45" s="2"/>
      <c r="B45" s="9"/>
      <c r="C45" s="9"/>
      <c r="D45" s="9"/>
      <c r="E45" s="9"/>
      <c r="F45" s="9"/>
      <c r="G45" s="9"/>
      <c r="H45" s="9"/>
      <c r="I45" s="9"/>
      <c r="J45" s="9"/>
      <c r="K45" s="17"/>
      <c r="L45" s="17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</row>
    <row r="46" spans="1:23" ht="12.75" customHeight="1">
      <c r="A46" s="2">
        <v>2</v>
      </c>
      <c r="B46" s="9" t="s">
        <v>157</v>
      </c>
      <c r="C46" s="9"/>
      <c r="D46" s="9"/>
      <c r="E46" s="9"/>
      <c r="F46" s="9"/>
      <c r="G46" s="9"/>
      <c r="H46" s="9"/>
      <c r="I46" s="9"/>
      <c r="J46" s="9"/>
      <c r="K46" s="17" t="s">
        <v>50</v>
      </c>
      <c r="L46" s="17"/>
      <c r="M46" s="18">
        <v>0.6</v>
      </c>
      <c r="N46" s="18"/>
      <c r="O46" s="18">
        <v>18</v>
      </c>
      <c r="P46" s="18"/>
      <c r="Q46" s="18"/>
      <c r="R46" s="18">
        <f>M46*O46</f>
        <v>10.799999999999999</v>
      </c>
      <c r="S46" s="18"/>
      <c r="T46" s="18"/>
      <c r="U46" s="18">
        <f>R46*$S$11</f>
        <v>12.419999999999998</v>
      </c>
      <c r="V46" s="18"/>
      <c r="W46" s="18"/>
    </row>
    <row r="47" spans="1:23" ht="12.75" customHeight="1">
      <c r="A47" s="2">
        <v>3</v>
      </c>
      <c r="B47" s="9" t="s">
        <v>158</v>
      </c>
      <c r="C47" s="9"/>
      <c r="D47" s="9"/>
      <c r="E47" s="9"/>
      <c r="F47" s="9"/>
      <c r="G47" s="9"/>
      <c r="H47" s="9"/>
      <c r="I47" s="9"/>
      <c r="J47" s="9"/>
      <c r="K47" s="59" t="s">
        <v>102</v>
      </c>
      <c r="L47" s="59"/>
      <c r="M47" s="18">
        <v>1</v>
      </c>
      <c r="N47" s="18"/>
      <c r="O47" s="18">
        <v>178.8</v>
      </c>
      <c r="P47" s="18"/>
      <c r="Q47" s="18"/>
      <c r="R47" s="18">
        <f>M47*O47</f>
        <v>178.8</v>
      </c>
      <c r="S47" s="18"/>
      <c r="T47" s="18"/>
      <c r="U47" s="18">
        <f>R47*$S$11</f>
        <v>205.62</v>
      </c>
      <c r="V47" s="18"/>
      <c r="W47" s="18"/>
    </row>
    <row r="48" spans="1:23" ht="12.75">
      <c r="A48" s="6"/>
      <c r="B48" s="19" t="s">
        <v>33</v>
      </c>
      <c r="C48" s="19"/>
      <c r="D48" s="19"/>
      <c r="E48" s="19"/>
      <c r="F48" s="19"/>
      <c r="G48" s="19"/>
      <c r="H48" s="19"/>
      <c r="I48" s="19"/>
      <c r="J48" s="19"/>
      <c r="K48" s="16"/>
      <c r="L48" s="16"/>
      <c r="M48" s="16" t="s">
        <v>34</v>
      </c>
      <c r="N48" s="16"/>
      <c r="O48" s="16"/>
      <c r="P48" s="16"/>
      <c r="Q48" s="16"/>
      <c r="R48" s="8">
        <f>SUM(R44:T47)</f>
        <v>239.60000000000002</v>
      </c>
      <c r="S48" s="8"/>
      <c r="T48" s="8"/>
      <c r="U48" s="8">
        <f>SUM(U44:W47)</f>
        <v>275.53999999999996</v>
      </c>
      <c r="V48" s="8"/>
      <c r="W48" s="8"/>
    </row>
    <row r="50" spans="1:23" ht="12.75">
      <c r="A50" s="21" t="s">
        <v>21</v>
      </c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</row>
    <row r="51" spans="1:23" ht="12.75">
      <c r="A51" s="21" t="s">
        <v>55</v>
      </c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</row>
    <row r="52" spans="1:23" ht="12.75" customHeight="1">
      <c r="A52" s="21" t="s">
        <v>70</v>
      </c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</row>
    <row r="53" spans="1:23" ht="12.75">
      <c r="A53" s="21" t="s">
        <v>185</v>
      </c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</row>
    <row r="54" spans="1:23" ht="1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12.75">
      <c r="A55" s="17" t="s">
        <v>23</v>
      </c>
      <c r="B55" s="17" t="s">
        <v>43</v>
      </c>
      <c r="C55" s="17"/>
      <c r="D55" s="17"/>
      <c r="E55" s="17"/>
      <c r="F55" s="17"/>
      <c r="G55" s="17"/>
      <c r="H55" s="17"/>
      <c r="I55" s="17"/>
      <c r="J55" s="17" t="s">
        <v>216</v>
      </c>
      <c r="K55" s="17"/>
      <c r="L55" s="17" t="s">
        <v>42</v>
      </c>
      <c r="M55" s="17"/>
      <c r="N55" s="17" t="s">
        <v>40</v>
      </c>
      <c r="O55" s="17"/>
      <c r="P55" s="17" t="s">
        <v>56</v>
      </c>
      <c r="Q55" s="17"/>
      <c r="R55" s="17" t="s">
        <v>26</v>
      </c>
      <c r="S55" s="17"/>
      <c r="T55" s="17"/>
      <c r="U55" s="17"/>
      <c r="V55" s="17"/>
      <c r="W55" s="17"/>
    </row>
    <row r="56" spans="1:23" ht="51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 t="s">
        <v>38</v>
      </c>
      <c r="S56" s="17"/>
      <c r="T56" s="17"/>
      <c r="U56" s="17" t="s">
        <v>39</v>
      </c>
      <c r="V56" s="17"/>
      <c r="W56" s="17"/>
    </row>
    <row r="57" spans="1:23" ht="12.75">
      <c r="A57" s="5">
        <v>1</v>
      </c>
      <c r="B57" s="20">
        <v>2</v>
      </c>
      <c r="C57" s="20"/>
      <c r="D57" s="20"/>
      <c r="E57" s="20"/>
      <c r="F57" s="20"/>
      <c r="G57" s="20"/>
      <c r="H57" s="20"/>
      <c r="I57" s="20"/>
      <c r="J57" s="20">
        <v>3</v>
      </c>
      <c r="K57" s="20"/>
      <c r="L57" s="20">
        <v>4</v>
      </c>
      <c r="M57" s="20"/>
      <c r="N57" s="20">
        <v>5</v>
      </c>
      <c r="O57" s="20"/>
      <c r="P57" s="20">
        <v>6</v>
      </c>
      <c r="Q57" s="20"/>
      <c r="R57" s="20">
        <v>7</v>
      </c>
      <c r="S57" s="20"/>
      <c r="T57" s="20"/>
      <c r="U57" s="20">
        <v>8</v>
      </c>
      <c r="V57" s="20"/>
      <c r="W57" s="20"/>
    </row>
    <row r="58" spans="1:23" ht="12.75" hidden="1">
      <c r="A58" s="2"/>
      <c r="B58" s="9"/>
      <c r="C58" s="9"/>
      <c r="D58" s="9"/>
      <c r="E58" s="9"/>
      <c r="F58" s="9"/>
      <c r="G58" s="9"/>
      <c r="H58" s="9"/>
      <c r="I58" s="9"/>
      <c r="J58" s="10"/>
      <c r="K58" s="10"/>
      <c r="L58" s="17"/>
      <c r="M58" s="17"/>
      <c r="N58" s="18"/>
      <c r="O58" s="18"/>
      <c r="P58" s="17"/>
      <c r="Q58" s="17"/>
      <c r="R58" s="18"/>
      <c r="S58" s="18"/>
      <c r="T58" s="18"/>
      <c r="U58" s="18"/>
      <c r="V58" s="18"/>
      <c r="W58" s="18"/>
    </row>
    <row r="59" spans="1:23" ht="12.75">
      <c r="A59" s="2">
        <v>1</v>
      </c>
      <c r="B59" s="9" t="s">
        <v>66</v>
      </c>
      <c r="C59" s="9"/>
      <c r="D59" s="9"/>
      <c r="E59" s="9"/>
      <c r="F59" s="9"/>
      <c r="G59" s="9"/>
      <c r="H59" s="9"/>
      <c r="I59" s="9"/>
      <c r="J59" s="22">
        <v>0.33</v>
      </c>
      <c r="K59" s="22"/>
      <c r="L59" s="17" t="s">
        <v>45</v>
      </c>
      <c r="M59" s="17"/>
      <c r="N59" s="18">
        <v>356.5</v>
      </c>
      <c r="O59" s="18"/>
      <c r="P59" s="17">
        <v>1</v>
      </c>
      <c r="Q59" s="17"/>
      <c r="R59" s="18">
        <f aca="true" t="shared" si="0" ref="R59:R64">J59*N59*P59</f>
        <v>117.64500000000001</v>
      </c>
      <c r="S59" s="18"/>
      <c r="T59" s="18"/>
      <c r="U59" s="18">
        <f aca="true" t="shared" si="1" ref="U59:U64">R59*$S$11</f>
        <v>135.29175</v>
      </c>
      <c r="V59" s="18"/>
      <c r="W59" s="18"/>
    </row>
    <row r="60" spans="1:23" ht="12.75">
      <c r="A60" s="2">
        <v>2</v>
      </c>
      <c r="B60" s="9" t="s">
        <v>218</v>
      </c>
      <c r="C60" s="9"/>
      <c r="D60" s="9"/>
      <c r="E60" s="9"/>
      <c r="F60" s="9"/>
      <c r="G60" s="9"/>
      <c r="H60" s="9"/>
      <c r="I60" s="9"/>
      <c r="J60" s="22">
        <v>1</v>
      </c>
      <c r="K60" s="22"/>
      <c r="L60" s="17" t="s">
        <v>45</v>
      </c>
      <c r="M60" s="17"/>
      <c r="N60" s="18">
        <v>80</v>
      </c>
      <c r="O60" s="18"/>
      <c r="P60" s="17">
        <v>1</v>
      </c>
      <c r="Q60" s="17"/>
      <c r="R60" s="18">
        <f t="shared" si="0"/>
        <v>80</v>
      </c>
      <c r="S60" s="18"/>
      <c r="T60" s="18"/>
      <c r="U60" s="18">
        <f t="shared" si="1"/>
        <v>92</v>
      </c>
      <c r="V60" s="18"/>
      <c r="W60" s="18"/>
    </row>
    <row r="61" spans="1:23" ht="12.75">
      <c r="A61" s="2">
        <v>3</v>
      </c>
      <c r="B61" s="9" t="s">
        <v>196</v>
      </c>
      <c r="C61" s="9"/>
      <c r="D61" s="9"/>
      <c r="E61" s="9"/>
      <c r="F61" s="9"/>
      <c r="G61" s="9"/>
      <c r="H61" s="9"/>
      <c r="I61" s="9"/>
      <c r="J61" s="22">
        <v>0.33</v>
      </c>
      <c r="K61" s="22"/>
      <c r="L61" s="17" t="s">
        <v>45</v>
      </c>
      <c r="M61" s="17"/>
      <c r="N61" s="18">
        <v>40</v>
      </c>
      <c r="O61" s="18"/>
      <c r="P61" s="17">
        <v>1</v>
      </c>
      <c r="Q61" s="17"/>
      <c r="R61" s="18">
        <f t="shared" si="0"/>
        <v>13.200000000000001</v>
      </c>
      <c r="S61" s="18"/>
      <c r="T61" s="18"/>
      <c r="U61" s="18">
        <f t="shared" si="1"/>
        <v>15.18</v>
      </c>
      <c r="V61" s="18"/>
      <c r="W61" s="18"/>
    </row>
    <row r="62" spans="1:23" ht="12.75">
      <c r="A62" s="2">
        <v>4</v>
      </c>
      <c r="B62" s="9" t="s">
        <v>201</v>
      </c>
      <c r="C62" s="9"/>
      <c r="D62" s="9"/>
      <c r="E62" s="9"/>
      <c r="F62" s="9"/>
      <c r="G62" s="9"/>
      <c r="H62" s="9"/>
      <c r="I62" s="9"/>
      <c r="J62" s="22">
        <v>0.5</v>
      </c>
      <c r="K62" s="22"/>
      <c r="L62" s="17" t="s">
        <v>45</v>
      </c>
      <c r="M62" s="17"/>
      <c r="N62" s="18">
        <v>90</v>
      </c>
      <c r="O62" s="18"/>
      <c r="P62" s="17">
        <v>1</v>
      </c>
      <c r="Q62" s="17"/>
      <c r="R62" s="18">
        <f t="shared" si="0"/>
        <v>45</v>
      </c>
      <c r="S62" s="18"/>
      <c r="T62" s="18"/>
      <c r="U62" s="18">
        <f t="shared" si="1"/>
        <v>51.74999999999999</v>
      </c>
      <c r="V62" s="18"/>
      <c r="W62" s="18"/>
    </row>
    <row r="63" spans="1:23" ht="12.75">
      <c r="A63" s="2">
        <v>5</v>
      </c>
      <c r="B63" s="9" t="s">
        <v>220</v>
      </c>
      <c r="C63" s="9"/>
      <c r="D63" s="9"/>
      <c r="E63" s="9"/>
      <c r="F63" s="9"/>
      <c r="G63" s="9"/>
      <c r="H63" s="9"/>
      <c r="I63" s="9"/>
      <c r="J63" s="22">
        <v>0.33</v>
      </c>
      <c r="K63" s="22"/>
      <c r="L63" s="17" t="s">
        <v>45</v>
      </c>
      <c r="M63" s="17"/>
      <c r="N63" s="18">
        <v>1200</v>
      </c>
      <c r="O63" s="18"/>
      <c r="P63" s="17">
        <v>1</v>
      </c>
      <c r="Q63" s="17"/>
      <c r="R63" s="18">
        <f t="shared" si="0"/>
        <v>396</v>
      </c>
      <c r="S63" s="18"/>
      <c r="T63" s="18"/>
      <c r="U63" s="18">
        <f t="shared" si="1"/>
        <v>455.4</v>
      </c>
      <c r="V63" s="18"/>
      <c r="W63" s="18"/>
    </row>
    <row r="64" spans="1:23" ht="12.75">
      <c r="A64" s="2">
        <v>6</v>
      </c>
      <c r="B64" s="9" t="s">
        <v>58</v>
      </c>
      <c r="C64" s="9"/>
      <c r="D64" s="9"/>
      <c r="E64" s="9"/>
      <c r="F64" s="9"/>
      <c r="G64" s="9"/>
      <c r="H64" s="9"/>
      <c r="I64" s="9"/>
      <c r="J64" s="22">
        <v>1</v>
      </c>
      <c r="K64" s="22"/>
      <c r="L64" s="17" t="s">
        <v>45</v>
      </c>
      <c r="M64" s="17"/>
      <c r="N64" s="18">
        <v>300.5</v>
      </c>
      <c r="O64" s="18"/>
      <c r="P64" s="17">
        <v>2</v>
      </c>
      <c r="Q64" s="17"/>
      <c r="R64" s="18">
        <f t="shared" si="0"/>
        <v>601</v>
      </c>
      <c r="S64" s="18"/>
      <c r="T64" s="18"/>
      <c r="U64" s="18">
        <f t="shared" si="1"/>
        <v>691.15</v>
      </c>
      <c r="V64" s="18"/>
      <c r="W64" s="18"/>
    </row>
    <row r="65" spans="1:23" ht="12.75">
      <c r="A65" s="6"/>
      <c r="B65" s="19" t="s">
        <v>33</v>
      </c>
      <c r="C65" s="19"/>
      <c r="D65" s="19"/>
      <c r="E65" s="19"/>
      <c r="F65" s="19"/>
      <c r="G65" s="19"/>
      <c r="H65" s="19"/>
      <c r="I65" s="19"/>
      <c r="J65" s="16"/>
      <c r="K65" s="16"/>
      <c r="L65" s="16"/>
      <c r="M65" s="16"/>
      <c r="N65" s="16"/>
      <c r="O65" s="16"/>
      <c r="P65" s="16"/>
      <c r="Q65" s="16"/>
      <c r="R65" s="8">
        <f>SUM(R59:T64)</f>
        <v>1252.845</v>
      </c>
      <c r="S65" s="8"/>
      <c r="T65" s="8"/>
      <c r="U65" s="8">
        <f>SUM(U59:W64)</f>
        <v>1440.7717499999999</v>
      </c>
      <c r="V65" s="8"/>
      <c r="W65" s="8"/>
    </row>
    <row r="67" spans="1:33" ht="12.75">
      <c r="A67" s="70" t="s">
        <v>116</v>
      </c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"/>
      <c r="Z67" s="7"/>
      <c r="AA67" s="7"/>
      <c r="AB67" s="7"/>
      <c r="AC67" s="7"/>
      <c r="AD67" s="7"/>
      <c r="AE67" s="7"/>
      <c r="AF67" s="7"/>
      <c r="AG67" s="7"/>
    </row>
    <row r="68" spans="1:33" ht="26.25" customHeight="1">
      <c r="A68" s="21" t="s">
        <v>97</v>
      </c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7"/>
      <c r="Z68" s="7"/>
      <c r="AA68" s="7"/>
      <c r="AB68" s="7"/>
      <c r="AC68" s="7"/>
      <c r="AD68" s="7"/>
      <c r="AE68" s="7"/>
      <c r="AF68" s="7"/>
      <c r="AG68" s="7"/>
    </row>
    <row r="69" spans="1:33" ht="12.75">
      <c r="A69" s="70" t="s">
        <v>122</v>
      </c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"/>
      <c r="Z69" s="7"/>
      <c r="AA69" s="7"/>
      <c r="AB69" s="7"/>
      <c r="AC69" s="7"/>
      <c r="AD69" s="7"/>
      <c r="AE69" s="7"/>
      <c r="AF69" s="7"/>
      <c r="AG69" s="7"/>
    </row>
    <row r="70" spans="1:33" ht="12.75" hidden="1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5"/>
      <c r="R70" s="15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spans="1:33" ht="12.75" hidden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 spans="1:24" ht="12.75">
      <c r="A72" s="17" t="s">
        <v>23</v>
      </c>
      <c r="B72" s="17" t="s">
        <v>108</v>
      </c>
      <c r="C72" s="17"/>
      <c r="D72" s="17"/>
      <c r="E72" s="17"/>
      <c r="F72" s="23" t="s">
        <v>115</v>
      </c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4" t="s">
        <v>33</v>
      </c>
      <c r="W72" s="45"/>
      <c r="X72" s="46"/>
    </row>
    <row r="73" spans="1:24" ht="87.75" customHeight="1">
      <c r="A73" s="17"/>
      <c r="B73" s="17"/>
      <c r="C73" s="17"/>
      <c r="D73" s="17"/>
      <c r="E73" s="17"/>
      <c r="F73" s="61" t="s">
        <v>109</v>
      </c>
      <c r="G73" s="61"/>
      <c r="H73" s="61" t="s">
        <v>110</v>
      </c>
      <c r="I73" s="61"/>
      <c r="J73" s="62" t="s">
        <v>111</v>
      </c>
      <c r="K73" s="63"/>
      <c r="L73" s="62" t="s">
        <v>227</v>
      </c>
      <c r="M73" s="63"/>
      <c r="N73" s="61" t="s">
        <v>228</v>
      </c>
      <c r="O73" s="61"/>
      <c r="P73" s="61" t="s">
        <v>112</v>
      </c>
      <c r="Q73" s="61"/>
      <c r="R73" s="61" t="s">
        <v>113</v>
      </c>
      <c r="S73" s="61"/>
      <c r="T73" s="61" t="s">
        <v>114</v>
      </c>
      <c r="U73" s="61"/>
      <c r="V73" s="47"/>
      <c r="W73" s="48"/>
      <c r="X73" s="49"/>
    </row>
    <row r="74" spans="1:24" ht="12.75">
      <c r="A74" s="4">
        <v>1</v>
      </c>
      <c r="B74" s="64">
        <v>2</v>
      </c>
      <c r="C74" s="66"/>
      <c r="D74" s="66"/>
      <c r="E74" s="66"/>
      <c r="F74" s="64">
        <v>3</v>
      </c>
      <c r="G74" s="65"/>
      <c r="H74" s="64">
        <v>4</v>
      </c>
      <c r="I74" s="65"/>
      <c r="J74" s="64">
        <v>5</v>
      </c>
      <c r="K74" s="65"/>
      <c r="L74" s="64">
        <v>6</v>
      </c>
      <c r="M74" s="65"/>
      <c r="N74" s="64">
        <v>7</v>
      </c>
      <c r="O74" s="65"/>
      <c r="P74" s="64">
        <v>8</v>
      </c>
      <c r="Q74" s="65"/>
      <c r="R74" s="64">
        <v>9</v>
      </c>
      <c r="S74" s="65"/>
      <c r="T74" s="64">
        <v>10</v>
      </c>
      <c r="U74" s="66"/>
      <c r="V74" s="64">
        <v>11</v>
      </c>
      <c r="W74" s="66"/>
      <c r="X74" s="65"/>
    </row>
    <row r="75" spans="1:24" ht="75" customHeight="1">
      <c r="A75" s="2">
        <v>1</v>
      </c>
      <c r="B75" s="27" t="s">
        <v>98</v>
      </c>
      <c r="C75" s="28"/>
      <c r="D75" s="28"/>
      <c r="E75" s="29"/>
      <c r="F75" s="25">
        <f>U34</f>
        <v>237.18073000485504</v>
      </c>
      <c r="G75" s="26"/>
      <c r="H75" s="25">
        <f>U48/100</f>
        <v>2.7554</v>
      </c>
      <c r="I75" s="26"/>
      <c r="J75" s="67">
        <f>U65/100</f>
        <v>14.407717499999999</v>
      </c>
      <c r="K75" s="68"/>
      <c r="L75" s="67">
        <v>0</v>
      </c>
      <c r="M75" s="68"/>
      <c r="N75" s="67">
        <f>L75*0.3</f>
        <v>0</v>
      </c>
      <c r="O75" s="68"/>
      <c r="P75" s="25">
        <f>F75+H75+J75+L75+N75</f>
        <v>254.34384750485503</v>
      </c>
      <c r="Q75" s="26"/>
      <c r="R75" s="25">
        <f>P75*S13</f>
        <v>59.51646031613608</v>
      </c>
      <c r="S75" s="26"/>
      <c r="T75" s="25">
        <f>(P75+R75)*S14</f>
        <v>43.940443094938765</v>
      </c>
      <c r="U75" s="69"/>
      <c r="V75" s="25">
        <f>P75+R75+T75</f>
        <v>357.8007509159299</v>
      </c>
      <c r="W75" s="43"/>
      <c r="X75" s="24"/>
    </row>
  </sheetData>
  <mergeCells count="242">
    <mergeCell ref="T75:U75"/>
    <mergeCell ref="V75:X75"/>
    <mergeCell ref="A67:X67"/>
    <mergeCell ref="A68:X68"/>
    <mergeCell ref="A69:X69"/>
    <mergeCell ref="T74:U74"/>
    <mergeCell ref="V74:X74"/>
    <mergeCell ref="B75:E75"/>
    <mergeCell ref="F75:G75"/>
    <mergeCell ref="H75:I75"/>
    <mergeCell ref="J75:K75"/>
    <mergeCell ref="L75:M75"/>
    <mergeCell ref="N75:O75"/>
    <mergeCell ref="P75:Q75"/>
    <mergeCell ref="R75:S75"/>
    <mergeCell ref="R73:S73"/>
    <mergeCell ref="T73:U73"/>
    <mergeCell ref="B74:E74"/>
    <mergeCell ref="F74:G74"/>
    <mergeCell ref="H74:I74"/>
    <mergeCell ref="J74:K74"/>
    <mergeCell ref="L74:M74"/>
    <mergeCell ref="N74:O74"/>
    <mergeCell ref="P74:Q74"/>
    <mergeCell ref="R74:S74"/>
    <mergeCell ref="A72:A73"/>
    <mergeCell ref="B72:E73"/>
    <mergeCell ref="F72:U72"/>
    <mergeCell ref="V72:X73"/>
    <mergeCell ref="F73:G73"/>
    <mergeCell ref="H73:I73"/>
    <mergeCell ref="J73:K73"/>
    <mergeCell ref="L73:M73"/>
    <mergeCell ref="N73:O73"/>
    <mergeCell ref="P73:Q73"/>
    <mergeCell ref="R48:T48"/>
    <mergeCell ref="U48:W48"/>
    <mergeCell ref="B47:J47"/>
    <mergeCell ref="K47:L47"/>
    <mergeCell ref="B48:J48"/>
    <mergeCell ref="K48:L48"/>
    <mergeCell ref="M48:N48"/>
    <mergeCell ref="O48:Q48"/>
    <mergeCell ref="M47:N47"/>
    <mergeCell ref="O47:Q47"/>
    <mergeCell ref="R45:T45"/>
    <mergeCell ref="U45:W45"/>
    <mergeCell ref="R46:T46"/>
    <mergeCell ref="U46:W46"/>
    <mergeCell ref="R47:T47"/>
    <mergeCell ref="U47:W47"/>
    <mergeCell ref="B46:J46"/>
    <mergeCell ref="K46:L46"/>
    <mergeCell ref="M46:N46"/>
    <mergeCell ref="O46:Q46"/>
    <mergeCell ref="B45:J45"/>
    <mergeCell ref="K45:L45"/>
    <mergeCell ref="M45:N45"/>
    <mergeCell ref="O45:Q45"/>
    <mergeCell ref="R44:T44"/>
    <mergeCell ref="U44:W44"/>
    <mergeCell ref="B43:J43"/>
    <mergeCell ref="K43:L43"/>
    <mergeCell ref="B44:J44"/>
    <mergeCell ref="K44:L44"/>
    <mergeCell ref="M44:N44"/>
    <mergeCell ref="O44:Q44"/>
    <mergeCell ref="M43:N43"/>
    <mergeCell ref="O43:Q43"/>
    <mergeCell ref="R43:T43"/>
    <mergeCell ref="U43:W43"/>
    <mergeCell ref="A41:A42"/>
    <mergeCell ref="B41:J42"/>
    <mergeCell ref="K41:L42"/>
    <mergeCell ref="M41:N42"/>
    <mergeCell ref="O41:Q42"/>
    <mergeCell ref="R41:W41"/>
    <mergeCell ref="R42:T42"/>
    <mergeCell ref="U42:W42"/>
    <mergeCell ref="A36:W36"/>
    <mergeCell ref="A37:W37"/>
    <mergeCell ref="A38:W38"/>
    <mergeCell ref="A39:W39"/>
    <mergeCell ref="U33:W33"/>
    <mergeCell ref="B34:J34"/>
    <mergeCell ref="K34:N34"/>
    <mergeCell ref="O34:Q34"/>
    <mergeCell ref="R34:T34"/>
    <mergeCell ref="U34:W34"/>
    <mergeCell ref="B33:J33"/>
    <mergeCell ref="K33:N33"/>
    <mergeCell ref="O33:Q33"/>
    <mergeCell ref="R33:T33"/>
    <mergeCell ref="U31:W31"/>
    <mergeCell ref="B32:J32"/>
    <mergeCell ref="K32:N32"/>
    <mergeCell ref="O32:Q32"/>
    <mergeCell ref="R32:T32"/>
    <mergeCell ref="U32:W32"/>
    <mergeCell ref="B31:J31"/>
    <mergeCell ref="K31:N31"/>
    <mergeCell ref="O31:Q31"/>
    <mergeCell ref="R31:T31"/>
    <mergeCell ref="R29:T29"/>
    <mergeCell ref="U29:W29"/>
    <mergeCell ref="B30:J30"/>
    <mergeCell ref="K30:N30"/>
    <mergeCell ref="O30:Q30"/>
    <mergeCell ref="R30:T30"/>
    <mergeCell ref="U30:W30"/>
    <mergeCell ref="R27:T27"/>
    <mergeCell ref="U27:W27"/>
    <mergeCell ref="B28:J28"/>
    <mergeCell ref="K28:N28"/>
    <mergeCell ref="O28:Q28"/>
    <mergeCell ref="R28:T28"/>
    <mergeCell ref="U28:W28"/>
    <mergeCell ref="A27:A29"/>
    <mergeCell ref="B27:J27"/>
    <mergeCell ref="K27:N27"/>
    <mergeCell ref="O27:Q27"/>
    <mergeCell ref="B29:J29"/>
    <mergeCell ref="K29:N29"/>
    <mergeCell ref="O29:Q29"/>
    <mergeCell ref="R23:W23"/>
    <mergeCell ref="R24:T25"/>
    <mergeCell ref="U24:W25"/>
    <mergeCell ref="B26:J26"/>
    <mergeCell ref="K26:N26"/>
    <mergeCell ref="O26:Q26"/>
    <mergeCell ref="R26:T26"/>
    <mergeCell ref="U26:W26"/>
    <mergeCell ref="A23:A25"/>
    <mergeCell ref="B23:J25"/>
    <mergeCell ref="K23:N25"/>
    <mergeCell ref="O23:Q25"/>
    <mergeCell ref="A18:W18"/>
    <mergeCell ref="A19:W19"/>
    <mergeCell ref="A20:W20"/>
    <mergeCell ref="A21:W21"/>
    <mergeCell ref="A1:W1"/>
    <mergeCell ref="A3:W3"/>
    <mergeCell ref="A5:R5"/>
    <mergeCell ref="S5:W5"/>
    <mergeCell ref="A6:R6"/>
    <mergeCell ref="S6:W6"/>
    <mergeCell ref="A7:R7"/>
    <mergeCell ref="S7:W7"/>
    <mergeCell ref="A8:R8"/>
    <mergeCell ref="S8:W8"/>
    <mergeCell ref="A9:R9"/>
    <mergeCell ref="S9:W9"/>
    <mergeCell ref="A10:R10"/>
    <mergeCell ref="S10:W10"/>
    <mergeCell ref="A11:R11"/>
    <mergeCell ref="S11:W11"/>
    <mergeCell ref="A12:R12"/>
    <mergeCell ref="S12:W12"/>
    <mergeCell ref="A13:R13"/>
    <mergeCell ref="S13:W13"/>
    <mergeCell ref="A14:R14"/>
    <mergeCell ref="S14:W14"/>
    <mergeCell ref="A15:R15"/>
    <mergeCell ref="S15:W15"/>
    <mergeCell ref="A50:W50"/>
    <mergeCell ref="A51:W51"/>
    <mergeCell ref="A52:W52"/>
    <mergeCell ref="A53:W53"/>
    <mergeCell ref="A55:A56"/>
    <mergeCell ref="B55:I56"/>
    <mergeCell ref="J55:K56"/>
    <mergeCell ref="L55:M56"/>
    <mergeCell ref="N55:O56"/>
    <mergeCell ref="P55:Q56"/>
    <mergeCell ref="R55:W55"/>
    <mergeCell ref="R56:T56"/>
    <mergeCell ref="U56:W56"/>
    <mergeCell ref="B57:I57"/>
    <mergeCell ref="J57:K57"/>
    <mergeCell ref="L57:M57"/>
    <mergeCell ref="N57:O57"/>
    <mergeCell ref="P57:Q57"/>
    <mergeCell ref="R57:T57"/>
    <mergeCell ref="U57:W57"/>
    <mergeCell ref="B58:I58"/>
    <mergeCell ref="J58:K58"/>
    <mergeCell ref="L58:M58"/>
    <mergeCell ref="N58:O58"/>
    <mergeCell ref="P58:Q58"/>
    <mergeCell ref="R58:T58"/>
    <mergeCell ref="U58:W58"/>
    <mergeCell ref="B59:I59"/>
    <mergeCell ref="J59:K59"/>
    <mergeCell ref="L59:M59"/>
    <mergeCell ref="N59:O59"/>
    <mergeCell ref="P59:Q59"/>
    <mergeCell ref="R59:T59"/>
    <mergeCell ref="U59:W59"/>
    <mergeCell ref="B60:I60"/>
    <mergeCell ref="J60:K60"/>
    <mergeCell ref="L60:M60"/>
    <mergeCell ref="N60:O60"/>
    <mergeCell ref="P60:Q60"/>
    <mergeCell ref="R60:T60"/>
    <mergeCell ref="U60:W60"/>
    <mergeCell ref="B61:I61"/>
    <mergeCell ref="J61:K61"/>
    <mergeCell ref="L61:M61"/>
    <mergeCell ref="N61:O61"/>
    <mergeCell ref="P61:Q61"/>
    <mergeCell ref="R61:T61"/>
    <mergeCell ref="U61:W61"/>
    <mergeCell ref="B62:I62"/>
    <mergeCell ref="J62:K62"/>
    <mergeCell ref="L62:M62"/>
    <mergeCell ref="N62:O62"/>
    <mergeCell ref="P62:Q62"/>
    <mergeCell ref="R62:T62"/>
    <mergeCell ref="U62:W62"/>
    <mergeCell ref="B63:I63"/>
    <mergeCell ref="J63:K63"/>
    <mergeCell ref="L63:M63"/>
    <mergeCell ref="N63:O63"/>
    <mergeCell ref="P63:Q63"/>
    <mergeCell ref="R63:T63"/>
    <mergeCell ref="U63:W63"/>
    <mergeCell ref="B64:I64"/>
    <mergeCell ref="J64:K64"/>
    <mergeCell ref="L64:M64"/>
    <mergeCell ref="N64:O64"/>
    <mergeCell ref="P64:Q64"/>
    <mergeCell ref="R64:T64"/>
    <mergeCell ref="U64:W64"/>
    <mergeCell ref="P65:Q65"/>
    <mergeCell ref="R65:T65"/>
    <mergeCell ref="U65:W65"/>
    <mergeCell ref="A70:P70"/>
    <mergeCell ref="Q70:R70"/>
    <mergeCell ref="B65:I65"/>
    <mergeCell ref="J65:K65"/>
    <mergeCell ref="L65:M65"/>
    <mergeCell ref="N65:O65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81"/>
  <sheetViews>
    <sheetView workbookViewId="0" topLeftCell="A67">
      <selection activeCell="P81" sqref="P81:Q81"/>
    </sheetView>
  </sheetViews>
  <sheetFormatPr defaultColWidth="9.00390625" defaultRowHeight="12.75"/>
  <cols>
    <col min="1" max="34" width="3.75390625" style="0" customWidth="1"/>
    <col min="35" max="35" width="11.75390625" style="0" customWidth="1"/>
    <col min="36" max="73" width="3.75390625" style="0" customWidth="1"/>
  </cols>
  <sheetData>
    <row r="1" spans="1:23" ht="15.75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</row>
    <row r="2" spans="1:23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25.5" customHeight="1">
      <c r="A3" s="21" t="s">
        <v>9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</row>
    <row r="4" spans="1:23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12.75">
      <c r="A5" s="33" t="s">
        <v>10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 t="s">
        <v>11</v>
      </c>
      <c r="T5" s="33"/>
      <c r="U5" s="33"/>
      <c r="V5" s="33"/>
      <c r="W5" s="33"/>
    </row>
    <row r="6" spans="1:23" ht="12.75">
      <c r="A6" s="27" t="s">
        <v>12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9"/>
      <c r="S6" s="17">
        <v>1.15</v>
      </c>
      <c r="T6" s="17"/>
      <c r="U6" s="17"/>
      <c r="V6" s="17"/>
      <c r="W6" s="17"/>
    </row>
    <row r="7" spans="1:23" ht="12.75">
      <c r="A7" s="9" t="s">
        <v>14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22">
        <v>0.079</v>
      </c>
      <c r="T7" s="22"/>
      <c r="U7" s="22"/>
      <c r="V7" s="22"/>
      <c r="W7" s="22"/>
    </row>
    <row r="8" spans="1:23" ht="12.75">
      <c r="A8" s="9" t="s">
        <v>15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22">
        <v>0.37</v>
      </c>
      <c r="T8" s="22"/>
      <c r="U8" s="22"/>
      <c r="V8" s="22"/>
      <c r="W8" s="22"/>
    </row>
    <row r="9" spans="1:23" ht="12.75">
      <c r="A9" s="9" t="s">
        <v>120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22">
        <v>0</v>
      </c>
      <c r="T9" s="22"/>
      <c r="U9" s="22"/>
      <c r="V9" s="22"/>
      <c r="W9" s="22"/>
    </row>
    <row r="10" spans="1:23" ht="12.75">
      <c r="A10" s="9" t="s">
        <v>16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17"/>
      <c r="T10" s="17"/>
      <c r="U10" s="17"/>
      <c r="V10" s="17"/>
      <c r="W10" s="17"/>
    </row>
    <row r="11" spans="1:23" ht="12.75">
      <c r="A11" s="9" t="s">
        <v>17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17">
        <v>1.15</v>
      </c>
      <c r="T11" s="17"/>
      <c r="U11" s="17"/>
      <c r="V11" s="17"/>
      <c r="W11" s="17"/>
    </row>
    <row r="12" spans="1:23" ht="12.75">
      <c r="A12" s="9" t="s">
        <v>18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18">
        <v>1.1</v>
      </c>
      <c r="T12" s="18"/>
      <c r="U12" s="18"/>
      <c r="V12" s="18"/>
      <c r="W12" s="18"/>
    </row>
    <row r="13" spans="1:23" ht="12.75">
      <c r="A13" s="9" t="s">
        <v>19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22">
        <v>0.234</v>
      </c>
      <c r="T13" s="22"/>
      <c r="U13" s="22"/>
      <c r="V13" s="22"/>
      <c r="W13" s="22"/>
    </row>
    <row r="14" spans="1:23" ht="12.75">
      <c r="A14" s="9" t="s">
        <v>20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22">
        <v>0.14</v>
      </c>
      <c r="T14" s="22"/>
      <c r="U14" s="22"/>
      <c r="V14" s="22"/>
      <c r="W14" s="22"/>
    </row>
    <row r="15" spans="1:23" ht="12.75">
      <c r="A15" s="9" t="s">
        <v>117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17">
        <v>25.4</v>
      </c>
      <c r="T15" s="17"/>
      <c r="U15" s="17"/>
      <c r="V15" s="17"/>
      <c r="W15" s="17"/>
    </row>
    <row r="16" spans="1:23" ht="12.75">
      <c r="A16" s="21" t="s">
        <v>21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</row>
    <row r="17" spans="1:23" ht="12.75">
      <c r="A17" s="21" t="s">
        <v>22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</row>
    <row r="18" spans="1:23" ht="12.75">
      <c r="A18" s="21" t="s">
        <v>127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</row>
    <row r="19" spans="1:23" ht="12.75">
      <c r="A19" s="21" t="s">
        <v>128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</row>
    <row r="20" spans="1:23" ht="1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2.75">
      <c r="A21" s="51" t="s">
        <v>23</v>
      </c>
      <c r="B21" s="44" t="s">
        <v>29</v>
      </c>
      <c r="C21" s="45"/>
      <c r="D21" s="45"/>
      <c r="E21" s="45"/>
      <c r="F21" s="45"/>
      <c r="G21" s="45"/>
      <c r="H21" s="45"/>
      <c r="I21" s="45"/>
      <c r="J21" s="46"/>
      <c r="K21" s="44" t="s">
        <v>28</v>
      </c>
      <c r="L21" s="45"/>
      <c r="M21" s="45"/>
      <c r="N21" s="46"/>
      <c r="O21" s="44" t="s">
        <v>27</v>
      </c>
      <c r="P21" s="45"/>
      <c r="Q21" s="46"/>
      <c r="R21" s="23" t="s">
        <v>26</v>
      </c>
      <c r="S21" s="43"/>
      <c r="T21" s="43"/>
      <c r="U21" s="43"/>
      <c r="V21" s="43"/>
      <c r="W21" s="24"/>
    </row>
    <row r="22" spans="1:23" ht="12.75">
      <c r="A22" s="52"/>
      <c r="B22" s="54"/>
      <c r="C22" s="55"/>
      <c r="D22" s="55"/>
      <c r="E22" s="55"/>
      <c r="F22" s="55"/>
      <c r="G22" s="55"/>
      <c r="H22" s="55"/>
      <c r="I22" s="55"/>
      <c r="J22" s="56"/>
      <c r="K22" s="54"/>
      <c r="L22" s="55"/>
      <c r="M22" s="55"/>
      <c r="N22" s="56"/>
      <c r="O22" s="54"/>
      <c r="P22" s="55"/>
      <c r="Q22" s="56"/>
      <c r="R22" s="44" t="s">
        <v>24</v>
      </c>
      <c r="S22" s="45"/>
      <c r="T22" s="46"/>
      <c r="U22" s="44" t="s">
        <v>25</v>
      </c>
      <c r="V22" s="45"/>
      <c r="W22" s="46"/>
    </row>
    <row r="23" spans="1:23" ht="24.75" customHeight="1">
      <c r="A23" s="53"/>
      <c r="B23" s="47"/>
      <c r="C23" s="48"/>
      <c r="D23" s="48"/>
      <c r="E23" s="48"/>
      <c r="F23" s="48"/>
      <c r="G23" s="48"/>
      <c r="H23" s="48"/>
      <c r="I23" s="48"/>
      <c r="J23" s="49"/>
      <c r="K23" s="47"/>
      <c r="L23" s="48"/>
      <c r="M23" s="48"/>
      <c r="N23" s="49"/>
      <c r="O23" s="47"/>
      <c r="P23" s="48"/>
      <c r="Q23" s="49"/>
      <c r="R23" s="47"/>
      <c r="S23" s="48"/>
      <c r="T23" s="49"/>
      <c r="U23" s="47"/>
      <c r="V23" s="48"/>
      <c r="W23" s="49"/>
    </row>
    <row r="24" spans="1:23" ht="12.75">
      <c r="A24" s="4">
        <v>1</v>
      </c>
      <c r="B24" s="50">
        <v>2</v>
      </c>
      <c r="C24" s="50"/>
      <c r="D24" s="50"/>
      <c r="E24" s="50"/>
      <c r="F24" s="50"/>
      <c r="G24" s="50"/>
      <c r="H24" s="50"/>
      <c r="I24" s="50"/>
      <c r="J24" s="50"/>
      <c r="K24" s="50">
        <v>3</v>
      </c>
      <c r="L24" s="50"/>
      <c r="M24" s="50"/>
      <c r="N24" s="50"/>
      <c r="O24" s="50">
        <v>4</v>
      </c>
      <c r="P24" s="50"/>
      <c r="Q24" s="50"/>
      <c r="R24" s="50">
        <v>5</v>
      </c>
      <c r="S24" s="50"/>
      <c r="T24" s="50"/>
      <c r="U24" s="50">
        <v>6</v>
      </c>
      <c r="V24" s="50"/>
      <c r="W24" s="50"/>
    </row>
    <row r="25" spans="1:23" ht="24.75" customHeight="1">
      <c r="A25" s="39">
        <v>1</v>
      </c>
      <c r="B25" s="42" t="s">
        <v>129</v>
      </c>
      <c r="C25" s="28"/>
      <c r="D25" s="28"/>
      <c r="E25" s="28"/>
      <c r="F25" s="28"/>
      <c r="G25" s="28"/>
      <c r="H25" s="28"/>
      <c r="I25" s="28"/>
      <c r="J25" s="29"/>
      <c r="K25" s="58">
        <v>0.115</v>
      </c>
      <c r="L25" s="58"/>
      <c r="M25" s="58"/>
      <c r="N25" s="58"/>
      <c r="O25" s="38">
        <f>18*6.65</f>
        <v>119.7</v>
      </c>
      <c r="P25" s="38"/>
      <c r="Q25" s="38"/>
      <c r="R25" s="38">
        <f>K25*O25</f>
        <v>13.765500000000001</v>
      </c>
      <c r="S25" s="38"/>
      <c r="T25" s="38"/>
      <c r="U25" s="38">
        <f>R25*$S$6</f>
        <v>15.830325</v>
      </c>
      <c r="V25" s="38"/>
      <c r="W25" s="38"/>
    </row>
    <row r="26" spans="1:23" ht="12.75">
      <c r="A26" s="40"/>
      <c r="B26" s="9" t="s">
        <v>130</v>
      </c>
      <c r="C26" s="9"/>
      <c r="D26" s="9"/>
      <c r="E26" s="9"/>
      <c r="F26" s="9"/>
      <c r="G26" s="9"/>
      <c r="H26" s="9"/>
      <c r="I26" s="9"/>
      <c r="J26" s="9"/>
      <c r="K26" s="17">
        <v>0.115</v>
      </c>
      <c r="L26" s="17"/>
      <c r="M26" s="17"/>
      <c r="N26" s="17"/>
      <c r="O26" s="18">
        <f>10.97*6.65</f>
        <v>72.9505</v>
      </c>
      <c r="P26" s="18"/>
      <c r="Q26" s="18"/>
      <c r="R26" s="38">
        <f>K26*O26</f>
        <v>8.389307500000001</v>
      </c>
      <c r="S26" s="38"/>
      <c r="T26" s="38"/>
      <c r="U26" s="38">
        <f>R26*$S$6</f>
        <v>9.647703625</v>
      </c>
      <c r="V26" s="38"/>
      <c r="W26" s="38"/>
    </row>
    <row r="27" spans="1:23" ht="12.75" hidden="1">
      <c r="A27" s="41"/>
      <c r="B27" s="9"/>
      <c r="C27" s="9"/>
      <c r="D27" s="9"/>
      <c r="E27" s="9"/>
      <c r="F27" s="9"/>
      <c r="G27" s="9"/>
      <c r="H27" s="9"/>
      <c r="I27" s="9"/>
      <c r="J27" s="9"/>
      <c r="K27" s="17"/>
      <c r="L27" s="17"/>
      <c r="M27" s="17"/>
      <c r="N27" s="17"/>
      <c r="O27" s="18"/>
      <c r="P27" s="18"/>
      <c r="Q27" s="18"/>
      <c r="R27" s="38"/>
      <c r="S27" s="38"/>
      <c r="T27" s="38"/>
      <c r="U27" s="38"/>
      <c r="V27" s="38"/>
      <c r="W27" s="38"/>
    </row>
    <row r="28" spans="1:23" ht="12.75">
      <c r="A28" s="3"/>
      <c r="B28" s="32" t="s">
        <v>30</v>
      </c>
      <c r="C28" s="32"/>
      <c r="D28" s="32"/>
      <c r="E28" s="32"/>
      <c r="F28" s="32"/>
      <c r="G28" s="32"/>
      <c r="H28" s="32"/>
      <c r="I28" s="32"/>
      <c r="J28" s="32"/>
      <c r="K28" s="33">
        <f>SUM(K25:N27)</f>
        <v>0.23</v>
      </c>
      <c r="L28" s="33"/>
      <c r="M28" s="33"/>
      <c r="N28" s="33"/>
      <c r="O28" s="33" t="s">
        <v>34</v>
      </c>
      <c r="P28" s="33"/>
      <c r="Q28" s="33"/>
      <c r="R28" s="34">
        <f>SUM(R25:T27)</f>
        <v>22.154807500000004</v>
      </c>
      <c r="S28" s="33"/>
      <c r="T28" s="33"/>
      <c r="U28" s="34">
        <f>SUM(U25:W27)</f>
        <v>25.478028625</v>
      </c>
      <c r="V28" s="33"/>
      <c r="W28" s="33"/>
    </row>
    <row r="29" spans="1:23" ht="12.75">
      <c r="A29" s="2">
        <v>2</v>
      </c>
      <c r="B29" s="9" t="s">
        <v>13</v>
      </c>
      <c r="C29" s="9"/>
      <c r="D29" s="9"/>
      <c r="E29" s="9"/>
      <c r="F29" s="9"/>
      <c r="G29" s="9"/>
      <c r="H29" s="9"/>
      <c r="I29" s="9"/>
      <c r="J29" s="9"/>
      <c r="K29" s="17" t="s">
        <v>34</v>
      </c>
      <c r="L29" s="17"/>
      <c r="M29" s="17"/>
      <c r="N29" s="17"/>
      <c r="O29" s="17" t="s">
        <v>34</v>
      </c>
      <c r="P29" s="17"/>
      <c r="Q29" s="17"/>
      <c r="R29" s="18">
        <f>R28*$S$7</f>
        <v>1.7502297925000003</v>
      </c>
      <c r="S29" s="18"/>
      <c r="T29" s="18"/>
      <c r="U29" s="18">
        <f>U28*$S$7</f>
        <v>2.012764261375</v>
      </c>
      <c r="V29" s="18"/>
      <c r="W29" s="18"/>
    </row>
    <row r="30" spans="1:23" ht="12.75">
      <c r="A30" s="3"/>
      <c r="B30" s="32" t="s">
        <v>31</v>
      </c>
      <c r="C30" s="32"/>
      <c r="D30" s="32"/>
      <c r="E30" s="32"/>
      <c r="F30" s="32"/>
      <c r="G30" s="32"/>
      <c r="H30" s="32"/>
      <c r="I30" s="32"/>
      <c r="J30" s="32"/>
      <c r="K30" s="33" t="s">
        <v>34</v>
      </c>
      <c r="L30" s="33"/>
      <c r="M30" s="33"/>
      <c r="N30" s="33"/>
      <c r="O30" s="33" t="s">
        <v>34</v>
      </c>
      <c r="P30" s="33"/>
      <c r="Q30" s="33"/>
      <c r="R30" s="34">
        <f>R28+R29</f>
        <v>23.905037292500005</v>
      </c>
      <c r="S30" s="33"/>
      <c r="T30" s="33"/>
      <c r="U30" s="34">
        <f>U28+U29</f>
        <v>27.490792886375</v>
      </c>
      <c r="V30" s="33"/>
      <c r="W30" s="33"/>
    </row>
    <row r="31" spans="1:23" ht="25.5" customHeight="1">
      <c r="A31" s="2">
        <v>3</v>
      </c>
      <c r="B31" s="9" t="s">
        <v>32</v>
      </c>
      <c r="C31" s="9"/>
      <c r="D31" s="9"/>
      <c r="E31" s="9"/>
      <c r="F31" s="9"/>
      <c r="G31" s="9"/>
      <c r="H31" s="9"/>
      <c r="I31" s="9"/>
      <c r="J31" s="9"/>
      <c r="K31" s="17" t="s">
        <v>34</v>
      </c>
      <c r="L31" s="17"/>
      <c r="M31" s="17"/>
      <c r="N31" s="17"/>
      <c r="O31" s="17" t="s">
        <v>34</v>
      </c>
      <c r="P31" s="17"/>
      <c r="Q31" s="17"/>
      <c r="R31" s="18">
        <f>R30*$S$8</f>
        <v>8.844863798225001</v>
      </c>
      <c r="S31" s="18"/>
      <c r="T31" s="18"/>
      <c r="U31" s="18">
        <f>U30*$S$8</f>
        <v>10.17159336795875</v>
      </c>
      <c r="V31" s="18"/>
      <c r="W31" s="18"/>
    </row>
    <row r="32" spans="1:23" ht="12.75">
      <c r="A32" s="3"/>
      <c r="B32" s="32" t="s">
        <v>33</v>
      </c>
      <c r="C32" s="32"/>
      <c r="D32" s="32"/>
      <c r="E32" s="32"/>
      <c r="F32" s="32"/>
      <c r="G32" s="32"/>
      <c r="H32" s="32"/>
      <c r="I32" s="32"/>
      <c r="J32" s="32"/>
      <c r="K32" s="33"/>
      <c r="L32" s="33"/>
      <c r="M32" s="33"/>
      <c r="N32" s="33"/>
      <c r="O32" s="33"/>
      <c r="P32" s="33"/>
      <c r="Q32" s="33"/>
      <c r="R32" s="34">
        <f>R30+R31</f>
        <v>32.749901090725004</v>
      </c>
      <c r="S32" s="33"/>
      <c r="T32" s="33"/>
      <c r="U32" s="34">
        <f>U30+U31</f>
        <v>37.662386254333754</v>
      </c>
      <c r="V32" s="33"/>
      <c r="W32" s="33"/>
    </row>
    <row r="33" spans="1:23" ht="11.25" customHeight="1">
      <c r="A33" s="21" t="s">
        <v>21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23" ht="12.75">
      <c r="A34" s="21" t="s">
        <v>37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</row>
    <row r="35" spans="1:23" ht="12.75" customHeight="1">
      <c r="A35" s="21" t="s">
        <v>127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</row>
    <row r="36" spans="1:23" ht="12.75">
      <c r="A36" s="21" t="s">
        <v>175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23" ht="12.75">
      <c r="A37" s="17" t="s">
        <v>23</v>
      </c>
      <c r="B37" s="17" t="s">
        <v>43</v>
      </c>
      <c r="C37" s="17"/>
      <c r="D37" s="17"/>
      <c r="E37" s="17"/>
      <c r="F37" s="17"/>
      <c r="G37" s="17"/>
      <c r="H37" s="17"/>
      <c r="I37" s="17"/>
      <c r="J37" s="17"/>
      <c r="K37" s="17" t="s">
        <v>42</v>
      </c>
      <c r="L37" s="17"/>
      <c r="M37" s="17" t="s">
        <v>41</v>
      </c>
      <c r="N37" s="17"/>
      <c r="O37" s="17" t="s">
        <v>40</v>
      </c>
      <c r="P37" s="17"/>
      <c r="Q37" s="17"/>
      <c r="R37" s="17" t="s">
        <v>26</v>
      </c>
      <c r="S37" s="17"/>
      <c r="T37" s="17"/>
      <c r="U37" s="17"/>
      <c r="V37" s="17"/>
      <c r="W37" s="17"/>
    </row>
    <row r="38" spans="1:23" ht="38.25" customHeight="1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 t="s">
        <v>38</v>
      </c>
      <c r="S38" s="17"/>
      <c r="T38" s="17"/>
      <c r="U38" s="17" t="s">
        <v>39</v>
      </c>
      <c r="V38" s="17"/>
      <c r="W38" s="17"/>
    </row>
    <row r="39" spans="1:23" ht="12.75">
      <c r="A39" s="5">
        <v>1</v>
      </c>
      <c r="B39" s="20">
        <v>2</v>
      </c>
      <c r="C39" s="20"/>
      <c r="D39" s="20"/>
      <c r="E39" s="20"/>
      <c r="F39" s="20"/>
      <c r="G39" s="20"/>
      <c r="H39" s="20"/>
      <c r="I39" s="20"/>
      <c r="J39" s="20"/>
      <c r="K39" s="20">
        <v>3</v>
      </c>
      <c r="L39" s="20"/>
      <c r="M39" s="20">
        <v>4</v>
      </c>
      <c r="N39" s="20"/>
      <c r="O39" s="20">
        <v>5</v>
      </c>
      <c r="P39" s="20"/>
      <c r="Q39" s="20"/>
      <c r="R39" s="20">
        <v>6</v>
      </c>
      <c r="S39" s="20"/>
      <c r="T39" s="20"/>
      <c r="U39" s="20">
        <v>7</v>
      </c>
      <c r="V39" s="20"/>
      <c r="W39" s="20"/>
    </row>
    <row r="40" spans="1:23" ht="12.75">
      <c r="A40" s="2">
        <v>1</v>
      </c>
      <c r="B40" s="9" t="s">
        <v>46</v>
      </c>
      <c r="C40" s="9"/>
      <c r="D40" s="9"/>
      <c r="E40" s="9"/>
      <c r="F40" s="9"/>
      <c r="G40" s="9"/>
      <c r="H40" s="9"/>
      <c r="I40" s="9"/>
      <c r="J40" s="9"/>
      <c r="K40" s="17" t="s">
        <v>45</v>
      </c>
      <c r="L40" s="17"/>
      <c r="M40" s="18">
        <v>0.09</v>
      </c>
      <c r="N40" s="18"/>
      <c r="O40" s="18">
        <v>14.8</v>
      </c>
      <c r="P40" s="18"/>
      <c r="Q40" s="18"/>
      <c r="R40" s="18">
        <f aca="true" t="shared" si="0" ref="R40:R45">M40*O40</f>
        <v>1.332</v>
      </c>
      <c r="S40" s="18"/>
      <c r="T40" s="18"/>
      <c r="U40" s="18">
        <f aca="true" t="shared" si="1" ref="U40:U45">R40*$S$11</f>
        <v>1.5318</v>
      </c>
      <c r="V40" s="18"/>
      <c r="W40" s="18"/>
    </row>
    <row r="41" spans="1:23" ht="28.5" customHeight="1">
      <c r="A41" s="2">
        <v>2</v>
      </c>
      <c r="B41" s="9" t="s">
        <v>51</v>
      </c>
      <c r="C41" s="9"/>
      <c r="D41" s="9"/>
      <c r="E41" s="9"/>
      <c r="F41" s="9"/>
      <c r="G41" s="9"/>
      <c r="H41" s="9"/>
      <c r="I41" s="9"/>
      <c r="J41" s="9"/>
      <c r="K41" s="17" t="s">
        <v>54</v>
      </c>
      <c r="L41" s="17"/>
      <c r="M41" s="18">
        <v>0.04</v>
      </c>
      <c r="N41" s="18"/>
      <c r="O41" s="18">
        <v>67.7</v>
      </c>
      <c r="P41" s="18"/>
      <c r="Q41" s="18"/>
      <c r="R41" s="18">
        <f t="shared" si="0"/>
        <v>2.708</v>
      </c>
      <c r="S41" s="18"/>
      <c r="T41" s="18"/>
      <c r="U41" s="18">
        <f t="shared" si="1"/>
        <v>3.1142</v>
      </c>
      <c r="V41" s="18"/>
      <c r="W41" s="18"/>
    </row>
    <row r="42" spans="1:23" ht="25.5" customHeight="1">
      <c r="A42" s="2">
        <v>3</v>
      </c>
      <c r="B42" s="9" t="s">
        <v>48</v>
      </c>
      <c r="C42" s="9"/>
      <c r="D42" s="9"/>
      <c r="E42" s="9"/>
      <c r="F42" s="9"/>
      <c r="G42" s="9"/>
      <c r="H42" s="9"/>
      <c r="I42" s="9"/>
      <c r="J42" s="9"/>
      <c r="K42" s="17" t="s">
        <v>45</v>
      </c>
      <c r="L42" s="17"/>
      <c r="M42" s="18">
        <v>0.01</v>
      </c>
      <c r="N42" s="18"/>
      <c r="O42" s="18">
        <v>3.5</v>
      </c>
      <c r="P42" s="18"/>
      <c r="Q42" s="18"/>
      <c r="R42" s="18">
        <f t="shared" si="0"/>
        <v>0.035</v>
      </c>
      <c r="S42" s="18"/>
      <c r="T42" s="18"/>
      <c r="U42" s="18">
        <f t="shared" si="1"/>
        <v>0.04025</v>
      </c>
      <c r="V42" s="18"/>
      <c r="W42" s="18"/>
    </row>
    <row r="43" spans="1:23" ht="12.75">
      <c r="A43" s="2">
        <v>4</v>
      </c>
      <c r="B43" s="9" t="s">
        <v>174</v>
      </c>
      <c r="C43" s="9"/>
      <c r="D43" s="9"/>
      <c r="E43" s="9"/>
      <c r="F43" s="9"/>
      <c r="G43" s="9"/>
      <c r="H43" s="9"/>
      <c r="I43" s="9"/>
      <c r="J43" s="9"/>
      <c r="K43" s="17" t="s">
        <v>45</v>
      </c>
      <c r="L43" s="17"/>
      <c r="M43" s="18">
        <v>0.09</v>
      </c>
      <c r="N43" s="18"/>
      <c r="O43" s="18">
        <v>47.13</v>
      </c>
      <c r="P43" s="18"/>
      <c r="Q43" s="18"/>
      <c r="R43" s="18">
        <f t="shared" si="0"/>
        <v>4.2417</v>
      </c>
      <c r="S43" s="18"/>
      <c r="T43" s="18"/>
      <c r="U43" s="18">
        <f t="shared" si="1"/>
        <v>4.877954999999999</v>
      </c>
      <c r="V43" s="18"/>
      <c r="W43" s="18"/>
    </row>
    <row r="44" spans="1:23" ht="12.75">
      <c r="A44" s="2">
        <v>5</v>
      </c>
      <c r="B44" s="9" t="s">
        <v>53</v>
      </c>
      <c r="C44" s="9"/>
      <c r="D44" s="9"/>
      <c r="E44" s="9"/>
      <c r="F44" s="9"/>
      <c r="G44" s="9"/>
      <c r="H44" s="9"/>
      <c r="I44" s="9"/>
      <c r="J44" s="9"/>
      <c r="K44" s="17" t="s">
        <v>45</v>
      </c>
      <c r="L44" s="17"/>
      <c r="M44" s="18">
        <v>0.04</v>
      </c>
      <c r="N44" s="18"/>
      <c r="O44" s="18">
        <v>10.6</v>
      </c>
      <c r="P44" s="18"/>
      <c r="Q44" s="18"/>
      <c r="R44" s="18">
        <f t="shared" si="0"/>
        <v>0.424</v>
      </c>
      <c r="S44" s="18"/>
      <c r="T44" s="18"/>
      <c r="U44" s="18">
        <f t="shared" si="1"/>
        <v>0.4875999999999999</v>
      </c>
      <c r="V44" s="18"/>
      <c r="W44" s="18"/>
    </row>
    <row r="45" spans="1:23" ht="12.75">
      <c r="A45" s="2">
        <v>6</v>
      </c>
      <c r="B45" s="9" t="s">
        <v>44</v>
      </c>
      <c r="C45" s="9"/>
      <c r="D45" s="9"/>
      <c r="E45" s="9"/>
      <c r="F45" s="9"/>
      <c r="G45" s="9"/>
      <c r="H45" s="9"/>
      <c r="I45" s="9"/>
      <c r="J45" s="9"/>
      <c r="K45" s="59" t="s">
        <v>45</v>
      </c>
      <c r="L45" s="59"/>
      <c r="M45" s="18">
        <v>0.18</v>
      </c>
      <c r="N45" s="18"/>
      <c r="O45" s="18">
        <v>1.7</v>
      </c>
      <c r="P45" s="18"/>
      <c r="Q45" s="18"/>
      <c r="R45" s="18">
        <f t="shared" si="0"/>
        <v>0.306</v>
      </c>
      <c r="S45" s="18"/>
      <c r="T45" s="18"/>
      <c r="U45" s="18">
        <f t="shared" si="1"/>
        <v>0.3519</v>
      </c>
      <c r="V45" s="18"/>
      <c r="W45" s="18"/>
    </row>
    <row r="46" spans="1:23" ht="12.75">
      <c r="A46" s="6"/>
      <c r="B46" s="19" t="s">
        <v>33</v>
      </c>
      <c r="C46" s="19"/>
      <c r="D46" s="19"/>
      <c r="E46" s="19"/>
      <c r="F46" s="19"/>
      <c r="G46" s="19"/>
      <c r="H46" s="19"/>
      <c r="I46" s="19"/>
      <c r="J46" s="19"/>
      <c r="K46" s="16"/>
      <c r="L46" s="16"/>
      <c r="M46" s="16" t="s">
        <v>34</v>
      </c>
      <c r="N46" s="16"/>
      <c r="O46" s="16"/>
      <c r="P46" s="16"/>
      <c r="Q46" s="16"/>
      <c r="R46" s="8">
        <f>SUM(R40:T45)</f>
        <v>9.0467</v>
      </c>
      <c r="S46" s="8"/>
      <c r="T46" s="8"/>
      <c r="U46" s="8">
        <f>SUM(U40:W45)</f>
        <v>10.403705</v>
      </c>
      <c r="V46" s="8"/>
      <c r="W46" s="8"/>
    </row>
    <row r="47" spans="1:23" ht="12.75">
      <c r="A47" s="21" t="s">
        <v>21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</row>
    <row r="48" spans="1:23" ht="12.75">
      <c r="A48" s="21" t="s">
        <v>55</v>
      </c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</row>
    <row r="49" spans="1:23" ht="12.75" customHeight="1">
      <c r="A49" s="21" t="s">
        <v>68</v>
      </c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</row>
    <row r="50" spans="1:23" ht="12.75">
      <c r="A50" s="21" t="s">
        <v>69</v>
      </c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</row>
    <row r="51" spans="1:23" ht="12.75">
      <c r="A51" s="17" t="s">
        <v>23</v>
      </c>
      <c r="B51" s="17" t="s">
        <v>43</v>
      </c>
      <c r="C51" s="17"/>
      <c r="D51" s="17"/>
      <c r="E51" s="17"/>
      <c r="F51" s="17"/>
      <c r="G51" s="17"/>
      <c r="H51" s="17"/>
      <c r="I51" s="17"/>
      <c r="J51" s="17" t="s">
        <v>82</v>
      </c>
      <c r="K51" s="17"/>
      <c r="L51" s="17" t="s">
        <v>42</v>
      </c>
      <c r="M51" s="17"/>
      <c r="N51" s="17" t="s">
        <v>40</v>
      </c>
      <c r="O51" s="17"/>
      <c r="P51" s="17" t="s">
        <v>56</v>
      </c>
      <c r="Q51" s="17"/>
      <c r="R51" s="17" t="s">
        <v>26</v>
      </c>
      <c r="S51" s="17"/>
      <c r="T51" s="17"/>
      <c r="U51" s="17"/>
      <c r="V51" s="17"/>
      <c r="W51" s="17"/>
    </row>
    <row r="52" spans="1:23" ht="50.25" customHeight="1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 t="s">
        <v>38</v>
      </c>
      <c r="S52" s="17"/>
      <c r="T52" s="17"/>
      <c r="U52" s="17" t="s">
        <v>39</v>
      </c>
      <c r="V52" s="17"/>
      <c r="W52" s="17"/>
    </row>
    <row r="53" spans="1:23" ht="12.75">
      <c r="A53" s="5">
        <v>1</v>
      </c>
      <c r="B53" s="20">
        <v>2</v>
      </c>
      <c r="C53" s="20"/>
      <c r="D53" s="20"/>
      <c r="E53" s="20"/>
      <c r="F53" s="20"/>
      <c r="G53" s="20"/>
      <c r="H53" s="20"/>
      <c r="I53" s="20"/>
      <c r="J53" s="20">
        <v>3</v>
      </c>
      <c r="K53" s="20"/>
      <c r="L53" s="20">
        <v>4</v>
      </c>
      <c r="M53" s="20"/>
      <c r="N53" s="20">
        <v>5</v>
      </c>
      <c r="O53" s="20"/>
      <c r="P53" s="20">
        <v>6</v>
      </c>
      <c r="Q53" s="20"/>
      <c r="R53" s="20">
        <v>7</v>
      </c>
      <c r="S53" s="20"/>
      <c r="T53" s="20"/>
      <c r="U53" s="20">
        <v>8</v>
      </c>
      <c r="V53" s="20"/>
      <c r="W53" s="20"/>
    </row>
    <row r="54" spans="1:23" ht="12.75" hidden="1">
      <c r="A54" s="2"/>
      <c r="B54" s="9"/>
      <c r="C54" s="9"/>
      <c r="D54" s="9"/>
      <c r="E54" s="9"/>
      <c r="F54" s="9"/>
      <c r="G54" s="9"/>
      <c r="H54" s="9"/>
      <c r="I54" s="9"/>
      <c r="J54" s="10"/>
      <c r="K54" s="10"/>
      <c r="L54" s="17"/>
      <c r="M54" s="17"/>
      <c r="N54" s="18"/>
      <c r="O54" s="18"/>
      <c r="P54" s="17"/>
      <c r="Q54" s="17"/>
      <c r="R54" s="18"/>
      <c r="S54" s="18"/>
      <c r="T54" s="18"/>
      <c r="U54" s="18"/>
      <c r="V54" s="18"/>
      <c r="W54" s="18"/>
    </row>
    <row r="55" spans="1:23" ht="12.75">
      <c r="A55" s="2">
        <v>1</v>
      </c>
      <c r="B55" s="9" t="s">
        <v>62</v>
      </c>
      <c r="C55" s="9"/>
      <c r="D55" s="9"/>
      <c r="E55" s="9"/>
      <c r="F55" s="9"/>
      <c r="G55" s="9"/>
      <c r="H55" s="9"/>
      <c r="I55" s="9"/>
      <c r="J55" s="22">
        <v>1</v>
      </c>
      <c r="K55" s="22"/>
      <c r="L55" s="17" t="s">
        <v>45</v>
      </c>
      <c r="M55" s="17"/>
      <c r="N55" s="18">
        <v>58.1</v>
      </c>
      <c r="O55" s="18"/>
      <c r="P55" s="17">
        <v>1</v>
      </c>
      <c r="Q55" s="17"/>
      <c r="R55" s="18">
        <f aca="true" t="shared" si="2" ref="R55:R71">J55*N55*P55</f>
        <v>58.1</v>
      </c>
      <c r="S55" s="18"/>
      <c r="T55" s="18"/>
      <c r="U55" s="18">
        <f aca="true" t="shared" si="3" ref="U55:U71">R55*$S$11</f>
        <v>66.815</v>
      </c>
      <c r="V55" s="18"/>
      <c r="W55" s="18"/>
    </row>
    <row r="56" spans="1:23" ht="24.75" customHeight="1">
      <c r="A56" s="2">
        <v>2</v>
      </c>
      <c r="B56" s="9" t="s">
        <v>64</v>
      </c>
      <c r="C56" s="9"/>
      <c r="D56" s="9"/>
      <c r="E56" s="9"/>
      <c r="F56" s="9"/>
      <c r="G56" s="9"/>
      <c r="H56" s="9"/>
      <c r="I56" s="9"/>
      <c r="J56" s="22">
        <v>1</v>
      </c>
      <c r="K56" s="22"/>
      <c r="L56" s="17" t="s">
        <v>45</v>
      </c>
      <c r="M56" s="17"/>
      <c r="N56" s="18">
        <v>45</v>
      </c>
      <c r="O56" s="18"/>
      <c r="P56" s="17">
        <v>1</v>
      </c>
      <c r="Q56" s="17"/>
      <c r="R56" s="18">
        <f t="shared" si="2"/>
        <v>45</v>
      </c>
      <c r="S56" s="18"/>
      <c r="T56" s="18"/>
      <c r="U56" s="18">
        <f t="shared" si="3"/>
        <v>51.74999999999999</v>
      </c>
      <c r="V56" s="18"/>
      <c r="W56" s="18"/>
    </row>
    <row r="57" spans="1:23" ht="12.75">
      <c r="A57" s="2">
        <v>3</v>
      </c>
      <c r="B57" s="9" t="s">
        <v>72</v>
      </c>
      <c r="C57" s="9"/>
      <c r="D57" s="9"/>
      <c r="E57" s="9"/>
      <c r="F57" s="9"/>
      <c r="G57" s="9"/>
      <c r="H57" s="9"/>
      <c r="I57" s="9"/>
      <c r="J57" s="22">
        <v>0.2</v>
      </c>
      <c r="K57" s="22"/>
      <c r="L57" s="17" t="s">
        <v>45</v>
      </c>
      <c r="M57" s="17"/>
      <c r="N57" s="18">
        <v>40</v>
      </c>
      <c r="O57" s="18"/>
      <c r="P57" s="17">
        <v>1</v>
      </c>
      <c r="Q57" s="17"/>
      <c r="R57" s="18">
        <f t="shared" si="2"/>
        <v>8</v>
      </c>
      <c r="S57" s="18"/>
      <c r="T57" s="18"/>
      <c r="U57" s="18">
        <f t="shared" si="3"/>
        <v>9.2</v>
      </c>
      <c r="V57" s="18"/>
      <c r="W57" s="18"/>
    </row>
    <row r="58" spans="1:23" ht="12.75">
      <c r="A58" s="2">
        <v>4</v>
      </c>
      <c r="B58" s="9" t="s">
        <v>66</v>
      </c>
      <c r="C58" s="9"/>
      <c r="D58" s="9"/>
      <c r="E58" s="9"/>
      <c r="F58" s="9"/>
      <c r="G58" s="9"/>
      <c r="H58" s="9"/>
      <c r="I58" s="9"/>
      <c r="J58" s="22">
        <v>0.33</v>
      </c>
      <c r="K58" s="22"/>
      <c r="L58" s="17" t="s">
        <v>45</v>
      </c>
      <c r="M58" s="17"/>
      <c r="N58" s="18">
        <v>356.5</v>
      </c>
      <c r="O58" s="18"/>
      <c r="P58" s="17">
        <v>1</v>
      </c>
      <c r="Q58" s="17"/>
      <c r="R58" s="18">
        <f t="shared" si="2"/>
        <v>117.64500000000001</v>
      </c>
      <c r="S58" s="18"/>
      <c r="T58" s="18"/>
      <c r="U58" s="18">
        <f t="shared" si="3"/>
        <v>135.29175</v>
      </c>
      <c r="V58" s="18"/>
      <c r="W58" s="18"/>
    </row>
    <row r="59" spans="1:23" ht="12.75">
      <c r="A59" s="2">
        <v>5</v>
      </c>
      <c r="B59" s="9" t="s">
        <v>73</v>
      </c>
      <c r="C59" s="9"/>
      <c r="D59" s="9"/>
      <c r="E59" s="9"/>
      <c r="F59" s="9"/>
      <c r="G59" s="9"/>
      <c r="H59" s="9"/>
      <c r="I59" s="9"/>
      <c r="J59" s="22">
        <v>0.2</v>
      </c>
      <c r="K59" s="22"/>
      <c r="L59" s="17" t="s">
        <v>45</v>
      </c>
      <c r="M59" s="17"/>
      <c r="N59" s="18">
        <v>520</v>
      </c>
      <c r="O59" s="18"/>
      <c r="P59" s="17">
        <v>1</v>
      </c>
      <c r="Q59" s="17"/>
      <c r="R59" s="18">
        <f t="shared" si="2"/>
        <v>104</v>
      </c>
      <c r="S59" s="18"/>
      <c r="T59" s="18"/>
      <c r="U59" s="18">
        <f t="shared" si="3"/>
        <v>119.6</v>
      </c>
      <c r="V59" s="18"/>
      <c r="W59" s="18"/>
    </row>
    <row r="60" spans="1:23" ht="12.75">
      <c r="A60" s="2">
        <v>6</v>
      </c>
      <c r="B60" s="9" t="s">
        <v>74</v>
      </c>
      <c r="C60" s="9"/>
      <c r="D60" s="9"/>
      <c r="E60" s="9"/>
      <c r="F60" s="9"/>
      <c r="G60" s="9"/>
      <c r="H60" s="9"/>
      <c r="I60" s="9"/>
      <c r="J60" s="22">
        <v>0.25</v>
      </c>
      <c r="K60" s="22"/>
      <c r="L60" s="17" t="s">
        <v>45</v>
      </c>
      <c r="M60" s="17"/>
      <c r="N60" s="18">
        <v>250</v>
      </c>
      <c r="O60" s="18"/>
      <c r="P60" s="17">
        <v>1</v>
      </c>
      <c r="Q60" s="17"/>
      <c r="R60" s="18">
        <f t="shared" si="2"/>
        <v>62.5</v>
      </c>
      <c r="S60" s="18"/>
      <c r="T60" s="18"/>
      <c r="U60" s="18">
        <f t="shared" si="3"/>
        <v>71.875</v>
      </c>
      <c r="V60" s="18"/>
      <c r="W60" s="18"/>
    </row>
    <row r="61" spans="1:23" ht="12.75">
      <c r="A61" s="2">
        <v>7</v>
      </c>
      <c r="B61" s="9" t="s">
        <v>75</v>
      </c>
      <c r="C61" s="9"/>
      <c r="D61" s="9"/>
      <c r="E61" s="9"/>
      <c r="F61" s="9"/>
      <c r="G61" s="9"/>
      <c r="H61" s="9"/>
      <c r="I61" s="9"/>
      <c r="J61" s="22">
        <v>0.5</v>
      </c>
      <c r="K61" s="22"/>
      <c r="L61" s="17" t="s">
        <v>45</v>
      </c>
      <c r="M61" s="17"/>
      <c r="N61" s="18">
        <v>21</v>
      </c>
      <c r="O61" s="18"/>
      <c r="P61" s="17">
        <v>1</v>
      </c>
      <c r="Q61" s="17"/>
      <c r="R61" s="18">
        <f t="shared" si="2"/>
        <v>10.5</v>
      </c>
      <c r="S61" s="18"/>
      <c r="T61" s="18"/>
      <c r="U61" s="18">
        <f t="shared" si="3"/>
        <v>12.075</v>
      </c>
      <c r="V61" s="18"/>
      <c r="W61" s="18"/>
    </row>
    <row r="62" spans="1:23" ht="12.75">
      <c r="A62" s="2">
        <v>8</v>
      </c>
      <c r="B62" s="9" t="s">
        <v>76</v>
      </c>
      <c r="C62" s="9"/>
      <c r="D62" s="9"/>
      <c r="E62" s="9"/>
      <c r="F62" s="9"/>
      <c r="G62" s="9"/>
      <c r="H62" s="9"/>
      <c r="I62" s="9"/>
      <c r="J62" s="22">
        <v>0.5</v>
      </c>
      <c r="K62" s="22"/>
      <c r="L62" s="17" t="s">
        <v>45</v>
      </c>
      <c r="M62" s="17"/>
      <c r="N62" s="18">
        <v>150</v>
      </c>
      <c r="O62" s="18"/>
      <c r="P62" s="17">
        <v>1</v>
      </c>
      <c r="Q62" s="17"/>
      <c r="R62" s="18">
        <f t="shared" si="2"/>
        <v>75</v>
      </c>
      <c r="S62" s="18"/>
      <c r="T62" s="18"/>
      <c r="U62" s="18">
        <f t="shared" si="3"/>
        <v>86.25</v>
      </c>
      <c r="V62" s="18"/>
      <c r="W62" s="18"/>
    </row>
    <row r="63" spans="1:23" ht="12.75">
      <c r="A63" s="2">
        <v>9</v>
      </c>
      <c r="B63" s="9" t="s">
        <v>186</v>
      </c>
      <c r="C63" s="9"/>
      <c r="D63" s="9"/>
      <c r="E63" s="9"/>
      <c r="F63" s="9"/>
      <c r="G63" s="9"/>
      <c r="H63" s="9"/>
      <c r="I63" s="9"/>
      <c r="J63" s="22">
        <v>0.5</v>
      </c>
      <c r="K63" s="22"/>
      <c r="L63" s="17" t="s">
        <v>45</v>
      </c>
      <c r="M63" s="17"/>
      <c r="N63" s="18">
        <v>35</v>
      </c>
      <c r="O63" s="18"/>
      <c r="P63" s="17">
        <v>1</v>
      </c>
      <c r="Q63" s="17"/>
      <c r="R63" s="18">
        <f t="shared" si="2"/>
        <v>17.5</v>
      </c>
      <c r="S63" s="18"/>
      <c r="T63" s="18"/>
      <c r="U63" s="18">
        <f t="shared" si="3"/>
        <v>20.125</v>
      </c>
      <c r="V63" s="18"/>
      <c r="W63" s="18"/>
    </row>
    <row r="64" spans="1:23" ht="12.75">
      <c r="A64" s="2">
        <v>10</v>
      </c>
      <c r="B64" s="9" t="s">
        <v>77</v>
      </c>
      <c r="C64" s="9"/>
      <c r="D64" s="9"/>
      <c r="E64" s="9"/>
      <c r="F64" s="9"/>
      <c r="G64" s="9"/>
      <c r="H64" s="9"/>
      <c r="I64" s="9"/>
      <c r="J64" s="22">
        <v>0.5</v>
      </c>
      <c r="K64" s="22"/>
      <c r="L64" s="17" t="s">
        <v>45</v>
      </c>
      <c r="M64" s="17"/>
      <c r="N64" s="18">
        <v>90</v>
      </c>
      <c r="O64" s="18"/>
      <c r="P64" s="17">
        <v>1</v>
      </c>
      <c r="Q64" s="17"/>
      <c r="R64" s="18">
        <f t="shared" si="2"/>
        <v>45</v>
      </c>
      <c r="S64" s="18"/>
      <c r="T64" s="18"/>
      <c r="U64" s="18">
        <f t="shared" si="3"/>
        <v>51.74999999999999</v>
      </c>
      <c r="V64" s="18"/>
      <c r="W64" s="18"/>
    </row>
    <row r="65" spans="1:23" ht="12.75">
      <c r="A65" s="2">
        <v>11</v>
      </c>
      <c r="B65" s="9" t="s">
        <v>218</v>
      </c>
      <c r="C65" s="9"/>
      <c r="D65" s="9"/>
      <c r="E65" s="9"/>
      <c r="F65" s="9"/>
      <c r="G65" s="9"/>
      <c r="H65" s="9"/>
      <c r="I65" s="9"/>
      <c r="J65" s="22">
        <v>1</v>
      </c>
      <c r="K65" s="22"/>
      <c r="L65" s="17" t="s">
        <v>45</v>
      </c>
      <c r="M65" s="17"/>
      <c r="N65" s="18">
        <v>80</v>
      </c>
      <c r="O65" s="18"/>
      <c r="P65" s="17">
        <v>1</v>
      </c>
      <c r="Q65" s="17"/>
      <c r="R65" s="18">
        <f t="shared" si="2"/>
        <v>80</v>
      </c>
      <c r="S65" s="18"/>
      <c r="T65" s="18"/>
      <c r="U65" s="18">
        <f t="shared" si="3"/>
        <v>92</v>
      </c>
      <c r="V65" s="18"/>
      <c r="W65" s="18"/>
    </row>
    <row r="66" spans="1:23" ht="12.75">
      <c r="A66" s="2">
        <v>12</v>
      </c>
      <c r="B66" s="9" t="s">
        <v>187</v>
      </c>
      <c r="C66" s="9"/>
      <c r="D66" s="9"/>
      <c r="E66" s="9"/>
      <c r="F66" s="9"/>
      <c r="G66" s="9"/>
      <c r="H66" s="9"/>
      <c r="I66" s="9"/>
      <c r="J66" s="22">
        <v>0.4</v>
      </c>
      <c r="K66" s="22"/>
      <c r="L66" s="17" t="s">
        <v>45</v>
      </c>
      <c r="M66" s="17"/>
      <c r="N66" s="18">
        <v>100</v>
      </c>
      <c r="O66" s="18"/>
      <c r="P66" s="17">
        <v>1</v>
      </c>
      <c r="Q66" s="17"/>
      <c r="R66" s="18">
        <f t="shared" si="2"/>
        <v>40</v>
      </c>
      <c r="S66" s="18"/>
      <c r="T66" s="18"/>
      <c r="U66" s="18">
        <f t="shared" si="3"/>
        <v>46</v>
      </c>
      <c r="V66" s="18"/>
      <c r="W66" s="18"/>
    </row>
    <row r="67" spans="1:23" ht="12.75">
      <c r="A67" s="2">
        <v>13</v>
      </c>
      <c r="B67" s="9" t="s">
        <v>78</v>
      </c>
      <c r="C67" s="9"/>
      <c r="D67" s="9"/>
      <c r="E67" s="9"/>
      <c r="F67" s="9"/>
      <c r="G67" s="9"/>
      <c r="H67" s="9"/>
      <c r="I67" s="9"/>
      <c r="J67" s="22">
        <v>0.5</v>
      </c>
      <c r="K67" s="22"/>
      <c r="L67" s="17" t="s">
        <v>45</v>
      </c>
      <c r="M67" s="17"/>
      <c r="N67" s="18">
        <v>600</v>
      </c>
      <c r="O67" s="18"/>
      <c r="P67" s="17">
        <v>1</v>
      </c>
      <c r="Q67" s="17"/>
      <c r="R67" s="18">
        <f t="shared" si="2"/>
        <v>300</v>
      </c>
      <c r="S67" s="18"/>
      <c r="T67" s="18"/>
      <c r="U67" s="18">
        <f t="shared" si="3"/>
        <v>345</v>
      </c>
      <c r="V67" s="18"/>
      <c r="W67" s="18"/>
    </row>
    <row r="68" spans="1:23" ht="12.75">
      <c r="A68" s="2">
        <v>14</v>
      </c>
      <c r="B68" s="9" t="s">
        <v>79</v>
      </c>
      <c r="C68" s="9"/>
      <c r="D68" s="9"/>
      <c r="E68" s="9"/>
      <c r="F68" s="9"/>
      <c r="G68" s="9"/>
      <c r="H68" s="9"/>
      <c r="I68" s="9"/>
      <c r="J68" s="22">
        <v>0.5</v>
      </c>
      <c r="K68" s="22"/>
      <c r="L68" s="17" t="s">
        <v>45</v>
      </c>
      <c r="M68" s="17"/>
      <c r="N68" s="18">
        <v>80</v>
      </c>
      <c r="O68" s="18"/>
      <c r="P68" s="17">
        <v>1</v>
      </c>
      <c r="Q68" s="17"/>
      <c r="R68" s="18">
        <f t="shared" si="2"/>
        <v>40</v>
      </c>
      <c r="S68" s="18"/>
      <c r="T68" s="18"/>
      <c r="U68" s="18">
        <f t="shared" si="3"/>
        <v>46</v>
      </c>
      <c r="V68" s="18"/>
      <c r="W68" s="18"/>
    </row>
    <row r="69" spans="1:23" ht="12.75">
      <c r="A69" s="2">
        <v>15</v>
      </c>
      <c r="B69" s="9" t="s">
        <v>80</v>
      </c>
      <c r="C69" s="9"/>
      <c r="D69" s="9"/>
      <c r="E69" s="9"/>
      <c r="F69" s="9"/>
      <c r="G69" s="9"/>
      <c r="H69" s="9"/>
      <c r="I69" s="9"/>
      <c r="J69" s="22">
        <v>0.75</v>
      </c>
      <c r="K69" s="22"/>
      <c r="L69" s="17" t="s">
        <v>45</v>
      </c>
      <c r="M69" s="17"/>
      <c r="N69" s="18">
        <v>21</v>
      </c>
      <c r="O69" s="18"/>
      <c r="P69" s="17">
        <v>1</v>
      </c>
      <c r="Q69" s="17"/>
      <c r="R69" s="18">
        <f t="shared" si="2"/>
        <v>15.75</v>
      </c>
      <c r="S69" s="18"/>
      <c r="T69" s="18"/>
      <c r="U69" s="18">
        <f t="shared" si="3"/>
        <v>18.112499999999997</v>
      </c>
      <c r="V69" s="18"/>
      <c r="W69" s="18"/>
    </row>
    <row r="70" spans="1:23" ht="12.75">
      <c r="A70" s="2">
        <v>16</v>
      </c>
      <c r="B70" s="9" t="s">
        <v>57</v>
      </c>
      <c r="C70" s="9"/>
      <c r="D70" s="9"/>
      <c r="E70" s="9"/>
      <c r="F70" s="9"/>
      <c r="G70" s="9"/>
      <c r="H70" s="9"/>
      <c r="I70" s="9"/>
      <c r="J70" s="22">
        <v>0.5</v>
      </c>
      <c r="K70" s="22"/>
      <c r="L70" s="17" t="s">
        <v>45</v>
      </c>
      <c r="M70" s="17"/>
      <c r="N70" s="18">
        <v>317.4</v>
      </c>
      <c r="O70" s="18"/>
      <c r="P70" s="17">
        <v>1</v>
      </c>
      <c r="Q70" s="17"/>
      <c r="R70" s="18">
        <f t="shared" si="2"/>
        <v>158.7</v>
      </c>
      <c r="S70" s="18"/>
      <c r="T70" s="18"/>
      <c r="U70" s="18">
        <f t="shared" si="3"/>
        <v>182.50499999999997</v>
      </c>
      <c r="V70" s="18"/>
      <c r="W70" s="18"/>
    </row>
    <row r="71" spans="1:23" ht="12.75">
      <c r="A71" s="2">
        <v>17</v>
      </c>
      <c r="B71" s="9" t="s">
        <v>81</v>
      </c>
      <c r="C71" s="9"/>
      <c r="D71" s="9"/>
      <c r="E71" s="9"/>
      <c r="F71" s="9"/>
      <c r="G71" s="9"/>
      <c r="H71" s="9"/>
      <c r="I71" s="9"/>
      <c r="J71" s="22">
        <v>0.33</v>
      </c>
      <c r="K71" s="22"/>
      <c r="L71" s="17" t="s">
        <v>45</v>
      </c>
      <c r="M71" s="17"/>
      <c r="N71" s="18">
        <v>120</v>
      </c>
      <c r="O71" s="18"/>
      <c r="P71" s="17">
        <v>1</v>
      </c>
      <c r="Q71" s="17"/>
      <c r="R71" s="18">
        <f t="shared" si="2"/>
        <v>39.6</v>
      </c>
      <c r="S71" s="18"/>
      <c r="T71" s="18"/>
      <c r="U71" s="18">
        <f t="shared" si="3"/>
        <v>45.54</v>
      </c>
      <c r="V71" s="18"/>
      <c r="W71" s="18"/>
    </row>
    <row r="72" spans="1:23" ht="12.75">
      <c r="A72" s="6"/>
      <c r="B72" s="19" t="s">
        <v>33</v>
      </c>
      <c r="C72" s="19"/>
      <c r="D72" s="19"/>
      <c r="E72" s="19"/>
      <c r="F72" s="19"/>
      <c r="G72" s="19"/>
      <c r="H72" s="19"/>
      <c r="I72" s="19"/>
      <c r="J72" s="16"/>
      <c r="K72" s="16"/>
      <c r="L72" s="16"/>
      <c r="M72" s="16"/>
      <c r="N72" s="16"/>
      <c r="O72" s="16"/>
      <c r="P72" s="16"/>
      <c r="Q72" s="16"/>
      <c r="R72" s="8">
        <f>SUM(R55:T71)</f>
        <v>1217.2949999999998</v>
      </c>
      <c r="S72" s="8"/>
      <c r="T72" s="8"/>
      <c r="U72" s="8">
        <f>SUM(U55:W71)</f>
        <v>1399.8892499999997</v>
      </c>
      <c r="V72" s="8"/>
      <c r="W72" s="8"/>
    </row>
    <row r="74" spans="1:33" ht="12.75">
      <c r="A74" s="70" t="s">
        <v>116</v>
      </c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"/>
      <c r="Z74" s="7"/>
      <c r="AA74" s="7"/>
      <c r="AB74" s="7"/>
      <c r="AC74" s="7"/>
      <c r="AD74" s="7"/>
      <c r="AE74" s="7"/>
      <c r="AF74" s="7"/>
      <c r="AG74" s="7"/>
    </row>
    <row r="75" spans="1:33" ht="24.75" customHeight="1">
      <c r="A75" s="21" t="s">
        <v>101</v>
      </c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7"/>
      <c r="Z75" s="7"/>
      <c r="AA75" s="7"/>
      <c r="AB75" s="7"/>
      <c r="AC75" s="7"/>
      <c r="AD75" s="7"/>
      <c r="AE75" s="7"/>
      <c r="AF75" s="7"/>
      <c r="AG75" s="7"/>
    </row>
    <row r="76" spans="1:33" ht="12.75">
      <c r="A76" s="70" t="s">
        <v>128</v>
      </c>
      <c r="B76" s="70"/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"/>
      <c r="Z76" s="7"/>
      <c r="AA76" s="7"/>
      <c r="AB76" s="7"/>
      <c r="AC76" s="7"/>
      <c r="AD76" s="7"/>
      <c r="AE76" s="7"/>
      <c r="AF76" s="7"/>
      <c r="AG76" s="7"/>
    </row>
    <row r="77" spans="1:33" ht="12.75">
      <c r="A77" s="14" t="s">
        <v>119</v>
      </c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>
        <v>0.115</v>
      </c>
      <c r="R77" s="15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</row>
    <row r="78" spans="1:24" ht="12.75">
      <c r="A78" s="17" t="s">
        <v>23</v>
      </c>
      <c r="B78" s="17" t="s">
        <v>108</v>
      </c>
      <c r="C78" s="17"/>
      <c r="D78" s="17"/>
      <c r="E78" s="17"/>
      <c r="F78" s="23" t="s">
        <v>115</v>
      </c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4" t="s">
        <v>33</v>
      </c>
      <c r="W78" s="45"/>
      <c r="X78" s="46"/>
    </row>
    <row r="79" spans="1:24" ht="96" customHeight="1">
      <c r="A79" s="17"/>
      <c r="B79" s="17"/>
      <c r="C79" s="17"/>
      <c r="D79" s="17"/>
      <c r="E79" s="17"/>
      <c r="F79" s="61" t="s">
        <v>109</v>
      </c>
      <c r="G79" s="61"/>
      <c r="H79" s="61" t="s">
        <v>110</v>
      </c>
      <c r="I79" s="61"/>
      <c r="J79" s="62" t="s">
        <v>111</v>
      </c>
      <c r="K79" s="63"/>
      <c r="L79" s="62" t="s">
        <v>227</v>
      </c>
      <c r="M79" s="63"/>
      <c r="N79" s="61" t="s">
        <v>228</v>
      </c>
      <c r="O79" s="61"/>
      <c r="P79" s="61" t="s">
        <v>112</v>
      </c>
      <c r="Q79" s="61"/>
      <c r="R79" s="61" t="s">
        <v>113</v>
      </c>
      <c r="S79" s="61"/>
      <c r="T79" s="61" t="s">
        <v>114</v>
      </c>
      <c r="U79" s="61"/>
      <c r="V79" s="47"/>
      <c r="W79" s="48"/>
      <c r="X79" s="49"/>
    </row>
    <row r="80" spans="1:24" ht="12.75">
      <c r="A80" s="4">
        <v>1</v>
      </c>
      <c r="B80" s="64">
        <v>2</v>
      </c>
      <c r="C80" s="66"/>
      <c r="D80" s="66"/>
      <c r="E80" s="66"/>
      <c r="F80" s="64">
        <v>3</v>
      </c>
      <c r="G80" s="65"/>
      <c r="H80" s="64">
        <v>4</v>
      </c>
      <c r="I80" s="65"/>
      <c r="J80" s="64">
        <v>5</v>
      </c>
      <c r="K80" s="65"/>
      <c r="L80" s="64">
        <v>6</v>
      </c>
      <c r="M80" s="65"/>
      <c r="N80" s="64">
        <v>7</v>
      </c>
      <c r="O80" s="65"/>
      <c r="P80" s="64">
        <v>8</v>
      </c>
      <c r="Q80" s="65"/>
      <c r="R80" s="64">
        <v>9</v>
      </c>
      <c r="S80" s="65"/>
      <c r="T80" s="64">
        <v>10</v>
      </c>
      <c r="U80" s="66"/>
      <c r="V80" s="64">
        <v>11</v>
      </c>
      <c r="W80" s="66"/>
      <c r="X80" s="65"/>
    </row>
    <row r="81" spans="1:24" ht="117.75" customHeight="1">
      <c r="A81" s="2">
        <v>1</v>
      </c>
      <c r="B81" s="27" t="s">
        <v>231</v>
      </c>
      <c r="C81" s="28"/>
      <c r="D81" s="28"/>
      <c r="E81" s="29"/>
      <c r="F81" s="25">
        <f>U32</f>
        <v>37.662386254333754</v>
      </c>
      <c r="G81" s="26"/>
      <c r="H81" s="25">
        <f>U46*Q77</f>
        <v>1.1964260750000002</v>
      </c>
      <c r="I81" s="26"/>
      <c r="J81" s="67">
        <f>U72/305*Q77</f>
        <v>0.527827094262295</v>
      </c>
      <c r="K81" s="68"/>
      <c r="L81" s="67">
        <v>0</v>
      </c>
      <c r="M81" s="68"/>
      <c r="N81" s="67">
        <f>L81*0.3</f>
        <v>0</v>
      </c>
      <c r="O81" s="68"/>
      <c r="P81" s="25">
        <f>F81+H81+J81+L81+N81</f>
        <v>39.386639423596044</v>
      </c>
      <c r="Q81" s="26"/>
      <c r="R81" s="25">
        <f>P81*S13</f>
        <v>9.216473625121475</v>
      </c>
      <c r="S81" s="26"/>
      <c r="T81" s="25">
        <f>(P81+R81)*S14</f>
        <v>6.804435826820453</v>
      </c>
      <c r="U81" s="69"/>
      <c r="V81" s="25">
        <f>P81+R81+T81</f>
        <v>55.40754887553797</v>
      </c>
      <c r="W81" s="43"/>
      <c r="X81" s="24"/>
    </row>
  </sheetData>
  <mergeCells count="331">
    <mergeCell ref="P81:Q81"/>
    <mergeCell ref="R81:S81"/>
    <mergeCell ref="T81:U81"/>
    <mergeCell ref="V81:X81"/>
    <mergeCell ref="B78:E79"/>
    <mergeCell ref="F78:U78"/>
    <mergeCell ref="V78:X79"/>
    <mergeCell ref="F79:G79"/>
    <mergeCell ref="N79:O79"/>
    <mergeCell ref="P79:Q79"/>
    <mergeCell ref="R79:S79"/>
    <mergeCell ref="T79:U79"/>
    <mergeCell ref="A74:X74"/>
    <mergeCell ref="A75:X75"/>
    <mergeCell ref="R42:T42"/>
    <mergeCell ref="U42:W42"/>
    <mergeCell ref="M42:N42"/>
    <mergeCell ref="O42:Q42"/>
    <mergeCell ref="R46:T46"/>
    <mergeCell ref="U46:W46"/>
    <mergeCell ref="R45:T45"/>
    <mergeCell ref="U45:W45"/>
    <mergeCell ref="B41:J41"/>
    <mergeCell ref="K41:L41"/>
    <mergeCell ref="B42:J42"/>
    <mergeCell ref="K42:L42"/>
    <mergeCell ref="M41:N41"/>
    <mergeCell ref="O41:Q41"/>
    <mergeCell ref="R41:T41"/>
    <mergeCell ref="U41:W41"/>
    <mergeCell ref="R43:T43"/>
    <mergeCell ref="U43:W43"/>
    <mergeCell ref="R44:T44"/>
    <mergeCell ref="U44:W44"/>
    <mergeCell ref="B45:J45"/>
    <mergeCell ref="K45:L45"/>
    <mergeCell ref="M45:N45"/>
    <mergeCell ref="O45:Q45"/>
    <mergeCell ref="B46:J46"/>
    <mergeCell ref="K46:L46"/>
    <mergeCell ref="M46:N46"/>
    <mergeCell ref="O46:Q46"/>
    <mergeCell ref="B44:J44"/>
    <mergeCell ref="K44:L44"/>
    <mergeCell ref="M44:N44"/>
    <mergeCell ref="O44:Q44"/>
    <mergeCell ref="B43:J43"/>
    <mergeCell ref="K43:L43"/>
    <mergeCell ref="M43:N43"/>
    <mergeCell ref="O43:Q43"/>
    <mergeCell ref="R40:T40"/>
    <mergeCell ref="U40:W40"/>
    <mergeCell ref="B39:J39"/>
    <mergeCell ref="K39:L39"/>
    <mergeCell ref="B40:J40"/>
    <mergeCell ref="K40:L40"/>
    <mergeCell ref="M40:N40"/>
    <mergeCell ref="O40:Q40"/>
    <mergeCell ref="M39:N39"/>
    <mergeCell ref="O39:Q39"/>
    <mergeCell ref="M37:N38"/>
    <mergeCell ref="O37:Q38"/>
    <mergeCell ref="R37:W37"/>
    <mergeCell ref="R38:T38"/>
    <mergeCell ref="U38:W38"/>
    <mergeCell ref="L79:M79"/>
    <mergeCell ref="A33:W33"/>
    <mergeCell ref="A34:W34"/>
    <mergeCell ref="A35:W35"/>
    <mergeCell ref="A36:W36"/>
    <mergeCell ref="R39:T39"/>
    <mergeCell ref="U39:W39"/>
    <mergeCell ref="A37:A38"/>
    <mergeCell ref="B37:J38"/>
    <mergeCell ref="K37:L38"/>
    <mergeCell ref="U31:W31"/>
    <mergeCell ref="B32:J32"/>
    <mergeCell ref="K32:N32"/>
    <mergeCell ref="O32:Q32"/>
    <mergeCell ref="R32:T32"/>
    <mergeCell ref="U32:W32"/>
    <mergeCell ref="B31:J31"/>
    <mergeCell ref="K31:N31"/>
    <mergeCell ref="O31:Q31"/>
    <mergeCell ref="R31:T31"/>
    <mergeCell ref="U29:W29"/>
    <mergeCell ref="B30:J30"/>
    <mergeCell ref="K30:N30"/>
    <mergeCell ref="O30:Q30"/>
    <mergeCell ref="R30:T30"/>
    <mergeCell ref="U30:W30"/>
    <mergeCell ref="B29:J29"/>
    <mergeCell ref="K29:N29"/>
    <mergeCell ref="O29:Q29"/>
    <mergeCell ref="R29:T29"/>
    <mergeCell ref="R27:T27"/>
    <mergeCell ref="U27:W27"/>
    <mergeCell ref="B28:J28"/>
    <mergeCell ref="K28:N28"/>
    <mergeCell ref="O28:Q28"/>
    <mergeCell ref="R28:T28"/>
    <mergeCell ref="U28:W28"/>
    <mergeCell ref="R25:T25"/>
    <mergeCell ref="U25:W25"/>
    <mergeCell ref="B26:J26"/>
    <mergeCell ref="K26:N26"/>
    <mergeCell ref="O26:Q26"/>
    <mergeCell ref="R26:T26"/>
    <mergeCell ref="U26:W26"/>
    <mergeCell ref="A25:A27"/>
    <mergeCell ref="B25:J25"/>
    <mergeCell ref="K25:N25"/>
    <mergeCell ref="O25:Q25"/>
    <mergeCell ref="B27:J27"/>
    <mergeCell ref="K27:N27"/>
    <mergeCell ref="O27:Q27"/>
    <mergeCell ref="R21:W21"/>
    <mergeCell ref="R22:T23"/>
    <mergeCell ref="U22:W23"/>
    <mergeCell ref="B24:J24"/>
    <mergeCell ref="K24:N24"/>
    <mergeCell ref="O24:Q24"/>
    <mergeCell ref="R24:T24"/>
    <mergeCell ref="U24:W24"/>
    <mergeCell ref="A21:A23"/>
    <mergeCell ref="B21:J23"/>
    <mergeCell ref="K21:N23"/>
    <mergeCell ref="O21:Q23"/>
    <mergeCell ref="A16:W16"/>
    <mergeCell ref="A17:W17"/>
    <mergeCell ref="A18:W18"/>
    <mergeCell ref="A19:W19"/>
    <mergeCell ref="A1:W1"/>
    <mergeCell ref="A3:W3"/>
    <mergeCell ref="A5:R5"/>
    <mergeCell ref="S5:W5"/>
    <mergeCell ref="A6:R6"/>
    <mergeCell ref="S6:W6"/>
    <mergeCell ref="A7:R7"/>
    <mergeCell ref="S7:W7"/>
    <mergeCell ref="A8:R8"/>
    <mergeCell ref="S8:W8"/>
    <mergeCell ref="A9:R9"/>
    <mergeCell ref="S9:W9"/>
    <mergeCell ref="A10:R10"/>
    <mergeCell ref="S10:W10"/>
    <mergeCell ref="A11:R11"/>
    <mergeCell ref="S11:W11"/>
    <mergeCell ref="A12:R12"/>
    <mergeCell ref="S12:W12"/>
    <mergeCell ref="A13:R13"/>
    <mergeCell ref="S13:W13"/>
    <mergeCell ref="A14:R14"/>
    <mergeCell ref="S14:W14"/>
    <mergeCell ref="A15:R15"/>
    <mergeCell ref="S15:W15"/>
    <mergeCell ref="B81:E81"/>
    <mergeCell ref="F81:G81"/>
    <mergeCell ref="H81:I81"/>
    <mergeCell ref="J81:K81"/>
    <mergeCell ref="L81:M81"/>
    <mergeCell ref="N81:O81"/>
    <mergeCell ref="A47:W47"/>
    <mergeCell ref="A48:W48"/>
    <mergeCell ref="A49:W49"/>
    <mergeCell ref="A50:W50"/>
    <mergeCell ref="A51:A52"/>
    <mergeCell ref="B51:I52"/>
    <mergeCell ref="J51:K52"/>
    <mergeCell ref="L51:M52"/>
    <mergeCell ref="N51:O52"/>
    <mergeCell ref="P51:Q52"/>
    <mergeCell ref="R51:W51"/>
    <mergeCell ref="R52:T52"/>
    <mergeCell ref="U52:W52"/>
    <mergeCell ref="B53:I53"/>
    <mergeCell ref="J53:K53"/>
    <mergeCell ref="L53:M53"/>
    <mergeCell ref="N53:O53"/>
    <mergeCell ref="P53:Q53"/>
    <mergeCell ref="R53:T53"/>
    <mergeCell ref="U53:W53"/>
    <mergeCell ref="B54:I54"/>
    <mergeCell ref="J54:K54"/>
    <mergeCell ref="L54:M54"/>
    <mergeCell ref="N54:O54"/>
    <mergeCell ref="P54:Q54"/>
    <mergeCell ref="R54:T54"/>
    <mergeCell ref="U54:W54"/>
    <mergeCell ref="B55:I55"/>
    <mergeCell ref="J55:K55"/>
    <mergeCell ref="L55:M55"/>
    <mergeCell ref="N55:O55"/>
    <mergeCell ref="P55:Q55"/>
    <mergeCell ref="R55:T55"/>
    <mergeCell ref="U55:W55"/>
    <mergeCell ref="B56:I56"/>
    <mergeCell ref="J56:K56"/>
    <mergeCell ref="L56:M56"/>
    <mergeCell ref="N56:O56"/>
    <mergeCell ref="P56:Q56"/>
    <mergeCell ref="R56:T56"/>
    <mergeCell ref="U56:W56"/>
    <mergeCell ref="B57:I57"/>
    <mergeCell ref="J57:K57"/>
    <mergeCell ref="L57:M57"/>
    <mergeCell ref="N57:O57"/>
    <mergeCell ref="P57:Q57"/>
    <mergeCell ref="R57:T57"/>
    <mergeCell ref="U57:W57"/>
    <mergeCell ref="B58:I58"/>
    <mergeCell ref="J58:K58"/>
    <mergeCell ref="L58:M58"/>
    <mergeCell ref="N58:O58"/>
    <mergeCell ref="P58:Q58"/>
    <mergeCell ref="R58:T58"/>
    <mergeCell ref="U58:W58"/>
    <mergeCell ref="B59:I59"/>
    <mergeCell ref="J59:K59"/>
    <mergeCell ref="L59:M59"/>
    <mergeCell ref="N59:O59"/>
    <mergeCell ref="P59:Q59"/>
    <mergeCell ref="R59:T59"/>
    <mergeCell ref="U59:W59"/>
    <mergeCell ref="B60:I60"/>
    <mergeCell ref="J60:K60"/>
    <mergeCell ref="L60:M60"/>
    <mergeCell ref="N60:O60"/>
    <mergeCell ref="P60:Q60"/>
    <mergeCell ref="R60:T60"/>
    <mergeCell ref="U60:W60"/>
    <mergeCell ref="B61:I61"/>
    <mergeCell ref="J61:K61"/>
    <mergeCell ref="L61:M61"/>
    <mergeCell ref="N61:O61"/>
    <mergeCell ref="P61:Q61"/>
    <mergeCell ref="R61:T61"/>
    <mergeCell ref="U61:W61"/>
    <mergeCell ref="B62:I62"/>
    <mergeCell ref="J62:K62"/>
    <mergeCell ref="L62:M62"/>
    <mergeCell ref="N62:O62"/>
    <mergeCell ref="P62:Q62"/>
    <mergeCell ref="R62:T62"/>
    <mergeCell ref="U62:W62"/>
    <mergeCell ref="B63:I63"/>
    <mergeCell ref="J63:K63"/>
    <mergeCell ref="L63:M63"/>
    <mergeCell ref="N63:O63"/>
    <mergeCell ref="P63:Q63"/>
    <mergeCell ref="R63:T63"/>
    <mergeCell ref="U63:W63"/>
    <mergeCell ref="B64:I64"/>
    <mergeCell ref="J64:K64"/>
    <mergeCell ref="L64:M64"/>
    <mergeCell ref="N64:O64"/>
    <mergeCell ref="P64:Q64"/>
    <mergeCell ref="R64:T64"/>
    <mergeCell ref="U64:W64"/>
    <mergeCell ref="B65:I65"/>
    <mergeCell ref="J65:K65"/>
    <mergeCell ref="L65:M65"/>
    <mergeCell ref="N65:O65"/>
    <mergeCell ref="P65:Q65"/>
    <mergeCell ref="R65:T65"/>
    <mergeCell ref="U65:W65"/>
    <mergeCell ref="B66:I66"/>
    <mergeCell ref="J66:K66"/>
    <mergeCell ref="L66:M66"/>
    <mergeCell ref="N66:O66"/>
    <mergeCell ref="P66:Q66"/>
    <mergeCell ref="R66:T66"/>
    <mergeCell ref="U66:W66"/>
    <mergeCell ref="B67:I67"/>
    <mergeCell ref="J67:K67"/>
    <mergeCell ref="L67:M67"/>
    <mergeCell ref="N67:O67"/>
    <mergeCell ref="P67:Q67"/>
    <mergeCell ref="R67:T67"/>
    <mergeCell ref="U67:W67"/>
    <mergeCell ref="B68:I68"/>
    <mergeCell ref="J68:K68"/>
    <mergeCell ref="L68:M68"/>
    <mergeCell ref="N68:O68"/>
    <mergeCell ref="P68:Q68"/>
    <mergeCell ref="R68:T68"/>
    <mergeCell ref="U68:W68"/>
    <mergeCell ref="B69:I69"/>
    <mergeCell ref="J69:K69"/>
    <mergeCell ref="L69:M69"/>
    <mergeCell ref="N69:O69"/>
    <mergeCell ref="P69:Q69"/>
    <mergeCell ref="R69:T69"/>
    <mergeCell ref="U69:W69"/>
    <mergeCell ref="B70:I70"/>
    <mergeCell ref="J70:K70"/>
    <mergeCell ref="L70:M70"/>
    <mergeCell ref="N70:O70"/>
    <mergeCell ref="P70:Q70"/>
    <mergeCell ref="R70:T70"/>
    <mergeCell ref="U70:W70"/>
    <mergeCell ref="U71:W71"/>
    <mergeCell ref="B72:I72"/>
    <mergeCell ref="J72:K72"/>
    <mergeCell ref="L72:M72"/>
    <mergeCell ref="N72:O72"/>
    <mergeCell ref="P72:Q72"/>
    <mergeCell ref="R72:T72"/>
    <mergeCell ref="U72:W72"/>
    <mergeCell ref="B71:I71"/>
    <mergeCell ref="J71:K71"/>
    <mergeCell ref="H80:I80"/>
    <mergeCell ref="J80:K80"/>
    <mergeCell ref="P71:Q71"/>
    <mergeCell ref="R71:T71"/>
    <mergeCell ref="L71:M71"/>
    <mergeCell ref="N71:O71"/>
    <mergeCell ref="A76:X76"/>
    <mergeCell ref="A78:A79"/>
    <mergeCell ref="H79:I79"/>
    <mergeCell ref="J79:K79"/>
    <mergeCell ref="T80:U80"/>
    <mergeCell ref="V80:X80"/>
    <mergeCell ref="A77:P77"/>
    <mergeCell ref="Q77:R77"/>
    <mergeCell ref="L80:M80"/>
    <mergeCell ref="N80:O80"/>
    <mergeCell ref="P80:Q80"/>
    <mergeCell ref="R80:S80"/>
    <mergeCell ref="B80:E80"/>
    <mergeCell ref="F80:G80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113"/>
  <sheetViews>
    <sheetView workbookViewId="0" topLeftCell="A88">
      <selection activeCell="A108" sqref="A108:P108"/>
    </sheetView>
  </sheetViews>
  <sheetFormatPr defaultColWidth="9.00390625" defaultRowHeight="12.75"/>
  <cols>
    <col min="1" max="34" width="3.75390625" style="0" customWidth="1"/>
    <col min="35" max="35" width="11.75390625" style="0" customWidth="1"/>
    <col min="36" max="73" width="3.75390625" style="0" customWidth="1"/>
  </cols>
  <sheetData>
    <row r="1" spans="1:23" ht="15.75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</row>
    <row r="2" spans="1:23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25.5" customHeight="1">
      <c r="A3" s="21" t="s">
        <v>9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</row>
    <row r="4" spans="1:23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12.75">
      <c r="A5" s="33" t="s">
        <v>10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 t="s">
        <v>11</v>
      </c>
      <c r="T5" s="33"/>
      <c r="U5" s="33"/>
      <c r="V5" s="33"/>
      <c r="W5" s="33"/>
    </row>
    <row r="6" spans="1:23" ht="12.75">
      <c r="A6" s="27" t="s">
        <v>12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9"/>
      <c r="S6" s="17">
        <v>1.15</v>
      </c>
      <c r="T6" s="17"/>
      <c r="U6" s="17"/>
      <c r="V6" s="17"/>
      <c r="W6" s="17"/>
    </row>
    <row r="7" spans="1:23" ht="12.75">
      <c r="A7" s="9" t="s">
        <v>14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22">
        <v>0.079</v>
      </c>
      <c r="T7" s="22"/>
      <c r="U7" s="22"/>
      <c r="V7" s="22"/>
      <c r="W7" s="22"/>
    </row>
    <row r="8" spans="1:23" ht="12.75">
      <c r="A8" s="9" t="s">
        <v>15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22">
        <v>0.37</v>
      </c>
      <c r="T8" s="22"/>
      <c r="U8" s="22"/>
      <c r="V8" s="22"/>
      <c r="W8" s="22"/>
    </row>
    <row r="9" spans="1:23" ht="12.75">
      <c r="A9" s="9" t="s">
        <v>120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22">
        <v>0</v>
      </c>
      <c r="T9" s="22"/>
      <c r="U9" s="22"/>
      <c r="V9" s="22"/>
      <c r="W9" s="22"/>
    </row>
    <row r="10" spans="1:23" ht="12.75">
      <c r="A10" s="9" t="s">
        <v>16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17"/>
      <c r="T10" s="17"/>
      <c r="U10" s="17"/>
      <c r="V10" s="17"/>
      <c r="W10" s="17"/>
    </row>
    <row r="11" spans="1:23" ht="12.75">
      <c r="A11" s="9" t="s">
        <v>17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17">
        <v>1.15</v>
      </c>
      <c r="T11" s="17"/>
      <c r="U11" s="17"/>
      <c r="V11" s="17"/>
      <c r="W11" s="17"/>
    </row>
    <row r="12" spans="1:23" ht="12.75">
      <c r="A12" s="9" t="s">
        <v>18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18">
        <v>1.1</v>
      </c>
      <c r="T12" s="18"/>
      <c r="U12" s="18"/>
      <c r="V12" s="18"/>
      <c r="W12" s="18"/>
    </row>
    <row r="13" spans="1:23" ht="12.75">
      <c r="A13" s="9" t="s">
        <v>19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22">
        <v>0.234</v>
      </c>
      <c r="T13" s="22"/>
      <c r="U13" s="22"/>
      <c r="V13" s="22"/>
      <c r="W13" s="22"/>
    </row>
    <row r="14" spans="1:23" ht="12.75">
      <c r="A14" s="9" t="s">
        <v>20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22">
        <v>0.14</v>
      </c>
      <c r="T14" s="22"/>
      <c r="U14" s="22"/>
      <c r="V14" s="22"/>
      <c r="W14" s="22"/>
    </row>
    <row r="15" spans="1:23" ht="12.75">
      <c r="A15" s="9" t="s">
        <v>117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17">
        <v>25.4</v>
      </c>
      <c r="T15" s="17"/>
      <c r="U15" s="17"/>
      <c r="V15" s="17"/>
      <c r="W15" s="17"/>
    </row>
    <row r="16" spans="1:23" ht="12.75">
      <c r="A16" s="21" t="s">
        <v>21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</row>
    <row r="17" spans="1:23" ht="12.75">
      <c r="A17" s="21" t="s">
        <v>22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</row>
    <row r="18" spans="1:23" ht="12.75">
      <c r="A18" s="21" t="s">
        <v>131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</row>
    <row r="19" spans="1:23" ht="12.75">
      <c r="A19" s="21" t="s">
        <v>132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</row>
    <row r="20" spans="1:23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2.75">
      <c r="A21" s="51" t="s">
        <v>23</v>
      </c>
      <c r="B21" s="44" t="s">
        <v>29</v>
      </c>
      <c r="C21" s="45"/>
      <c r="D21" s="45"/>
      <c r="E21" s="45"/>
      <c r="F21" s="45"/>
      <c r="G21" s="45"/>
      <c r="H21" s="45"/>
      <c r="I21" s="45"/>
      <c r="J21" s="46"/>
      <c r="K21" s="44" t="s">
        <v>28</v>
      </c>
      <c r="L21" s="45"/>
      <c r="M21" s="45"/>
      <c r="N21" s="46"/>
      <c r="O21" s="44" t="s">
        <v>27</v>
      </c>
      <c r="P21" s="45"/>
      <c r="Q21" s="46"/>
      <c r="R21" s="23" t="s">
        <v>26</v>
      </c>
      <c r="S21" s="43"/>
      <c r="T21" s="43"/>
      <c r="U21" s="43"/>
      <c r="V21" s="43"/>
      <c r="W21" s="24"/>
    </row>
    <row r="22" spans="1:23" ht="12.75">
      <c r="A22" s="52"/>
      <c r="B22" s="54"/>
      <c r="C22" s="55"/>
      <c r="D22" s="55"/>
      <c r="E22" s="55"/>
      <c r="F22" s="55"/>
      <c r="G22" s="55"/>
      <c r="H22" s="55"/>
      <c r="I22" s="55"/>
      <c r="J22" s="56"/>
      <c r="K22" s="54"/>
      <c r="L22" s="55"/>
      <c r="M22" s="55"/>
      <c r="N22" s="56"/>
      <c r="O22" s="54"/>
      <c r="P22" s="55"/>
      <c r="Q22" s="56"/>
      <c r="R22" s="44" t="s">
        <v>24</v>
      </c>
      <c r="S22" s="45"/>
      <c r="T22" s="46"/>
      <c r="U22" s="44" t="s">
        <v>25</v>
      </c>
      <c r="V22" s="45"/>
      <c r="W22" s="46"/>
    </row>
    <row r="23" spans="1:23" ht="26.25" customHeight="1">
      <c r="A23" s="53"/>
      <c r="B23" s="47"/>
      <c r="C23" s="48"/>
      <c r="D23" s="48"/>
      <c r="E23" s="48"/>
      <c r="F23" s="48"/>
      <c r="G23" s="48"/>
      <c r="H23" s="48"/>
      <c r="I23" s="48"/>
      <c r="J23" s="49"/>
      <c r="K23" s="47"/>
      <c r="L23" s="48"/>
      <c r="M23" s="48"/>
      <c r="N23" s="49"/>
      <c r="O23" s="47"/>
      <c r="P23" s="48"/>
      <c r="Q23" s="49"/>
      <c r="R23" s="47"/>
      <c r="S23" s="48"/>
      <c r="T23" s="49"/>
      <c r="U23" s="47"/>
      <c r="V23" s="48"/>
      <c r="W23" s="49"/>
    </row>
    <row r="24" spans="1:23" ht="12.75">
      <c r="A24" s="4">
        <v>1</v>
      </c>
      <c r="B24" s="50">
        <v>2</v>
      </c>
      <c r="C24" s="50"/>
      <c r="D24" s="50"/>
      <c r="E24" s="50"/>
      <c r="F24" s="50"/>
      <c r="G24" s="50"/>
      <c r="H24" s="50"/>
      <c r="I24" s="50"/>
      <c r="J24" s="50"/>
      <c r="K24" s="50">
        <v>3</v>
      </c>
      <c r="L24" s="50"/>
      <c r="M24" s="50"/>
      <c r="N24" s="50"/>
      <c r="O24" s="50">
        <v>4</v>
      </c>
      <c r="P24" s="50"/>
      <c r="Q24" s="50"/>
      <c r="R24" s="50">
        <v>5</v>
      </c>
      <c r="S24" s="50"/>
      <c r="T24" s="50"/>
      <c r="U24" s="50">
        <v>6</v>
      </c>
      <c r="V24" s="50"/>
      <c r="W24" s="50"/>
    </row>
    <row r="25" spans="1:23" ht="26.25" customHeight="1">
      <c r="A25" s="39">
        <v>1</v>
      </c>
      <c r="B25" s="42" t="s">
        <v>129</v>
      </c>
      <c r="C25" s="28"/>
      <c r="D25" s="28"/>
      <c r="E25" s="28"/>
      <c r="F25" s="28"/>
      <c r="G25" s="28"/>
      <c r="H25" s="28"/>
      <c r="I25" s="28"/>
      <c r="J25" s="29"/>
      <c r="K25" s="58">
        <v>0.07</v>
      </c>
      <c r="L25" s="58"/>
      <c r="M25" s="58"/>
      <c r="N25" s="58"/>
      <c r="O25" s="38">
        <f>18*6.65</f>
        <v>119.7</v>
      </c>
      <c r="P25" s="38"/>
      <c r="Q25" s="38"/>
      <c r="R25" s="38">
        <f>K25*O25</f>
        <v>8.379000000000001</v>
      </c>
      <c r="S25" s="38"/>
      <c r="T25" s="38"/>
      <c r="U25" s="38">
        <f>R25*$S$6</f>
        <v>9.635850000000001</v>
      </c>
      <c r="V25" s="38"/>
      <c r="W25" s="38"/>
    </row>
    <row r="26" spans="1:23" ht="12.75">
      <c r="A26" s="40"/>
      <c r="B26" s="9" t="s">
        <v>130</v>
      </c>
      <c r="C26" s="9"/>
      <c r="D26" s="9"/>
      <c r="E26" s="9"/>
      <c r="F26" s="9"/>
      <c r="G26" s="9"/>
      <c r="H26" s="9"/>
      <c r="I26" s="9"/>
      <c r="J26" s="9"/>
      <c r="K26" s="17">
        <v>0.2</v>
      </c>
      <c r="L26" s="17"/>
      <c r="M26" s="17"/>
      <c r="N26" s="17"/>
      <c r="O26" s="18">
        <f>10.97*6.65</f>
        <v>72.9505</v>
      </c>
      <c r="P26" s="18"/>
      <c r="Q26" s="18"/>
      <c r="R26" s="38">
        <f>K26*O26</f>
        <v>14.590100000000001</v>
      </c>
      <c r="S26" s="38"/>
      <c r="T26" s="38"/>
      <c r="U26" s="38">
        <f>R26*$S$6</f>
        <v>16.778615000000002</v>
      </c>
      <c r="V26" s="38"/>
      <c r="W26" s="38"/>
    </row>
    <row r="27" spans="1:23" ht="12.75" hidden="1">
      <c r="A27" s="41"/>
      <c r="B27" s="9"/>
      <c r="C27" s="9"/>
      <c r="D27" s="9"/>
      <c r="E27" s="9"/>
      <c r="F27" s="9"/>
      <c r="G27" s="9"/>
      <c r="H27" s="9"/>
      <c r="I27" s="9"/>
      <c r="J27" s="9"/>
      <c r="K27" s="17"/>
      <c r="L27" s="17"/>
      <c r="M27" s="17"/>
      <c r="N27" s="17"/>
      <c r="O27" s="18"/>
      <c r="P27" s="18"/>
      <c r="Q27" s="18"/>
      <c r="R27" s="38"/>
      <c r="S27" s="38"/>
      <c r="T27" s="38"/>
      <c r="U27" s="38"/>
      <c r="V27" s="38"/>
      <c r="W27" s="38"/>
    </row>
    <row r="28" spans="1:23" ht="12.75">
      <c r="A28" s="3"/>
      <c r="B28" s="32" t="s">
        <v>30</v>
      </c>
      <c r="C28" s="32"/>
      <c r="D28" s="32"/>
      <c r="E28" s="32"/>
      <c r="F28" s="32"/>
      <c r="G28" s="32"/>
      <c r="H28" s="32"/>
      <c r="I28" s="32"/>
      <c r="J28" s="32"/>
      <c r="K28" s="33">
        <f>SUM(K25:N27)</f>
        <v>0.27</v>
      </c>
      <c r="L28" s="33"/>
      <c r="M28" s="33"/>
      <c r="N28" s="33"/>
      <c r="O28" s="33" t="s">
        <v>34</v>
      </c>
      <c r="P28" s="33"/>
      <c r="Q28" s="33"/>
      <c r="R28" s="34">
        <f>SUM(R25:T27)</f>
        <v>22.969100000000005</v>
      </c>
      <c r="S28" s="33"/>
      <c r="T28" s="33"/>
      <c r="U28" s="34">
        <f>SUM(U25:W27)</f>
        <v>26.414465000000003</v>
      </c>
      <c r="V28" s="33"/>
      <c r="W28" s="33"/>
    </row>
    <row r="29" spans="1:23" ht="12.75">
      <c r="A29" s="2">
        <v>2</v>
      </c>
      <c r="B29" s="9" t="s">
        <v>13</v>
      </c>
      <c r="C29" s="9"/>
      <c r="D29" s="9"/>
      <c r="E29" s="9"/>
      <c r="F29" s="9"/>
      <c r="G29" s="9"/>
      <c r="H29" s="9"/>
      <c r="I29" s="9"/>
      <c r="J29" s="9"/>
      <c r="K29" s="17" t="s">
        <v>34</v>
      </c>
      <c r="L29" s="17"/>
      <c r="M29" s="17"/>
      <c r="N29" s="17"/>
      <c r="O29" s="17" t="s">
        <v>34</v>
      </c>
      <c r="P29" s="17"/>
      <c r="Q29" s="17"/>
      <c r="R29" s="18">
        <f>R28*$S$7</f>
        <v>1.8145589000000004</v>
      </c>
      <c r="S29" s="18"/>
      <c r="T29" s="18"/>
      <c r="U29" s="18">
        <f>U28*$S$7</f>
        <v>2.086742735</v>
      </c>
      <c r="V29" s="18"/>
      <c r="W29" s="18"/>
    </row>
    <row r="30" spans="1:23" ht="12.75">
      <c r="A30" s="3"/>
      <c r="B30" s="32" t="s">
        <v>31</v>
      </c>
      <c r="C30" s="32"/>
      <c r="D30" s="32"/>
      <c r="E30" s="32"/>
      <c r="F30" s="32"/>
      <c r="G30" s="32"/>
      <c r="H30" s="32"/>
      <c r="I30" s="32"/>
      <c r="J30" s="32"/>
      <c r="K30" s="33" t="s">
        <v>34</v>
      </c>
      <c r="L30" s="33"/>
      <c r="M30" s="33"/>
      <c r="N30" s="33"/>
      <c r="O30" s="33" t="s">
        <v>34</v>
      </c>
      <c r="P30" s="33"/>
      <c r="Q30" s="33"/>
      <c r="R30" s="34">
        <f>R28+R29</f>
        <v>24.783658900000006</v>
      </c>
      <c r="S30" s="33"/>
      <c r="T30" s="33"/>
      <c r="U30" s="34">
        <f>U28+U29</f>
        <v>28.501207735000005</v>
      </c>
      <c r="V30" s="33"/>
      <c r="W30" s="33"/>
    </row>
    <row r="31" spans="1:23" ht="26.25" customHeight="1">
      <c r="A31" s="2">
        <v>3</v>
      </c>
      <c r="B31" s="9" t="s">
        <v>32</v>
      </c>
      <c r="C31" s="9"/>
      <c r="D31" s="9"/>
      <c r="E31" s="9"/>
      <c r="F31" s="9"/>
      <c r="G31" s="9"/>
      <c r="H31" s="9"/>
      <c r="I31" s="9"/>
      <c r="J31" s="9"/>
      <c r="K31" s="17" t="s">
        <v>34</v>
      </c>
      <c r="L31" s="17"/>
      <c r="M31" s="17"/>
      <c r="N31" s="17"/>
      <c r="O31" s="17" t="s">
        <v>34</v>
      </c>
      <c r="P31" s="17"/>
      <c r="Q31" s="17"/>
      <c r="R31" s="18">
        <f>R30*$S$8</f>
        <v>9.169953793000001</v>
      </c>
      <c r="S31" s="18"/>
      <c r="T31" s="18"/>
      <c r="U31" s="18">
        <f>U30*$S$8</f>
        <v>10.545446861950001</v>
      </c>
      <c r="V31" s="18"/>
      <c r="W31" s="18"/>
    </row>
    <row r="32" spans="1:23" ht="12.75">
      <c r="A32" s="3"/>
      <c r="B32" s="32" t="s">
        <v>33</v>
      </c>
      <c r="C32" s="32"/>
      <c r="D32" s="32"/>
      <c r="E32" s="32"/>
      <c r="F32" s="32"/>
      <c r="G32" s="32"/>
      <c r="H32" s="32"/>
      <c r="I32" s="32"/>
      <c r="J32" s="32"/>
      <c r="K32" s="33"/>
      <c r="L32" s="33"/>
      <c r="M32" s="33"/>
      <c r="N32" s="33"/>
      <c r="O32" s="33"/>
      <c r="P32" s="33"/>
      <c r="Q32" s="33"/>
      <c r="R32" s="34">
        <f>R30+R31</f>
        <v>33.95361269300001</v>
      </c>
      <c r="S32" s="33"/>
      <c r="T32" s="33"/>
      <c r="U32" s="34">
        <f>U30+U31</f>
        <v>39.046654596950006</v>
      </c>
      <c r="V32" s="33"/>
      <c r="W32" s="33"/>
    </row>
    <row r="34" spans="1:23" ht="12.75">
      <c r="A34" s="21" t="s">
        <v>21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</row>
    <row r="35" spans="1:23" ht="12.75">
      <c r="A35" s="21" t="s">
        <v>37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</row>
    <row r="36" spans="1:23" ht="12.75" customHeight="1">
      <c r="A36" s="21" t="s">
        <v>131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23" ht="12.75">
      <c r="A37" s="21" t="s">
        <v>175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</row>
    <row r="38" spans="1:23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2.75">
      <c r="A39" s="17" t="s">
        <v>23</v>
      </c>
      <c r="B39" s="17" t="s">
        <v>43</v>
      </c>
      <c r="C39" s="17"/>
      <c r="D39" s="17"/>
      <c r="E39" s="17"/>
      <c r="F39" s="17"/>
      <c r="G39" s="17"/>
      <c r="H39" s="17"/>
      <c r="I39" s="17"/>
      <c r="J39" s="17"/>
      <c r="K39" s="17" t="s">
        <v>42</v>
      </c>
      <c r="L39" s="17"/>
      <c r="M39" s="17" t="s">
        <v>41</v>
      </c>
      <c r="N39" s="17"/>
      <c r="O39" s="17" t="s">
        <v>40</v>
      </c>
      <c r="P39" s="17"/>
      <c r="Q39" s="17"/>
      <c r="R39" s="17" t="s">
        <v>26</v>
      </c>
      <c r="S39" s="17"/>
      <c r="T39" s="17"/>
      <c r="U39" s="17"/>
      <c r="V39" s="17"/>
      <c r="W39" s="17"/>
    </row>
    <row r="40" spans="1:23" ht="38.25" customHeight="1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 t="s">
        <v>38</v>
      </c>
      <c r="S40" s="17"/>
      <c r="T40" s="17"/>
      <c r="U40" s="17" t="s">
        <v>39</v>
      </c>
      <c r="V40" s="17"/>
      <c r="W40" s="17"/>
    </row>
    <row r="41" spans="1:23" ht="12.75">
      <c r="A41" s="5">
        <v>1</v>
      </c>
      <c r="B41" s="20">
        <v>2</v>
      </c>
      <c r="C41" s="20"/>
      <c r="D41" s="20"/>
      <c r="E41" s="20"/>
      <c r="F41" s="20"/>
      <c r="G41" s="20"/>
      <c r="H41" s="20"/>
      <c r="I41" s="20"/>
      <c r="J41" s="20"/>
      <c r="K41" s="20">
        <v>3</v>
      </c>
      <c r="L41" s="20"/>
      <c r="M41" s="20">
        <v>4</v>
      </c>
      <c r="N41" s="20"/>
      <c r="O41" s="20">
        <v>5</v>
      </c>
      <c r="P41" s="20"/>
      <c r="Q41" s="20"/>
      <c r="R41" s="20">
        <v>6</v>
      </c>
      <c r="S41" s="20"/>
      <c r="T41" s="20"/>
      <c r="U41" s="20">
        <v>7</v>
      </c>
      <c r="V41" s="20"/>
      <c r="W41" s="20"/>
    </row>
    <row r="42" spans="1:23" ht="12.75">
      <c r="A42" s="2">
        <v>1</v>
      </c>
      <c r="B42" s="9" t="s">
        <v>46</v>
      </c>
      <c r="C42" s="9"/>
      <c r="D42" s="9"/>
      <c r="E42" s="9"/>
      <c r="F42" s="9"/>
      <c r="G42" s="9"/>
      <c r="H42" s="9"/>
      <c r="I42" s="9"/>
      <c r="J42" s="9"/>
      <c r="K42" s="17" t="s">
        <v>45</v>
      </c>
      <c r="L42" s="17"/>
      <c r="M42" s="18">
        <v>0.01</v>
      </c>
      <c r="N42" s="18"/>
      <c r="O42" s="18">
        <v>14.8</v>
      </c>
      <c r="P42" s="18"/>
      <c r="Q42" s="18"/>
      <c r="R42" s="18">
        <f aca="true" t="shared" si="0" ref="R42:R54">M42*O42</f>
        <v>0.14800000000000002</v>
      </c>
      <c r="S42" s="18"/>
      <c r="T42" s="18"/>
      <c r="U42" s="18">
        <f aca="true" t="shared" si="1" ref="U42:U54">R42*$S$11</f>
        <v>0.17020000000000002</v>
      </c>
      <c r="V42" s="18"/>
      <c r="W42" s="18"/>
    </row>
    <row r="43" spans="1:23" ht="12.75">
      <c r="A43" s="2">
        <v>2</v>
      </c>
      <c r="B43" s="9" t="s">
        <v>176</v>
      </c>
      <c r="C43" s="9"/>
      <c r="D43" s="9"/>
      <c r="E43" s="9"/>
      <c r="F43" s="9"/>
      <c r="G43" s="9"/>
      <c r="H43" s="9"/>
      <c r="I43" s="9"/>
      <c r="J43" s="9"/>
      <c r="K43" s="17" t="s">
        <v>49</v>
      </c>
      <c r="L43" s="17"/>
      <c r="M43" s="18">
        <v>0.03</v>
      </c>
      <c r="N43" s="18"/>
      <c r="O43" s="18">
        <v>48</v>
      </c>
      <c r="P43" s="18"/>
      <c r="Q43" s="18"/>
      <c r="R43" s="18">
        <f t="shared" si="0"/>
        <v>1.44</v>
      </c>
      <c r="S43" s="18"/>
      <c r="T43" s="18"/>
      <c r="U43" s="18">
        <f t="shared" si="1"/>
        <v>1.656</v>
      </c>
      <c r="V43" s="18"/>
      <c r="W43" s="18"/>
    </row>
    <row r="44" spans="1:23" ht="27" customHeight="1">
      <c r="A44" s="2">
        <v>3</v>
      </c>
      <c r="B44" s="9" t="s">
        <v>48</v>
      </c>
      <c r="C44" s="9"/>
      <c r="D44" s="9"/>
      <c r="E44" s="9"/>
      <c r="F44" s="9"/>
      <c r="G44" s="9"/>
      <c r="H44" s="9"/>
      <c r="I44" s="9"/>
      <c r="J44" s="9"/>
      <c r="K44" s="17" t="s">
        <v>45</v>
      </c>
      <c r="L44" s="17"/>
      <c r="M44" s="18">
        <v>0.02</v>
      </c>
      <c r="N44" s="18"/>
      <c r="O44" s="18">
        <v>3.5</v>
      </c>
      <c r="P44" s="18"/>
      <c r="Q44" s="18"/>
      <c r="R44" s="18">
        <f t="shared" si="0"/>
        <v>0.07</v>
      </c>
      <c r="S44" s="18"/>
      <c r="T44" s="18"/>
      <c r="U44" s="18">
        <f t="shared" si="1"/>
        <v>0.0805</v>
      </c>
      <c r="V44" s="18"/>
      <c r="W44" s="18"/>
    </row>
    <row r="45" spans="1:23" ht="12.75">
      <c r="A45" s="2">
        <v>4</v>
      </c>
      <c r="B45" s="9" t="s">
        <v>135</v>
      </c>
      <c r="C45" s="9"/>
      <c r="D45" s="9"/>
      <c r="E45" s="9"/>
      <c r="F45" s="9"/>
      <c r="G45" s="9"/>
      <c r="H45" s="9"/>
      <c r="I45" s="9"/>
      <c r="J45" s="9"/>
      <c r="K45" s="17" t="s">
        <v>49</v>
      </c>
      <c r="L45" s="17"/>
      <c r="M45" s="18">
        <v>0.01</v>
      </c>
      <c r="N45" s="18"/>
      <c r="O45" s="18">
        <v>37</v>
      </c>
      <c r="P45" s="18"/>
      <c r="Q45" s="18"/>
      <c r="R45" s="18">
        <f t="shared" si="0"/>
        <v>0.37</v>
      </c>
      <c r="S45" s="18"/>
      <c r="T45" s="18"/>
      <c r="U45" s="18">
        <f t="shared" si="1"/>
        <v>0.4255</v>
      </c>
      <c r="V45" s="18"/>
      <c r="W45" s="18"/>
    </row>
    <row r="46" spans="1:23" ht="12.75">
      <c r="A46" s="2">
        <v>5</v>
      </c>
      <c r="B46" s="9" t="s">
        <v>136</v>
      </c>
      <c r="C46" s="9"/>
      <c r="D46" s="9"/>
      <c r="E46" s="9"/>
      <c r="F46" s="9"/>
      <c r="G46" s="9"/>
      <c r="H46" s="9"/>
      <c r="I46" s="9"/>
      <c r="J46" s="9"/>
      <c r="K46" s="17" t="s">
        <v>49</v>
      </c>
      <c r="L46" s="17"/>
      <c r="M46" s="18">
        <v>0.01</v>
      </c>
      <c r="N46" s="18"/>
      <c r="O46" s="18">
        <v>70</v>
      </c>
      <c r="P46" s="18"/>
      <c r="Q46" s="18"/>
      <c r="R46" s="18">
        <f t="shared" si="0"/>
        <v>0.7000000000000001</v>
      </c>
      <c r="S46" s="18"/>
      <c r="T46" s="18"/>
      <c r="U46" s="18">
        <f t="shared" si="1"/>
        <v>0.805</v>
      </c>
      <c r="V46" s="18"/>
      <c r="W46" s="18"/>
    </row>
    <row r="47" spans="1:23" ht="12.75">
      <c r="A47" s="2">
        <v>6</v>
      </c>
      <c r="B47" s="9" t="s">
        <v>137</v>
      </c>
      <c r="C47" s="9"/>
      <c r="D47" s="9"/>
      <c r="E47" s="9"/>
      <c r="F47" s="9"/>
      <c r="G47" s="9"/>
      <c r="H47" s="9"/>
      <c r="I47" s="9"/>
      <c r="J47" s="9"/>
      <c r="K47" s="17" t="s">
        <v>49</v>
      </c>
      <c r="L47" s="17"/>
      <c r="M47" s="18">
        <v>0.01</v>
      </c>
      <c r="N47" s="18"/>
      <c r="O47" s="18">
        <v>68.7</v>
      </c>
      <c r="P47" s="18"/>
      <c r="Q47" s="18"/>
      <c r="R47" s="18">
        <f t="shared" si="0"/>
        <v>0.687</v>
      </c>
      <c r="S47" s="18"/>
      <c r="T47" s="18"/>
      <c r="U47" s="18">
        <f t="shared" si="1"/>
        <v>0.79005</v>
      </c>
      <c r="V47" s="18"/>
      <c r="W47" s="18"/>
    </row>
    <row r="48" spans="1:23" ht="12.75">
      <c r="A48" s="2">
        <v>7</v>
      </c>
      <c r="B48" s="9" t="s">
        <v>177</v>
      </c>
      <c r="C48" s="9"/>
      <c r="D48" s="9"/>
      <c r="E48" s="9"/>
      <c r="F48" s="9"/>
      <c r="G48" s="9"/>
      <c r="H48" s="9"/>
      <c r="I48" s="9"/>
      <c r="J48" s="9"/>
      <c r="K48" s="17" t="s">
        <v>50</v>
      </c>
      <c r="L48" s="17"/>
      <c r="M48" s="18">
        <v>0.3</v>
      </c>
      <c r="N48" s="18"/>
      <c r="O48" s="18">
        <v>15.3</v>
      </c>
      <c r="P48" s="18"/>
      <c r="Q48" s="18"/>
      <c r="R48" s="18">
        <f t="shared" si="0"/>
        <v>4.59</v>
      </c>
      <c r="S48" s="18"/>
      <c r="T48" s="18"/>
      <c r="U48" s="18">
        <f t="shared" si="1"/>
        <v>5.278499999999999</v>
      </c>
      <c r="V48" s="18"/>
      <c r="W48" s="18"/>
    </row>
    <row r="49" spans="1:23" ht="12.75">
      <c r="A49" s="2">
        <v>8</v>
      </c>
      <c r="B49" s="9" t="s">
        <v>174</v>
      </c>
      <c r="C49" s="9"/>
      <c r="D49" s="9"/>
      <c r="E49" s="9"/>
      <c r="F49" s="9"/>
      <c r="G49" s="9"/>
      <c r="H49" s="9"/>
      <c r="I49" s="9"/>
      <c r="J49" s="9"/>
      <c r="K49" s="17" t="s">
        <v>45</v>
      </c>
      <c r="L49" s="17"/>
      <c r="M49" s="18">
        <v>0.01</v>
      </c>
      <c r="N49" s="18"/>
      <c r="O49" s="18">
        <v>47.13</v>
      </c>
      <c r="P49" s="18"/>
      <c r="Q49" s="18"/>
      <c r="R49" s="18">
        <f t="shared" si="0"/>
        <v>0.47130000000000005</v>
      </c>
      <c r="S49" s="18"/>
      <c r="T49" s="18"/>
      <c r="U49" s="18">
        <f t="shared" si="1"/>
        <v>0.541995</v>
      </c>
      <c r="V49" s="18"/>
      <c r="W49" s="18"/>
    </row>
    <row r="50" spans="1:23" ht="12.75">
      <c r="A50" s="2">
        <v>9</v>
      </c>
      <c r="B50" s="9" t="s">
        <v>178</v>
      </c>
      <c r="C50" s="9"/>
      <c r="D50" s="9"/>
      <c r="E50" s="9"/>
      <c r="F50" s="9"/>
      <c r="G50" s="9"/>
      <c r="H50" s="9"/>
      <c r="I50" s="9"/>
      <c r="J50" s="9"/>
      <c r="K50" s="59" t="s">
        <v>148</v>
      </c>
      <c r="L50" s="59"/>
      <c r="M50" s="18">
        <v>0.15</v>
      </c>
      <c r="N50" s="18"/>
      <c r="O50" s="18">
        <v>210</v>
      </c>
      <c r="P50" s="18"/>
      <c r="Q50" s="18"/>
      <c r="R50" s="18">
        <f t="shared" si="0"/>
        <v>31.5</v>
      </c>
      <c r="S50" s="18"/>
      <c r="T50" s="18"/>
      <c r="U50" s="18">
        <f t="shared" si="1"/>
        <v>36.224999999999994</v>
      </c>
      <c r="V50" s="18"/>
      <c r="W50" s="18"/>
    </row>
    <row r="51" spans="1:23" ht="12.75">
      <c r="A51" s="2">
        <v>10</v>
      </c>
      <c r="B51" s="9" t="s">
        <v>179</v>
      </c>
      <c r="C51" s="9"/>
      <c r="D51" s="9"/>
      <c r="E51" s="9"/>
      <c r="F51" s="9"/>
      <c r="G51" s="9"/>
      <c r="H51" s="9"/>
      <c r="I51" s="9"/>
      <c r="J51" s="9"/>
      <c r="K51" s="17" t="s">
        <v>50</v>
      </c>
      <c r="L51" s="17"/>
      <c r="M51" s="18">
        <v>0.3</v>
      </c>
      <c r="N51" s="18"/>
      <c r="O51" s="18">
        <v>474</v>
      </c>
      <c r="P51" s="18"/>
      <c r="Q51" s="18"/>
      <c r="R51" s="18">
        <f t="shared" si="0"/>
        <v>142.2</v>
      </c>
      <c r="S51" s="18"/>
      <c r="T51" s="18"/>
      <c r="U51" s="18">
        <f t="shared" si="1"/>
        <v>163.52999999999997</v>
      </c>
      <c r="V51" s="18"/>
      <c r="W51" s="18"/>
    </row>
    <row r="52" spans="1:23" ht="12.75">
      <c r="A52" s="2">
        <v>11</v>
      </c>
      <c r="B52" s="9" t="s">
        <v>180</v>
      </c>
      <c r="C52" s="9"/>
      <c r="D52" s="9"/>
      <c r="E52" s="9"/>
      <c r="F52" s="9"/>
      <c r="G52" s="9"/>
      <c r="H52" s="9"/>
      <c r="I52" s="9"/>
      <c r="J52" s="9"/>
      <c r="K52" s="17" t="s">
        <v>49</v>
      </c>
      <c r="L52" s="17"/>
      <c r="M52" s="18">
        <v>50</v>
      </c>
      <c r="N52" s="18"/>
      <c r="O52" s="18">
        <v>1.21</v>
      </c>
      <c r="P52" s="18"/>
      <c r="Q52" s="18"/>
      <c r="R52" s="18">
        <f t="shared" si="0"/>
        <v>60.5</v>
      </c>
      <c r="S52" s="18"/>
      <c r="T52" s="18"/>
      <c r="U52" s="18">
        <f t="shared" si="1"/>
        <v>69.57499999999999</v>
      </c>
      <c r="V52" s="18"/>
      <c r="W52" s="18"/>
    </row>
    <row r="53" spans="1:23" ht="12.75">
      <c r="A53" s="2">
        <v>12</v>
      </c>
      <c r="B53" s="9" t="s">
        <v>181</v>
      </c>
      <c r="C53" s="9"/>
      <c r="D53" s="9"/>
      <c r="E53" s="9"/>
      <c r="F53" s="9"/>
      <c r="G53" s="9"/>
      <c r="H53" s="9"/>
      <c r="I53" s="9"/>
      <c r="J53" s="9"/>
      <c r="K53" s="17" t="s">
        <v>148</v>
      </c>
      <c r="L53" s="17"/>
      <c r="M53" s="18">
        <v>0.22</v>
      </c>
      <c r="N53" s="18"/>
      <c r="O53" s="18">
        <v>214.8</v>
      </c>
      <c r="P53" s="18"/>
      <c r="Q53" s="18"/>
      <c r="R53" s="18">
        <f t="shared" si="0"/>
        <v>47.256</v>
      </c>
      <c r="S53" s="18"/>
      <c r="T53" s="18"/>
      <c r="U53" s="18">
        <f t="shared" si="1"/>
        <v>54.34439999999999</v>
      </c>
      <c r="V53" s="18"/>
      <c r="W53" s="18"/>
    </row>
    <row r="54" spans="1:23" ht="12.75">
      <c r="A54" s="2">
        <v>13</v>
      </c>
      <c r="B54" s="9" t="s">
        <v>139</v>
      </c>
      <c r="C54" s="9"/>
      <c r="D54" s="9"/>
      <c r="E54" s="9"/>
      <c r="F54" s="9"/>
      <c r="G54" s="9"/>
      <c r="H54" s="9"/>
      <c r="I54" s="9"/>
      <c r="J54" s="9"/>
      <c r="K54" s="17" t="s">
        <v>49</v>
      </c>
      <c r="L54" s="17"/>
      <c r="M54" s="18">
        <v>9</v>
      </c>
      <c r="N54" s="18"/>
      <c r="O54" s="18">
        <v>18</v>
      </c>
      <c r="P54" s="18"/>
      <c r="Q54" s="18"/>
      <c r="R54" s="18">
        <f t="shared" si="0"/>
        <v>162</v>
      </c>
      <c r="S54" s="18"/>
      <c r="T54" s="18"/>
      <c r="U54" s="18">
        <f t="shared" si="1"/>
        <v>186.29999999999998</v>
      </c>
      <c r="V54" s="18"/>
      <c r="W54" s="18"/>
    </row>
    <row r="55" spans="1:23" ht="12.75" hidden="1">
      <c r="A55" s="2"/>
      <c r="B55" s="9"/>
      <c r="C55" s="9"/>
      <c r="D55" s="9"/>
      <c r="E55" s="9"/>
      <c r="F55" s="9"/>
      <c r="G55" s="9"/>
      <c r="H55" s="9"/>
      <c r="I55" s="9"/>
      <c r="J55" s="9"/>
      <c r="K55" s="17"/>
      <c r="L55" s="17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</row>
    <row r="56" spans="1:23" ht="12.75">
      <c r="A56" s="2">
        <v>15</v>
      </c>
      <c r="B56" s="9" t="s">
        <v>53</v>
      </c>
      <c r="C56" s="9"/>
      <c r="D56" s="9"/>
      <c r="E56" s="9"/>
      <c r="F56" s="9"/>
      <c r="G56" s="9"/>
      <c r="H56" s="9"/>
      <c r="I56" s="9"/>
      <c r="J56" s="9"/>
      <c r="K56" s="17" t="s">
        <v>45</v>
      </c>
      <c r="L56" s="17"/>
      <c r="M56" s="18">
        <v>0.02</v>
      </c>
      <c r="N56" s="18"/>
      <c r="O56" s="18">
        <v>10.6</v>
      </c>
      <c r="P56" s="18"/>
      <c r="Q56" s="18"/>
      <c r="R56" s="18">
        <f>M56*O56</f>
        <v>0.212</v>
      </c>
      <c r="S56" s="18"/>
      <c r="T56" s="18"/>
      <c r="U56" s="18">
        <f>R56*$S$11</f>
        <v>0.24379999999999996</v>
      </c>
      <c r="V56" s="18"/>
      <c r="W56" s="18"/>
    </row>
    <row r="57" spans="1:23" ht="12.75" hidden="1">
      <c r="A57" s="2"/>
      <c r="B57" s="9"/>
      <c r="C57" s="9"/>
      <c r="D57" s="9"/>
      <c r="E57" s="9"/>
      <c r="F57" s="9"/>
      <c r="G57" s="9"/>
      <c r="H57" s="9"/>
      <c r="I57" s="9"/>
      <c r="J57" s="9"/>
      <c r="K57" s="17"/>
      <c r="L57" s="17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</row>
    <row r="58" spans="1:23" ht="12.75">
      <c r="A58" s="2">
        <v>17</v>
      </c>
      <c r="B58" s="9" t="s">
        <v>44</v>
      </c>
      <c r="C58" s="9"/>
      <c r="D58" s="9"/>
      <c r="E58" s="9"/>
      <c r="F58" s="9"/>
      <c r="G58" s="9"/>
      <c r="H58" s="9"/>
      <c r="I58" s="9"/>
      <c r="J58" s="9"/>
      <c r="K58" s="17" t="s">
        <v>45</v>
      </c>
      <c r="L58" s="17"/>
      <c r="M58" s="18">
        <v>0.02</v>
      </c>
      <c r="N58" s="18"/>
      <c r="O58" s="18">
        <v>1.7</v>
      </c>
      <c r="P58" s="18"/>
      <c r="Q58" s="18"/>
      <c r="R58" s="18">
        <f>M58*O58</f>
        <v>0.034</v>
      </c>
      <c r="S58" s="18"/>
      <c r="T58" s="18"/>
      <c r="U58" s="18">
        <f>R58*$S$11</f>
        <v>0.0391</v>
      </c>
      <c r="V58" s="18"/>
      <c r="W58" s="18"/>
    </row>
    <row r="59" spans="1:23" ht="12.75">
      <c r="A59" s="2">
        <v>18</v>
      </c>
      <c r="B59" s="9" t="s">
        <v>182</v>
      </c>
      <c r="C59" s="9"/>
      <c r="D59" s="9"/>
      <c r="E59" s="9"/>
      <c r="F59" s="9"/>
      <c r="G59" s="9"/>
      <c r="H59" s="9"/>
      <c r="I59" s="9"/>
      <c r="J59" s="9"/>
      <c r="K59" s="17" t="s">
        <v>148</v>
      </c>
      <c r="L59" s="17"/>
      <c r="M59" s="18">
        <v>0.03</v>
      </c>
      <c r="N59" s="18"/>
      <c r="O59" s="18">
        <v>2170</v>
      </c>
      <c r="P59" s="18"/>
      <c r="Q59" s="18"/>
      <c r="R59" s="18">
        <f>M59*O59</f>
        <v>65.1</v>
      </c>
      <c r="S59" s="18"/>
      <c r="T59" s="18"/>
      <c r="U59" s="18">
        <f>R59*$S$11</f>
        <v>74.86499999999998</v>
      </c>
      <c r="V59" s="18"/>
      <c r="W59" s="18"/>
    </row>
    <row r="60" spans="1:23" ht="12.75" hidden="1">
      <c r="A60" s="2"/>
      <c r="B60" s="9"/>
      <c r="C60" s="9"/>
      <c r="D60" s="9"/>
      <c r="E60" s="9"/>
      <c r="F60" s="9"/>
      <c r="G60" s="9"/>
      <c r="H60" s="9"/>
      <c r="I60" s="9"/>
      <c r="J60" s="9"/>
      <c r="K60" s="17"/>
      <c r="L60" s="17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</row>
    <row r="61" spans="1:23" ht="12.75" hidden="1">
      <c r="A61" s="2"/>
      <c r="B61" s="9"/>
      <c r="C61" s="9"/>
      <c r="D61" s="9"/>
      <c r="E61" s="9"/>
      <c r="F61" s="9"/>
      <c r="G61" s="9"/>
      <c r="H61" s="9"/>
      <c r="I61" s="9"/>
      <c r="J61" s="9"/>
      <c r="K61" s="17"/>
      <c r="L61" s="17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</row>
    <row r="62" spans="1:23" ht="12.75" hidden="1">
      <c r="A62" s="2"/>
      <c r="B62" s="9"/>
      <c r="C62" s="9"/>
      <c r="D62" s="9"/>
      <c r="E62" s="9"/>
      <c r="F62" s="9"/>
      <c r="G62" s="9"/>
      <c r="H62" s="9"/>
      <c r="I62" s="9"/>
      <c r="J62" s="9"/>
      <c r="K62" s="17"/>
      <c r="L62" s="17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</row>
    <row r="63" spans="1:23" ht="12.75" hidden="1">
      <c r="A63" s="2"/>
      <c r="B63" s="9"/>
      <c r="C63" s="9"/>
      <c r="D63" s="9"/>
      <c r="E63" s="9"/>
      <c r="F63" s="9"/>
      <c r="G63" s="9"/>
      <c r="H63" s="9"/>
      <c r="I63" s="9"/>
      <c r="J63" s="9"/>
      <c r="K63" s="17"/>
      <c r="L63" s="17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</row>
    <row r="64" spans="1:23" ht="12.75" hidden="1">
      <c r="A64" s="2"/>
      <c r="B64" s="9"/>
      <c r="C64" s="9"/>
      <c r="D64" s="9"/>
      <c r="E64" s="9"/>
      <c r="F64" s="9"/>
      <c r="G64" s="9"/>
      <c r="H64" s="9"/>
      <c r="I64" s="9"/>
      <c r="J64" s="9"/>
      <c r="K64" s="17"/>
      <c r="L64" s="17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</row>
    <row r="65" spans="1:23" ht="12.75" hidden="1">
      <c r="A65" s="2"/>
      <c r="B65" s="9"/>
      <c r="C65" s="9"/>
      <c r="D65" s="9"/>
      <c r="E65" s="9"/>
      <c r="F65" s="9"/>
      <c r="G65" s="9"/>
      <c r="H65" s="9"/>
      <c r="I65" s="9"/>
      <c r="J65" s="9"/>
      <c r="K65" s="17"/>
      <c r="L65" s="17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</row>
    <row r="66" spans="1:23" ht="12.75" hidden="1">
      <c r="A66" s="2"/>
      <c r="B66" s="9"/>
      <c r="C66" s="9"/>
      <c r="D66" s="9"/>
      <c r="E66" s="9"/>
      <c r="F66" s="9"/>
      <c r="G66" s="9"/>
      <c r="H66" s="9"/>
      <c r="I66" s="9"/>
      <c r="J66" s="9"/>
      <c r="K66" s="17"/>
      <c r="L66" s="17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</row>
    <row r="67" spans="1:23" ht="12.75" hidden="1">
      <c r="A67" s="2"/>
      <c r="B67" s="9"/>
      <c r="C67" s="9"/>
      <c r="D67" s="9"/>
      <c r="E67" s="9"/>
      <c r="F67" s="9"/>
      <c r="G67" s="9"/>
      <c r="H67" s="9"/>
      <c r="I67" s="9"/>
      <c r="J67" s="9"/>
      <c r="K67" s="60"/>
      <c r="L67" s="60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</row>
    <row r="68" spans="1:23" ht="12.75" hidden="1">
      <c r="A68" s="2"/>
      <c r="B68" s="9"/>
      <c r="C68" s="9"/>
      <c r="D68" s="9"/>
      <c r="E68" s="9"/>
      <c r="F68" s="9"/>
      <c r="G68" s="9"/>
      <c r="H68" s="9"/>
      <c r="I68" s="9"/>
      <c r="J68" s="9"/>
      <c r="K68" s="17"/>
      <c r="L68" s="17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</row>
    <row r="69" spans="1:23" ht="12.75" hidden="1">
      <c r="A69" s="2"/>
      <c r="B69" s="9"/>
      <c r="C69" s="9"/>
      <c r="D69" s="9"/>
      <c r="E69" s="9"/>
      <c r="F69" s="9"/>
      <c r="G69" s="9"/>
      <c r="H69" s="9"/>
      <c r="I69" s="9"/>
      <c r="J69" s="9"/>
      <c r="K69" s="17"/>
      <c r="L69" s="17"/>
      <c r="M69" s="18"/>
      <c r="N69" s="18"/>
      <c r="O69" s="18"/>
      <c r="P69" s="18"/>
      <c r="Q69" s="18"/>
      <c r="R69" s="18">
        <f aca="true" t="shared" si="2" ref="R69:R84">M69*O69</f>
        <v>0</v>
      </c>
      <c r="S69" s="18"/>
      <c r="T69" s="18"/>
      <c r="U69" s="18"/>
      <c r="V69" s="18"/>
      <c r="W69" s="18"/>
    </row>
    <row r="70" spans="1:23" ht="12.75" hidden="1">
      <c r="A70" s="2"/>
      <c r="B70" s="9"/>
      <c r="C70" s="9"/>
      <c r="D70" s="9"/>
      <c r="E70" s="9"/>
      <c r="F70" s="9"/>
      <c r="G70" s="9"/>
      <c r="H70" s="9"/>
      <c r="I70" s="9"/>
      <c r="J70" s="9"/>
      <c r="K70" s="17"/>
      <c r="L70" s="17"/>
      <c r="M70" s="18"/>
      <c r="N70" s="18"/>
      <c r="O70" s="18"/>
      <c r="P70" s="18"/>
      <c r="Q70" s="18"/>
      <c r="R70" s="18">
        <f t="shared" si="2"/>
        <v>0</v>
      </c>
      <c r="S70" s="18"/>
      <c r="T70" s="18"/>
      <c r="U70" s="18"/>
      <c r="V70" s="18"/>
      <c r="W70" s="18"/>
    </row>
    <row r="71" spans="1:23" ht="12.75" hidden="1">
      <c r="A71" s="2"/>
      <c r="B71" s="9"/>
      <c r="C71" s="9"/>
      <c r="D71" s="9"/>
      <c r="E71" s="9"/>
      <c r="F71" s="9"/>
      <c r="G71" s="9"/>
      <c r="H71" s="9"/>
      <c r="I71" s="9"/>
      <c r="J71" s="9"/>
      <c r="K71" s="17"/>
      <c r="L71" s="17"/>
      <c r="M71" s="18"/>
      <c r="N71" s="18"/>
      <c r="O71" s="18"/>
      <c r="P71" s="18"/>
      <c r="Q71" s="18"/>
      <c r="R71" s="18">
        <f t="shared" si="2"/>
        <v>0</v>
      </c>
      <c r="S71" s="18"/>
      <c r="T71" s="18"/>
      <c r="U71" s="18"/>
      <c r="V71" s="18"/>
      <c r="W71" s="18"/>
    </row>
    <row r="72" spans="1:23" ht="12.75" hidden="1">
      <c r="A72" s="2"/>
      <c r="B72" s="9"/>
      <c r="C72" s="9"/>
      <c r="D72" s="9"/>
      <c r="E72" s="9"/>
      <c r="F72" s="9"/>
      <c r="G72" s="9"/>
      <c r="H72" s="9"/>
      <c r="I72" s="9"/>
      <c r="J72" s="9"/>
      <c r="K72" s="17"/>
      <c r="L72" s="17"/>
      <c r="M72" s="18"/>
      <c r="N72" s="18"/>
      <c r="O72" s="18"/>
      <c r="P72" s="18"/>
      <c r="Q72" s="18"/>
      <c r="R72" s="18">
        <f t="shared" si="2"/>
        <v>0</v>
      </c>
      <c r="S72" s="18"/>
      <c r="T72" s="18"/>
      <c r="U72" s="18"/>
      <c r="V72" s="18"/>
      <c r="W72" s="18"/>
    </row>
    <row r="73" spans="1:23" ht="12.75" hidden="1">
      <c r="A73" s="2"/>
      <c r="B73" s="9"/>
      <c r="C73" s="9"/>
      <c r="D73" s="9"/>
      <c r="E73" s="9"/>
      <c r="F73" s="9"/>
      <c r="G73" s="9"/>
      <c r="H73" s="9"/>
      <c r="I73" s="9"/>
      <c r="J73" s="9"/>
      <c r="K73" s="20"/>
      <c r="L73" s="20"/>
      <c r="M73" s="18"/>
      <c r="N73" s="18"/>
      <c r="O73" s="18"/>
      <c r="P73" s="18"/>
      <c r="Q73" s="18"/>
      <c r="R73" s="18">
        <f t="shared" si="2"/>
        <v>0</v>
      </c>
      <c r="S73" s="18"/>
      <c r="T73" s="18"/>
      <c r="U73" s="18"/>
      <c r="V73" s="18"/>
      <c r="W73" s="18"/>
    </row>
    <row r="74" spans="1:23" ht="12.75" hidden="1">
      <c r="A74" s="2"/>
      <c r="B74" s="9"/>
      <c r="C74" s="9"/>
      <c r="D74" s="9"/>
      <c r="E74" s="9"/>
      <c r="F74" s="9"/>
      <c r="G74" s="9"/>
      <c r="H74" s="9"/>
      <c r="I74" s="9"/>
      <c r="J74" s="9"/>
      <c r="K74" s="17"/>
      <c r="L74" s="17"/>
      <c r="M74" s="18"/>
      <c r="N74" s="18"/>
      <c r="O74" s="18"/>
      <c r="P74" s="18"/>
      <c r="Q74" s="18"/>
      <c r="R74" s="18">
        <f t="shared" si="2"/>
        <v>0</v>
      </c>
      <c r="S74" s="18"/>
      <c r="T74" s="18"/>
      <c r="U74" s="18"/>
      <c r="V74" s="18"/>
      <c r="W74" s="18"/>
    </row>
    <row r="75" spans="1:23" ht="12.75" hidden="1">
      <c r="A75" s="2"/>
      <c r="B75" s="9"/>
      <c r="C75" s="9"/>
      <c r="D75" s="9"/>
      <c r="E75" s="9"/>
      <c r="F75" s="9"/>
      <c r="G75" s="9"/>
      <c r="H75" s="9"/>
      <c r="I75" s="9"/>
      <c r="J75" s="9"/>
      <c r="K75" s="17"/>
      <c r="L75" s="17"/>
      <c r="M75" s="18"/>
      <c r="N75" s="18"/>
      <c r="O75" s="18"/>
      <c r="P75" s="18"/>
      <c r="Q75" s="18"/>
      <c r="R75" s="18">
        <f t="shared" si="2"/>
        <v>0</v>
      </c>
      <c r="S75" s="18"/>
      <c r="T75" s="18"/>
      <c r="U75" s="18"/>
      <c r="V75" s="18"/>
      <c r="W75" s="18"/>
    </row>
    <row r="76" spans="1:23" ht="12.75" hidden="1">
      <c r="A76" s="2"/>
      <c r="B76" s="9"/>
      <c r="C76" s="9"/>
      <c r="D76" s="9"/>
      <c r="E76" s="9"/>
      <c r="F76" s="9"/>
      <c r="G76" s="9"/>
      <c r="H76" s="9"/>
      <c r="I76" s="9"/>
      <c r="J76" s="9"/>
      <c r="K76" s="17"/>
      <c r="L76" s="17"/>
      <c r="M76" s="18"/>
      <c r="N76" s="18"/>
      <c r="O76" s="18"/>
      <c r="P76" s="18"/>
      <c r="Q76" s="18"/>
      <c r="R76" s="18">
        <f t="shared" si="2"/>
        <v>0</v>
      </c>
      <c r="S76" s="18"/>
      <c r="T76" s="18"/>
      <c r="U76" s="18"/>
      <c r="V76" s="18"/>
      <c r="W76" s="18"/>
    </row>
    <row r="77" spans="1:23" ht="12.75" hidden="1">
      <c r="A77" s="2"/>
      <c r="B77" s="9"/>
      <c r="C77" s="9"/>
      <c r="D77" s="9"/>
      <c r="E77" s="9"/>
      <c r="F77" s="9"/>
      <c r="G77" s="9"/>
      <c r="H77" s="9"/>
      <c r="I77" s="9"/>
      <c r="J77" s="9"/>
      <c r="K77" s="17"/>
      <c r="L77" s="17"/>
      <c r="M77" s="18"/>
      <c r="N77" s="18"/>
      <c r="O77" s="18"/>
      <c r="P77" s="18"/>
      <c r="Q77" s="18"/>
      <c r="R77" s="18">
        <f t="shared" si="2"/>
        <v>0</v>
      </c>
      <c r="S77" s="18"/>
      <c r="T77" s="18"/>
      <c r="U77" s="18"/>
      <c r="V77" s="18"/>
      <c r="W77" s="18"/>
    </row>
    <row r="78" spans="1:23" ht="12.75" hidden="1">
      <c r="A78" s="2"/>
      <c r="B78" s="9"/>
      <c r="C78" s="9"/>
      <c r="D78" s="9"/>
      <c r="E78" s="9"/>
      <c r="F78" s="9"/>
      <c r="G78" s="9"/>
      <c r="H78" s="9"/>
      <c r="I78" s="9"/>
      <c r="J78" s="9"/>
      <c r="K78" s="17"/>
      <c r="L78" s="17"/>
      <c r="M78" s="18"/>
      <c r="N78" s="18"/>
      <c r="O78" s="18"/>
      <c r="P78" s="18"/>
      <c r="Q78" s="18"/>
      <c r="R78" s="18">
        <f t="shared" si="2"/>
        <v>0</v>
      </c>
      <c r="S78" s="18"/>
      <c r="T78" s="18"/>
      <c r="U78" s="18"/>
      <c r="V78" s="18"/>
      <c r="W78" s="18"/>
    </row>
    <row r="79" spans="1:23" ht="12.75" hidden="1">
      <c r="A79" s="2"/>
      <c r="B79" s="9"/>
      <c r="C79" s="9"/>
      <c r="D79" s="9"/>
      <c r="E79" s="9"/>
      <c r="F79" s="9"/>
      <c r="G79" s="9"/>
      <c r="H79" s="9"/>
      <c r="I79" s="9"/>
      <c r="J79" s="9"/>
      <c r="K79" s="17"/>
      <c r="L79" s="17"/>
      <c r="M79" s="18"/>
      <c r="N79" s="18"/>
      <c r="O79" s="18"/>
      <c r="P79" s="18"/>
      <c r="Q79" s="18"/>
      <c r="R79" s="18">
        <f t="shared" si="2"/>
        <v>0</v>
      </c>
      <c r="S79" s="18"/>
      <c r="T79" s="18"/>
      <c r="U79" s="18"/>
      <c r="V79" s="18"/>
      <c r="W79" s="18"/>
    </row>
    <row r="80" spans="1:23" ht="12.75" hidden="1">
      <c r="A80" s="2"/>
      <c r="B80" s="9"/>
      <c r="C80" s="9"/>
      <c r="D80" s="9"/>
      <c r="E80" s="9"/>
      <c r="F80" s="9"/>
      <c r="G80" s="9"/>
      <c r="H80" s="9"/>
      <c r="I80" s="9"/>
      <c r="J80" s="9"/>
      <c r="K80" s="17"/>
      <c r="L80" s="17"/>
      <c r="M80" s="18"/>
      <c r="N80" s="18"/>
      <c r="O80" s="18"/>
      <c r="P80" s="18"/>
      <c r="Q80" s="18"/>
      <c r="R80" s="18">
        <f t="shared" si="2"/>
        <v>0</v>
      </c>
      <c r="S80" s="18"/>
      <c r="T80" s="18"/>
      <c r="U80" s="18"/>
      <c r="V80" s="18"/>
      <c r="W80" s="18"/>
    </row>
    <row r="81" spans="1:23" ht="12.75" hidden="1">
      <c r="A81" s="2"/>
      <c r="B81" s="9"/>
      <c r="C81" s="9"/>
      <c r="D81" s="9"/>
      <c r="E81" s="9"/>
      <c r="F81" s="9"/>
      <c r="G81" s="9"/>
      <c r="H81" s="9"/>
      <c r="I81" s="9"/>
      <c r="J81" s="9"/>
      <c r="K81" s="17"/>
      <c r="L81" s="17"/>
      <c r="M81" s="18"/>
      <c r="N81" s="18"/>
      <c r="O81" s="18"/>
      <c r="P81" s="18"/>
      <c r="Q81" s="18"/>
      <c r="R81" s="18">
        <f t="shared" si="2"/>
        <v>0</v>
      </c>
      <c r="S81" s="18"/>
      <c r="T81" s="18"/>
      <c r="U81" s="18"/>
      <c r="V81" s="18"/>
      <c r="W81" s="18"/>
    </row>
    <row r="82" spans="1:23" ht="12.75" hidden="1">
      <c r="A82" s="2"/>
      <c r="B82" s="9"/>
      <c r="C82" s="9"/>
      <c r="D82" s="9"/>
      <c r="E82" s="9"/>
      <c r="F82" s="9"/>
      <c r="G82" s="9"/>
      <c r="H82" s="9"/>
      <c r="I82" s="9"/>
      <c r="J82" s="9"/>
      <c r="K82" s="17"/>
      <c r="L82" s="17"/>
      <c r="M82" s="18"/>
      <c r="N82" s="18"/>
      <c r="O82" s="18"/>
      <c r="P82" s="18"/>
      <c r="Q82" s="18"/>
      <c r="R82" s="18">
        <f t="shared" si="2"/>
        <v>0</v>
      </c>
      <c r="S82" s="18"/>
      <c r="T82" s="18"/>
      <c r="U82" s="18"/>
      <c r="V82" s="18"/>
      <c r="W82" s="18"/>
    </row>
    <row r="83" spans="1:23" ht="12.75" hidden="1">
      <c r="A83" s="2"/>
      <c r="B83" s="9"/>
      <c r="C83" s="9"/>
      <c r="D83" s="9"/>
      <c r="E83" s="9"/>
      <c r="F83" s="9"/>
      <c r="G83" s="9"/>
      <c r="H83" s="9"/>
      <c r="I83" s="9"/>
      <c r="J83" s="9"/>
      <c r="K83" s="17"/>
      <c r="L83" s="17"/>
      <c r="M83" s="18"/>
      <c r="N83" s="18"/>
      <c r="O83" s="18"/>
      <c r="P83" s="18"/>
      <c r="Q83" s="18"/>
      <c r="R83" s="18">
        <f t="shared" si="2"/>
        <v>0</v>
      </c>
      <c r="S83" s="18"/>
      <c r="T83" s="18"/>
      <c r="U83" s="18"/>
      <c r="V83" s="18"/>
      <c r="W83" s="18"/>
    </row>
    <row r="84" spans="1:23" ht="12.75" hidden="1">
      <c r="A84" s="2"/>
      <c r="B84" s="9"/>
      <c r="C84" s="9"/>
      <c r="D84" s="9"/>
      <c r="E84" s="9"/>
      <c r="F84" s="9"/>
      <c r="G84" s="9"/>
      <c r="H84" s="9"/>
      <c r="I84" s="9"/>
      <c r="J84" s="9"/>
      <c r="K84" s="17"/>
      <c r="L84" s="17"/>
      <c r="M84" s="18"/>
      <c r="N84" s="18"/>
      <c r="O84" s="18"/>
      <c r="P84" s="18"/>
      <c r="Q84" s="18"/>
      <c r="R84" s="18">
        <f t="shared" si="2"/>
        <v>0</v>
      </c>
      <c r="S84" s="18"/>
      <c r="T84" s="18"/>
      <c r="U84" s="18"/>
      <c r="V84" s="18"/>
      <c r="W84" s="18"/>
    </row>
    <row r="85" spans="1:23" ht="12.75">
      <c r="A85" s="6"/>
      <c r="B85" s="19" t="s">
        <v>33</v>
      </c>
      <c r="C85" s="19"/>
      <c r="D85" s="19"/>
      <c r="E85" s="19"/>
      <c r="F85" s="19"/>
      <c r="G85" s="19"/>
      <c r="H85" s="19"/>
      <c r="I85" s="19"/>
      <c r="J85" s="19"/>
      <c r="K85" s="16"/>
      <c r="L85" s="16"/>
      <c r="M85" s="16" t="s">
        <v>34</v>
      </c>
      <c r="N85" s="16"/>
      <c r="O85" s="16"/>
      <c r="P85" s="16"/>
      <c r="Q85" s="16"/>
      <c r="R85" s="8">
        <f>SUM(R42:T84)</f>
        <v>517.2783</v>
      </c>
      <c r="S85" s="8"/>
      <c r="T85" s="8"/>
      <c r="U85" s="8">
        <f>SUM(U42:W84)</f>
        <v>594.8700449999999</v>
      </c>
      <c r="V85" s="8"/>
      <c r="W85" s="8"/>
    </row>
    <row r="87" spans="1:23" ht="12.75">
      <c r="A87" s="21" t="s">
        <v>21</v>
      </c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</row>
    <row r="88" spans="1:23" ht="12.75">
      <c r="A88" s="21" t="s">
        <v>55</v>
      </c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</row>
    <row r="89" spans="1:23" ht="12.75" customHeight="1">
      <c r="A89" s="21" t="s">
        <v>83</v>
      </c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</row>
    <row r="90" spans="1:23" ht="12.75">
      <c r="A90" s="21" t="s">
        <v>69</v>
      </c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</row>
    <row r="91" spans="1:23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ht="12.75">
      <c r="A92" s="17" t="s">
        <v>23</v>
      </c>
      <c r="B92" s="17" t="s">
        <v>43</v>
      </c>
      <c r="C92" s="17"/>
      <c r="D92" s="17"/>
      <c r="E92" s="17"/>
      <c r="F92" s="17"/>
      <c r="G92" s="17"/>
      <c r="H92" s="17"/>
      <c r="I92" s="17"/>
      <c r="J92" s="17" t="s">
        <v>82</v>
      </c>
      <c r="K92" s="17"/>
      <c r="L92" s="17" t="s">
        <v>42</v>
      </c>
      <c r="M92" s="17"/>
      <c r="N92" s="17" t="s">
        <v>40</v>
      </c>
      <c r="O92" s="17"/>
      <c r="P92" s="17" t="s">
        <v>56</v>
      </c>
      <c r="Q92" s="17"/>
      <c r="R92" s="17" t="s">
        <v>26</v>
      </c>
      <c r="S92" s="17"/>
      <c r="T92" s="17"/>
      <c r="U92" s="17"/>
      <c r="V92" s="17"/>
      <c r="W92" s="17"/>
    </row>
    <row r="93" spans="1:23" ht="49.5" customHeight="1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 t="s">
        <v>38</v>
      </c>
      <c r="S93" s="17"/>
      <c r="T93" s="17"/>
      <c r="U93" s="17" t="s">
        <v>39</v>
      </c>
      <c r="V93" s="17"/>
      <c r="W93" s="17"/>
    </row>
    <row r="94" spans="1:23" ht="12.75">
      <c r="A94" s="5">
        <v>1</v>
      </c>
      <c r="B94" s="20">
        <v>2</v>
      </c>
      <c r="C94" s="20"/>
      <c r="D94" s="20"/>
      <c r="E94" s="20"/>
      <c r="F94" s="20"/>
      <c r="G94" s="20"/>
      <c r="H94" s="20"/>
      <c r="I94" s="20"/>
      <c r="J94" s="20">
        <v>3</v>
      </c>
      <c r="K94" s="20"/>
      <c r="L94" s="20">
        <v>4</v>
      </c>
      <c r="M94" s="20"/>
      <c r="N94" s="20">
        <v>5</v>
      </c>
      <c r="O94" s="20"/>
      <c r="P94" s="20">
        <v>6</v>
      </c>
      <c r="Q94" s="20"/>
      <c r="R94" s="20">
        <v>7</v>
      </c>
      <c r="S94" s="20"/>
      <c r="T94" s="20"/>
      <c r="U94" s="20">
        <v>8</v>
      </c>
      <c r="V94" s="20"/>
      <c r="W94" s="20"/>
    </row>
    <row r="95" spans="1:23" ht="12.75" hidden="1">
      <c r="A95" s="2"/>
      <c r="B95" s="9"/>
      <c r="C95" s="9"/>
      <c r="D95" s="9"/>
      <c r="E95" s="9"/>
      <c r="F95" s="9"/>
      <c r="G95" s="9"/>
      <c r="H95" s="9"/>
      <c r="I95" s="9"/>
      <c r="J95" s="10"/>
      <c r="K95" s="10"/>
      <c r="L95" s="17"/>
      <c r="M95" s="17"/>
      <c r="N95" s="18"/>
      <c r="O95" s="18"/>
      <c r="P95" s="17"/>
      <c r="Q95" s="17"/>
      <c r="R95" s="18"/>
      <c r="S95" s="18"/>
      <c r="T95" s="18"/>
      <c r="U95" s="18"/>
      <c r="V95" s="18"/>
      <c r="W95" s="18"/>
    </row>
    <row r="96" spans="1:23" ht="12.75">
      <c r="A96" s="2">
        <v>1</v>
      </c>
      <c r="B96" s="9" t="s">
        <v>60</v>
      </c>
      <c r="C96" s="9"/>
      <c r="D96" s="9"/>
      <c r="E96" s="9"/>
      <c r="F96" s="9"/>
      <c r="G96" s="9"/>
      <c r="H96" s="9"/>
      <c r="I96" s="9"/>
      <c r="J96" s="22">
        <v>0.5</v>
      </c>
      <c r="K96" s="22"/>
      <c r="L96" s="17" t="s">
        <v>45</v>
      </c>
      <c r="M96" s="17"/>
      <c r="N96" s="18">
        <v>120</v>
      </c>
      <c r="O96" s="18"/>
      <c r="P96" s="17">
        <v>1</v>
      </c>
      <c r="Q96" s="17"/>
      <c r="R96" s="18">
        <f aca="true" t="shared" si="3" ref="R96:R102">J96*N96*P96</f>
        <v>60</v>
      </c>
      <c r="S96" s="18"/>
      <c r="T96" s="18"/>
      <c r="U96" s="18">
        <f aca="true" t="shared" si="4" ref="U96:U102">R96*$S$11</f>
        <v>69</v>
      </c>
      <c r="V96" s="18"/>
      <c r="W96" s="18"/>
    </row>
    <row r="97" spans="1:23" ht="27" customHeight="1">
      <c r="A97" s="2">
        <v>2</v>
      </c>
      <c r="B97" s="9" t="s">
        <v>64</v>
      </c>
      <c r="C97" s="9"/>
      <c r="D97" s="9"/>
      <c r="E97" s="9"/>
      <c r="F97" s="9"/>
      <c r="G97" s="9"/>
      <c r="H97" s="9"/>
      <c r="I97" s="9"/>
      <c r="J97" s="22">
        <v>1</v>
      </c>
      <c r="K97" s="22"/>
      <c r="L97" s="17" t="s">
        <v>45</v>
      </c>
      <c r="M97" s="17"/>
      <c r="N97" s="18">
        <v>45</v>
      </c>
      <c r="O97" s="18"/>
      <c r="P97" s="17">
        <v>1</v>
      </c>
      <c r="Q97" s="17"/>
      <c r="R97" s="18">
        <f t="shared" si="3"/>
        <v>45</v>
      </c>
      <c r="S97" s="18"/>
      <c r="T97" s="18"/>
      <c r="U97" s="18">
        <f t="shared" si="4"/>
        <v>51.74999999999999</v>
      </c>
      <c r="V97" s="18"/>
      <c r="W97" s="18"/>
    </row>
    <row r="98" spans="1:23" ht="12.75">
      <c r="A98" s="2">
        <v>3</v>
      </c>
      <c r="B98" s="9" t="s">
        <v>75</v>
      </c>
      <c r="C98" s="9"/>
      <c r="D98" s="9"/>
      <c r="E98" s="9"/>
      <c r="F98" s="9"/>
      <c r="G98" s="9"/>
      <c r="H98" s="9"/>
      <c r="I98" s="9"/>
      <c r="J98" s="22">
        <v>0.5</v>
      </c>
      <c r="K98" s="22"/>
      <c r="L98" s="17" t="s">
        <v>45</v>
      </c>
      <c r="M98" s="17"/>
      <c r="N98" s="18">
        <v>21</v>
      </c>
      <c r="O98" s="18"/>
      <c r="P98" s="17">
        <v>1</v>
      </c>
      <c r="Q98" s="17"/>
      <c r="R98" s="18">
        <f t="shared" si="3"/>
        <v>10.5</v>
      </c>
      <c r="S98" s="18"/>
      <c r="T98" s="18"/>
      <c r="U98" s="18">
        <f t="shared" si="4"/>
        <v>12.075</v>
      </c>
      <c r="V98" s="18"/>
      <c r="W98" s="18"/>
    </row>
    <row r="99" spans="1:23" ht="12.75">
      <c r="A99" s="2">
        <v>4</v>
      </c>
      <c r="B99" s="9" t="s">
        <v>76</v>
      </c>
      <c r="C99" s="9"/>
      <c r="D99" s="9"/>
      <c r="E99" s="9"/>
      <c r="F99" s="9"/>
      <c r="G99" s="9"/>
      <c r="H99" s="9"/>
      <c r="I99" s="9"/>
      <c r="J99" s="22">
        <v>0.5</v>
      </c>
      <c r="K99" s="22"/>
      <c r="L99" s="17" t="s">
        <v>45</v>
      </c>
      <c r="M99" s="17"/>
      <c r="N99" s="18">
        <v>150</v>
      </c>
      <c r="O99" s="18"/>
      <c r="P99" s="17">
        <v>1</v>
      </c>
      <c r="Q99" s="17"/>
      <c r="R99" s="18">
        <f t="shared" si="3"/>
        <v>75</v>
      </c>
      <c r="S99" s="18"/>
      <c r="T99" s="18"/>
      <c r="U99" s="18">
        <f t="shared" si="4"/>
        <v>86.25</v>
      </c>
      <c r="V99" s="18"/>
      <c r="W99" s="18"/>
    </row>
    <row r="100" spans="1:23" ht="12.75">
      <c r="A100" s="2">
        <v>5</v>
      </c>
      <c r="B100" s="9" t="s">
        <v>84</v>
      </c>
      <c r="C100" s="9"/>
      <c r="D100" s="9"/>
      <c r="E100" s="9"/>
      <c r="F100" s="9"/>
      <c r="G100" s="9"/>
      <c r="H100" s="9"/>
      <c r="I100" s="9"/>
      <c r="J100" s="22">
        <v>0.5</v>
      </c>
      <c r="K100" s="22"/>
      <c r="L100" s="17" t="s">
        <v>45</v>
      </c>
      <c r="M100" s="17"/>
      <c r="N100" s="18">
        <v>30</v>
      </c>
      <c r="O100" s="18"/>
      <c r="P100" s="17">
        <v>1</v>
      </c>
      <c r="Q100" s="17"/>
      <c r="R100" s="18">
        <f t="shared" si="3"/>
        <v>15</v>
      </c>
      <c r="S100" s="18"/>
      <c r="T100" s="18"/>
      <c r="U100" s="18">
        <f t="shared" si="4"/>
        <v>17.25</v>
      </c>
      <c r="V100" s="18"/>
      <c r="W100" s="18"/>
    </row>
    <row r="101" spans="1:23" ht="12.75">
      <c r="A101" s="2">
        <v>6</v>
      </c>
      <c r="B101" s="9" t="s">
        <v>85</v>
      </c>
      <c r="C101" s="9"/>
      <c r="D101" s="9"/>
      <c r="E101" s="9"/>
      <c r="F101" s="9"/>
      <c r="G101" s="9"/>
      <c r="H101" s="9"/>
      <c r="I101" s="9"/>
      <c r="J101" s="22">
        <v>1</v>
      </c>
      <c r="K101" s="22"/>
      <c r="L101" s="17" t="s">
        <v>45</v>
      </c>
      <c r="M101" s="17"/>
      <c r="N101" s="18">
        <v>420</v>
      </c>
      <c r="O101" s="18"/>
      <c r="P101" s="17">
        <v>1</v>
      </c>
      <c r="Q101" s="17"/>
      <c r="R101" s="18">
        <f t="shared" si="3"/>
        <v>420</v>
      </c>
      <c r="S101" s="18"/>
      <c r="T101" s="18"/>
      <c r="U101" s="18">
        <f t="shared" si="4"/>
        <v>482.99999999999994</v>
      </c>
      <c r="V101" s="18"/>
      <c r="W101" s="18"/>
    </row>
    <row r="102" spans="1:23" ht="12.75">
      <c r="A102" s="2">
        <v>7</v>
      </c>
      <c r="B102" s="9" t="s">
        <v>80</v>
      </c>
      <c r="C102" s="9"/>
      <c r="D102" s="9"/>
      <c r="E102" s="9"/>
      <c r="F102" s="9"/>
      <c r="G102" s="9"/>
      <c r="H102" s="9"/>
      <c r="I102" s="9"/>
      <c r="J102" s="22">
        <v>0.75</v>
      </c>
      <c r="K102" s="22"/>
      <c r="L102" s="17" t="s">
        <v>45</v>
      </c>
      <c r="M102" s="17"/>
      <c r="N102" s="18">
        <v>21</v>
      </c>
      <c r="O102" s="18"/>
      <c r="P102" s="17">
        <v>1</v>
      </c>
      <c r="Q102" s="17"/>
      <c r="R102" s="18">
        <f t="shared" si="3"/>
        <v>15.75</v>
      </c>
      <c r="S102" s="18"/>
      <c r="T102" s="18"/>
      <c r="U102" s="18">
        <f t="shared" si="4"/>
        <v>18.112499999999997</v>
      </c>
      <c r="V102" s="18"/>
      <c r="W102" s="18"/>
    </row>
    <row r="103" spans="1:23" ht="12.75">
      <c r="A103" s="6"/>
      <c r="B103" s="19" t="s">
        <v>33</v>
      </c>
      <c r="C103" s="19"/>
      <c r="D103" s="19"/>
      <c r="E103" s="19"/>
      <c r="F103" s="19"/>
      <c r="G103" s="19"/>
      <c r="H103" s="19"/>
      <c r="I103" s="19"/>
      <c r="J103" s="16"/>
      <c r="K103" s="16"/>
      <c r="L103" s="16"/>
      <c r="M103" s="16"/>
      <c r="N103" s="16"/>
      <c r="O103" s="16"/>
      <c r="P103" s="16"/>
      <c r="Q103" s="16"/>
      <c r="R103" s="8">
        <f>SUM(R96:T102)</f>
        <v>641.25</v>
      </c>
      <c r="S103" s="8"/>
      <c r="T103" s="8"/>
      <c r="U103" s="8">
        <f>SUM(U96:W102)</f>
        <v>737.4374999999999</v>
      </c>
      <c r="V103" s="8"/>
      <c r="W103" s="8"/>
    </row>
    <row r="105" spans="1:33" ht="12.75">
      <c r="A105" s="70" t="s">
        <v>116</v>
      </c>
      <c r="B105" s="70"/>
      <c r="C105" s="70"/>
      <c r="D105" s="70"/>
      <c r="E105" s="70"/>
      <c r="F105" s="70"/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70"/>
      <c r="U105" s="70"/>
      <c r="V105" s="70"/>
      <c r="W105" s="70"/>
      <c r="X105" s="70"/>
      <c r="Y105" s="7"/>
      <c r="Z105" s="7"/>
      <c r="AA105" s="7"/>
      <c r="AB105" s="7"/>
      <c r="AC105" s="7"/>
      <c r="AD105" s="7"/>
      <c r="AE105" s="7"/>
      <c r="AF105" s="7"/>
      <c r="AG105" s="7"/>
    </row>
    <row r="106" spans="1:33" ht="12.75" customHeight="1">
      <c r="A106" s="70" t="s">
        <v>99</v>
      </c>
      <c r="B106" s="70"/>
      <c r="C106" s="70"/>
      <c r="D106" s="70"/>
      <c r="E106" s="70"/>
      <c r="F106" s="70"/>
      <c r="G106" s="70"/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70"/>
      <c r="U106" s="70"/>
      <c r="V106" s="70"/>
      <c r="W106" s="70"/>
      <c r="X106" s="70"/>
      <c r="Y106" s="7"/>
      <c r="Z106" s="7"/>
      <c r="AA106" s="7"/>
      <c r="AB106" s="7"/>
      <c r="AC106" s="7"/>
      <c r="AD106" s="7"/>
      <c r="AE106" s="7"/>
      <c r="AF106" s="7"/>
      <c r="AG106" s="7"/>
    </row>
    <row r="107" spans="1:33" ht="12.75" customHeight="1">
      <c r="A107" s="70" t="s">
        <v>100</v>
      </c>
      <c r="B107" s="70"/>
      <c r="C107" s="70"/>
      <c r="D107" s="70"/>
      <c r="E107" s="70"/>
      <c r="F107" s="70"/>
      <c r="G107" s="70"/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70"/>
      <c r="U107" s="70"/>
      <c r="V107" s="70"/>
      <c r="W107" s="70"/>
      <c r="X107" s="70"/>
      <c r="Y107" s="7"/>
      <c r="Z107" s="7"/>
      <c r="AA107" s="7"/>
      <c r="AB107" s="7"/>
      <c r="AC107" s="7"/>
      <c r="AD107" s="7"/>
      <c r="AE107" s="7"/>
      <c r="AF107" s="7"/>
      <c r="AG107" s="7"/>
    </row>
    <row r="108" spans="1:33" ht="12.75" customHeight="1">
      <c r="A108" s="14" t="s">
        <v>119</v>
      </c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5">
        <v>0.2</v>
      </c>
      <c r="R108" s="15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</row>
    <row r="110" spans="1:24" ht="12.75">
      <c r="A110" s="17" t="s">
        <v>23</v>
      </c>
      <c r="B110" s="17" t="s">
        <v>108</v>
      </c>
      <c r="C110" s="17"/>
      <c r="D110" s="17"/>
      <c r="E110" s="17"/>
      <c r="F110" s="23" t="s">
        <v>115</v>
      </c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4" t="s">
        <v>33</v>
      </c>
      <c r="W110" s="45"/>
      <c r="X110" s="46"/>
    </row>
    <row r="111" spans="1:24" ht="103.5" customHeight="1">
      <c r="A111" s="17"/>
      <c r="B111" s="17"/>
      <c r="C111" s="17"/>
      <c r="D111" s="17"/>
      <c r="E111" s="17"/>
      <c r="F111" s="61" t="s">
        <v>109</v>
      </c>
      <c r="G111" s="61"/>
      <c r="H111" s="61" t="s">
        <v>110</v>
      </c>
      <c r="I111" s="61"/>
      <c r="J111" s="62" t="s">
        <v>111</v>
      </c>
      <c r="K111" s="63"/>
      <c r="L111" s="62" t="s">
        <v>227</v>
      </c>
      <c r="M111" s="63"/>
      <c r="N111" s="61" t="s">
        <v>228</v>
      </c>
      <c r="O111" s="61"/>
      <c r="P111" s="61" t="s">
        <v>112</v>
      </c>
      <c r="Q111" s="61"/>
      <c r="R111" s="61" t="s">
        <v>113</v>
      </c>
      <c r="S111" s="61"/>
      <c r="T111" s="61" t="s">
        <v>114</v>
      </c>
      <c r="U111" s="61"/>
      <c r="V111" s="47"/>
      <c r="W111" s="48"/>
      <c r="X111" s="49"/>
    </row>
    <row r="112" spans="1:24" ht="13.5" customHeight="1">
      <c r="A112" s="4">
        <v>1</v>
      </c>
      <c r="B112" s="64">
        <v>2</v>
      </c>
      <c r="C112" s="66"/>
      <c r="D112" s="66"/>
      <c r="E112" s="66"/>
      <c r="F112" s="64">
        <v>3</v>
      </c>
      <c r="G112" s="65"/>
      <c r="H112" s="64">
        <v>4</v>
      </c>
      <c r="I112" s="65"/>
      <c r="J112" s="64">
        <v>5</v>
      </c>
      <c r="K112" s="65"/>
      <c r="L112" s="64">
        <v>6</v>
      </c>
      <c r="M112" s="65"/>
      <c r="N112" s="64">
        <v>7</v>
      </c>
      <c r="O112" s="65"/>
      <c r="P112" s="64">
        <v>8</v>
      </c>
      <c r="Q112" s="65"/>
      <c r="R112" s="64">
        <v>9</v>
      </c>
      <c r="S112" s="65"/>
      <c r="T112" s="64">
        <v>10</v>
      </c>
      <c r="U112" s="66"/>
      <c r="V112" s="64">
        <v>11</v>
      </c>
      <c r="W112" s="66"/>
      <c r="X112" s="65"/>
    </row>
    <row r="113" spans="1:24" ht="108.75" customHeight="1">
      <c r="A113" s="2">
        <v>1</v>
      </c>
      <c r="B113" s="71" t="s">
        <v>232</v>
      </c>
      <c r="C113" s="72"/>
      <c r="D113" s="72"/>
      <c r="E113" s="73"/>
      <c r="F113" s="25">
        <f>U32</f>
        <v>39.046654596950006</v>
      </c>
      <c r="G113" s="26"/>
      <c r="H113" s="25">
        <f>U85*Q108</f>
        <v>118.97400899999998</v>
      </c>
      <c r="I113" s="26"/>
      <c r="J113" s="67">
        <f>U103/305*Q108</f>
        <v>0.4835655737704918</v>
      </c>
      <c r="K113" s="68"/>
      <c r="L113" s="67">
        <v>0</v>
      </c>
      <c r="M113" s="68"/>
      <c r="N113" s="67">
        <f>L113*0.3</f>
        <v>0</v>
      </c>
      <c r="O113" s="68"/>
      <c r="P113" s="25">
        <f>F113+H113+J113+L113+N113</f>
        <v>158.5042291707205</v>
      </c>
      <c r="Q113" s="26"/>
      <c r="R113" s="25">
        <f>P113*S13</f>
        <v>37.0899896259486</v>
      </c>
      <c r="S113" s="26"/>
      <c r="T113" s="25">
        <f>(P113+R113)*S14</f>
        <v>27.383190631533672</v>
      </c>
      <c r="U113" s="69"/>
      <c r="V113" s="25">
        <f>P113+R113+T113</f>
        <v>222.97740942820275</v>
      </c>
      <c r="W113" s="43"/>
      <c r="X113" s="24"/>
    </row>
  </sheetData>
  <mergeCells count="483">
    <mergeCell ref="A106:X106"/>
    <mergeCell ref="A107:X107"/>
    <mergeCell ref="A108:P108"/>
    <mergeCell ref="Q108:R108"/>
    <mergeCell ref="B112:E112"/>
    <mergeCell ref="F112:G112"/>
    <mergeCell ref="H112:I112"/>
    <mergeCell ref="R112:S112"/>
    <mergeCell ref="J112:K112"/>
    <mergeCell ref="L112:M112"/>
    <mergeCell ref="N112:O112"/>
    <mergeCell ref="T112:U112"/>
    <mergeCell ref="V112:X112"/>
    <mergeCell ref="P102:Q102"/>
    <mergeCell ref="R102:T102"/>
    <mergeCell ref="U102:W102"/>
    <mergeCell ref="P103:Q103"/>
    <mergeCell ref="R103:T103"/>
    <mergeCell ref="U103:W103"/>
    <mergeCell ref="P112:Q112"/>
    <mergeCell ref="A105:X105"/>
    <mergeCell ref="B103:I103"/>
    <mergeCell ref="J103:K103"/>
    <mergeCell ref="L103:M103"/>
    <mergeCell ref="N103:O103"/>
    <mergeCell ref="B102:I102"/>
    <mergeCell ref="J102:K102"/>
    <mergeCell ref="L102:M102"/>
    <mergeCell ref="N102:O102"/>
    <mergeCell ref="P100:Q100"/>
    <mergeCell ref="R100:T100"/>
    <mergeCell ref="U100:W100"/>
    <mergeCell ref="B101:I101"/>
    <mergeCell ref="J101:K101"/>
    <mergeCell ref="L101:M101"/>
    <mergeCell ref="N101:O101"/>
    <mergeCell ref="P101:Q101"/>
    <mergeCell ref="R101:T101"/>
    <mergeCell ref="U101:W101"/>
    <mergeCell ref="B100:I100"/>
    <mergeCell ref="J100:K100"/>
    <mergeCell ref="L100:M100"/>
    <mergeCell ref="N100:O100"/>
    <mergeCell ref="P98:Q98"/>
    <mergeCell ref="R98:T98"/>
    <mergeCell ref="U98:W98"/>
    <mergeCell ref="B99:I99"/>
    <mergeCell ref="J99:K99"/>
    <mergeCell ref="L99:M99"/>
    <mergeCell ref="N99:O99"/>
    <mergeCell ref="P99:Q99"/>
    <mergeCell ref="R99:T99"/>
    <mergeCell ref="U99:W99"/>
    <mergeCell ref="B98:I98"/>
    <mergeCell ref="J98:K98"/>
    <mergeCell ref="L98:M98"/>
    <mergeCell ref="N98:O98"/>
    <mergeCell ref="P96:Q96"/>
    <mergeCell ref="R96:T96"/>
    <mergeCell ref="U96:W96"/>
    <mergeCell ref="B97:I97"/>
    <mergeCell ref="J97:K97"/>
    <mergeCell ref="L97:M97"/>
    <mergeCell ref="N97:O97"/>
    <mergeCell ref="P97:Q97"/>
    <mergeCell ref="R97:T97"/>
    <mergeCell ref="U97:W97"/>
    <mergeCell ref="B96:I96"/>
    <mergeCell ref="J96:K96"/>
    <mergeCell ref="L96:M96"/>
    <mergeCell ref="N96:O96"/>
    <mergeCell ref="P94:Q94"/>
    <mergeCell ref="R94:T94"/>
    <mergeCell ref="U94:W94"/>
    <mergeCell ref="B95:I95"/>
    <mergeCell ref="J95:K95"/>
    <mergeCell ref="L95:M95"/>
    <mergeCell ref="N95:O95"/>
    <mergeCell ref="P95:Q95"/>
    <mergeCell ref="R95:T95"/>
    <mergeCell ref="U95:W95"/>
    <mergeCell ref="B94:I94"/>
    <mergeCell ref="J94:K94"/>
    <mergeCell ref="L94:M94"/>
    <mergeCell ref="N94:O94"/>
    <mergeCell ref="N92:O93"/>
    <mergeCell ref="P92:Q93"/>
    <mergeCell ref="R92:W92"/>
    <mergeCell ref="R93:T93"/>
    <mergeCell ref="U93:W93"/>
    <mergeCell ref="A92:A93"/>
    <mergeCell ref="B92:I93"/>
    <mergeCell ref="J92:K93"/>
    <mergeCell ref="L92:M93"/>
    <mergeCell ref="A87:W87"/>
    <mergeCell ref="A88:W88"/>
    <mergeCell ref="A89:W89"/>
    <mergeCell ref="A90:W90"/>
    <mergeCell ref="J113:K113"/>
    <mergeCell ref="L113:M113"/>
    <mergeCell ref="N113:O113"/>
    <mergeCell ref="P113:Q113"/>
    <mergeCell ref="F111:G111"/>
    <mergeCell ref="H111:I111"/>
    <mergeCell ref="R111:S111"/>
    <mergeCell ref="T111:U111"/>
    <mergeCell ref="J111:K111"/>
    <mergeCell ref="L111:M111"/>
    <mergeCell ref="N111:O111"/>
    <mergeCell ref="P111:Q111"/>
    <mergeCell ref="A14:R14"/>
    <mergeCell ref="S14:W14"/>
    <mergeCell ref="A15:R15"/>
    <mergeCell ref="S15:W15"/>
    <mergeCell ref="A12:R12"/>
    <mergeCell ref="S12:W12"/>
    <mergeCell ref="A13:R13"/>
    <mergeCell ref="S13:W13"/>
    <mergeCell ref="A10:R10"/>
    <mergeCell ref="S10:W10"/>
    <mergeCell ref="A11:R11"/>
    <mergeCell ref="S11:W11"/>
    <mergeCell ref="A8:R8"/>
    <mergeCell ref="S8:W8"/>
    <mergeCell ref="A9:R9"/>
    <mergeCell ref="S9:W9"/>
    <mergeCell ref="A6:R6"/>
    <mergeCell ref="S6:W6"/>
    <mergeCell ref="A7:R7"/>
    <mergeCell ref="S7:W7"/>
    <mergeCell ref="A1:W1"/>
    <mergeCell ref="A3:W3"/>
    <mergeCell ref="A5:R5"/>
    <mergeCell ref="S5:W5"/>
    <mergeCell ref="A110:A111"/>
    <mergeCell ref="V110:X111"/>
    <mergeCell ref="B113:E113"/>
    <mergeCell ref="F113:G113"/>
    <mergeCell ref="H113:I113"/>
    <mergeCell ref="R113:S113"/>
    <mergeCell ref="T113:U113"/>
    <mergeCell ref="V113:X113"/>
    <mergeCell ref="B110:E111"/>
    <mergeCell ref="F110:U110"/>
    <mergeCell ref="A16:W16"/>
    <mergeCell ref="A17:W17"/>
    <mergeCell ref="A18:W18"/>
    <mergeCell ref="A19:W19"/>
    <mergeCell ref="A21:A23"/>
    <mergeCell ref="B21:J23"/>
    <mergeCell ref="K21:N23"/>
    <mergeCell ref="O21:Q23"/>
    <mergeCell ref="R21:W21"/>
    <mergeCell ref="R22:T23"/>
    <mergeCell ref="U22:W23"/>
    <mergeCell ref="B24:J24"/>
    <mergeCell ref="K24:N24"/>
    <mergeCell ref="O24:Q24"/>
    <mergeCell ref="R24:T24"/>
    <mergeCell ref="U24:W24"/>
    <mergeCell ref="A25:A27"/>
    <mergeCell ref="B25:J25"/>
    <mergeCell ref="K25:N25"/>
    <mergeCell ref="O25:Q25"/>
    <mergeCell ref="B27:J27"/>
    <mergeCell ref="K27:N27"/>
    <mergeCell ref="O27:Q27"/>
    <mergeCell ref="R25:T25"/>
    <mergeCell ref="U25:W25"/>
    <mergeCell ref="B26:J26"/>
    <mergeCell ref="K26:N26"/>
    <mergeCell ref="O26:Q26"/>
    <mergeCell ref="R26:T26"/>
    <mergeCell ref="U26:W26"/>
    <mergeCell ref="R27:T27"/>
    <mergeCell ref="U27:W27"/>
    <mergeCell ref="B28:J28"/>
    <mergeCell ref="K28:N28"/>
    <mergeCell ref="O28:Q28"/>
    <mergeCell ref="R28:T28"/>
    <mergeCell ref="U28:W28"/>
    <mergeCell ref="U29:W29"/>
    <mergeCell ref="B30:J30"/>
    <mergeCell ref="K30:N30"/>
    <mergeCell ref="O30:Q30"/>
    <mergeCell ref="R30:T30"/>
    <mergeCell ref="U30:W30"/>
    <mergeCell ref="B29:J29"/>
    <mergeCell ref="K29:N29"/>
    <mergeCell ref="O29:Q29"/>
    <mergeCell ref="R29:T29"/>
    <mergeCell ref="U31:W31"/>
    <mergeCell ref="B32:J32"/>
    <mergeCell ref="K32:N32"/>
    <mergeCell ref="O32:Q32"/>
    <mergeCell ref="R32:T32"/>
    <mergeCell ref="U32:W32"/>
    <mergeCell ref="B31:J31"/>
    <mergeCell ref="K31:N31"/>
    <mergeCell ref="O31:Q31"/>
    <mergeCell ref="R31:T31"/>
    <mergeCell ref="A34:W34"/>
    <mergeCell ref="A35:W35"/>
    <mergeCell ref="A36:W36"/>
    <mergeCell ref="A37:W37"/>
    <mergeCell ref="A39:A40"/>
    <mergeCell ref="B39:J40"/>
    <mergeCell ref="K39:L40"/>
    <mergeCell ref="M39:N40"/>
    <mergeCell ref="O39:Q40"/>
    <mergeCell ref="R39:W39"/>
    <mergeCell ref="R40:T40"/>
    <mergeCell ref="U40:W40"/>
    <mergeCell ref="B41:J41"/>
    <mergeCell ref="K41:L41"/>
    <mergeCell ref="M41:N41"/>
    <mergeCell ref="O41:Q41"/>
    <mergeCell ref="R43:T43"/>
    <mergeCell ref="U43:W43"/>
    <mergeCell ref="B42:J42"/>
    <mergeCell ref="K42:L42"/>
    <mergeCell ref="M42:N42"/>
    <mergeCell ref="O42:Q42"/>
    <mergeCell ref="R41:T41"/>
    <mergeCell ref="U41:W41"/>
    <mergeCell ref="R42:T42"/>
    <mergeCell ref="U42:W42"/>
    <mergeCell ref="R44:T44"/>
    <mergeCell ref="U44:W44"/>
    <mergeCell ref="B43:J43"/>
    <mergeCell ref="K43:L43"/>
    <mergeCell ref="B44:J44"/>
    <mergeCell ref="K44:L44"/>
    <mergeCell ref="M44:N44"/>
    <mergeCell ref="O44:Q44"/>
    <mergeCell ref="M43:N43"/>
    <mergeCell ref="O43:Q43"/>
    <mergeCell ref="B45:J45"/>
    <mergeCell ref="K45:L45"/>
    <mergeCell ref="M45:N45"/>
    <mergeCell ref="O45:Q45"/>
    <mergeCell ref="R47:T47"/>
    <mergeCell ref="U47:W47"/>
    <mergeCell ref="B46:J46"/>
    <mergeCell ref="K46:L46"/>
    <mergeCell ref="M46:N46"/>
    <mergeCell ref="O46:Q46"/>
    <mergeCell ref="R45:T45"/>
    <mergeCell ref="U45:W45"/>
    <mergeCell ref="R46:T46"/>
    <mergeCell ref="U46:W46"/>
    <mergeCell ref="R48:T48"/>
    <mergeCell ref="U48:W48"/>
    <mergeCell ref="B47:J47"/>
    <mergeCell ref="K47:L47"/>
    <mergeCell ref="B48:J48"/>
    <mergeCell ref="K48:L48"/>
    <mergeCell ref="M48:N48"/>
    <mergeCell ref="O48:Q48"/>
    <mergeCell ref="M47:N47"/>
    <mergeCell ref="O47:Q47"/>
    <mergeCell ref="B49:J49"/>
    <mergeCell ref="K49:L49"/>
    <mergeCell ref="M49:N49"/>
    <mergeCell ref="O49:Q49"/>
    <mergeCell ref="R51:T51"/>
    <mergeCell ref="U51:W51"/>
    <mergeCell ref="B50:J50"/>
    <mergeCell ref="K50:L50"/>
    <mergeCell ref="M50:N50"/>
    <mergeCell ref="O50:Q50"/>
    <mergeCell ref="R49:T49"/>
    <mergeCell ref="U49:W49"/>
    <mergeCell ref="R50:T50"/>
    <mergeCell ref="U50:W50"/>
    <mergeCell ref="R52:T52"/>
    <mergeCell ref="U52:W52"/>
    <mergeCell ref="B51:J51"/>
    <mergeCell ref="K51:L51"/>
    <mergeCell ref="B52:J52"/>
    <mergeCell ref="K52:L52"/>
    <mergeCell ref="M52:N52"/>
    <mergeCell ref="O52:Q52"/>
    <mergeCell ref="M51:N51"/>
    <mergeCell ref="O51:Q51"/>
    <mergeCell ref="B53:J53"/>
    <mergeCell ref="K53:L53"/>
    <mergeCell ref="M53:N53"/>
    <mergeCell ref="O53:Q53"/>
    <mergeCell ref="R55:T55"/>
    <mergeCell ref="U55:W55"/>
    <mergeCell ref="B54:J54"/>
    <mergeCell ref="K54:L54"/>
    <mergeCell ref="M54:N54"/>
    <mergeCell ref="O54:Q54"/>
    <mergeCell ref="R53:T53"/>
    <mergeCell ref="U53:W53"/>
    <mergeCell ref="R54:T54"/>
    <mergeCell ref="U54:W54"/>
    <mergeCell ref="R56:T56"/>
    <mergeCell ref="U56:W56"/>
    <mergeCell ref="B55:J55"/>
    <mergeCell ref="K55:L55"/>
    <mergeCell ref="B56:J56"/>
    <mergeCell ref="K56:L56"/>
    <mergeCell ref="M56:N56"/>
    <mergeCell ref="O56:Q56"/>
    <mergeCell ref="M55:N55"/>
    <mergeCell ref="O55:Q55"/>
    <mergeCell ref="B57:J57"/>
    <mergeCell ref="K57:L57"/>
    <mergeCell ref="M57:N57"/>
    <mergeCell ref="O57:Q57"/>
    <mergeCell ref="R59:T59"/>
    <mergeCell ref="U59:W59"/>
    <mergeCell ref="B58:J58"/>
    <mergeCell ref="K58:L58"/>
    <mergeCell ref="M58:N58"/>
    <mergeCell ref="O58:Q58"/>
    <mergeCell ref="R57:T57"/>
    <mergeCell ref="U57:W57"/>
    <mergeCell ref="R58:T58"/>
    <mergeCell ref="U58:W58"/>
    <mergeCell ref="R60:T60"/>
    <mergeCell ref="U60:W60"/>
    <mergeCell ref="B59:J59"/>
    <mergeCell ref="K59:L59"/>
    <mergeCell ref="B60:J60"/>
    <mergeCell ref="K60:L60"/>
    <mergeCell ref="M60:N60"/>
    <mergeCell ref="O60:Q60"/>
    <mergeCell ref="M59:N59"/>
    <mergeCell ref="O59:Q59"/>
    <mergeCell ref="B61:J61"/>
    <mergeCell ref="K61:L61"/>
    <mergeCell ref="M61:N61"/>
    <mergeCell ref="O61:Q61"/>
    <mergeCell ref="R63:T63"/>
    <mergeCell ref="U63:W63"/>
    <mergeCell ref="B62:J62"/>
    <mergeCell ref="K62:L62"/>
    <mergeCell ref="M62:N62"/>
    <mergeCell ref="O62:Q62"/>
    <mergeCell ref="R61:T61"/>
    <mergeCell ref="U61:W61"/>
    <mergeCell ref="R62:T62"/>
    <mergeCell ref="U62:W62"/>
    <mergeCell ref="R64:T64"/>
    <mergeCell ref="U64:W64"/>
    <mergeCell ref="B63:J63"/>
    <mergeCell ref="K63:L63"/>
    <mergeCell ref="B64:J64"/>
    <mergeCell ref="K64:L64"/>
    <mergeCell ref="M64:N64"/>
    <mergeCell ref="O64:Q64"/>
    <mergeCell ref="M63:N63"/>
    <mergeCell ref="O63:Q63"/>
    <mergeCell ref="B65:J65"/>
    <mergeCell ref="K65:L65"/>
    <mergeCell ref="M65:N65"/>
    <mergeCell ref="O65:Q65"/>
    <mergeCell ref="R67:T67"/>
    <mergeCell ref="U67:W67"/>
    <mergeCell ref="B66:J66"/>
    <mergeCell ref="K66:L66"/>
    <mergeCell ref="M66:N66"/>
    <mergeCell ref="O66:Q66"/>
    <mergeCell ref="R65:T65"/>
    <mergeCell ref="U65:W65"/>
    <mergeCell ref="R66:T66"/>
    <mergeCell ref="U66:W66"/>
    <mergeCell ref="R68:T68"/>
    <mergeCell ref="U68:W68"/>
    <mergeCell ref="B67:J67"/>
    <mergeCell ref="K67:L67"/>
    <mergeCell ref="B68:J68"/>
    <mergeCell ref="K68:L68"/>
    <mergeCell ref="M68:N68"/>
    <mergeCell ref="O68:Q68"/>
    <mergeCell ref="M67:N67"/>
    <mergeCell ref="O67:Q67"/>
    <mergeCell ref="B69:J69"/>
    <mergeCell ref="K69:L69"/>
    <mergeCell ref="M69:N69"/>
    <mergeCell ref="O69:Q69"/>
    <mergeCell ref="R71:T71"/>
    <mergeCell ref="U71:W71"/>
    <mergeCell ref="B70:J70"/>
    <mergeCell ref="K70:L70"/>
    <mergeCell ref="M70:N70"/>
    <mergeCell ref="O70:Q70"/>
    <mergeCell ref="R69:T69"/>
    <mergeCell ref="U69:W69"/>
    <mergeCell ref="R70:T70"/>
    <mergeCell ref="U70:W70"/>
    <mergeCell ref="R72:T72"/>
    <mergeCell ref="U72:W72"/>
    <mergeCell ref="B71:J71"/>
    <mergeCell ref="K71:L71"/>
    <mergeCell ref="B72:J72"/>
    <mergeCell ref="K72:L72"/>
    <mergeCell ref="M72:N72"/>
    <mergeCell ref="O72:Q72"/>
    <mergeCell ref="M71:N71"/>
    <mergeCell ref="O71:Q71"/>
    <mergeCell ref="B73:J73"/>
    <mergeCell ref="K73:L73"/>
    <mergeCell ref="M73:N73"/>
    <mergeCell ref="O73:Q73"/>
    <mergeCell ref="R75:T75"/>
    <mergeCell ref="U75:W75"/>
    <mergeCell ref="B74:J74"/>
    <mergeCell ref="K74:L74"/>
    <mergeCell ref="M74:N74"/>
    <mergeCell ref="O74:Q74"/>
    <mergeCell ref="R73:T73"/>
    <mergeCell ref="U73:W73"/>
    <mergeCell ref="R74:T74"/>
    <mergeCell ref="U74:W74"/>
    <mergeCell ref="R76:T76"/>
    <mergeCell ref="U76:W76"/>
    <mergeCell ref="B75:J75"/>
    <mergeCell ref="K75:L75"/>
    <mergeCell ref="B76:J76"/>
    <mergeCell ref="K76:L76"/>
    <mergeCell ref="M76:N76"/>
    <mergeCell ref="O76:Q76"/>
    <mergeCell ref="M75:N75"/>
    <mergeCell ref="O75:Q75"/>
    <mergeCell ref="B77:J77"/>
    <mergeCell ref="K77:L77"/>
    <mergeCell ref="M77:N77"/>
    <mergeCell ref="O77:Q77"/>
    <mergeCell ref="R79:T79"/>
    <mergeCell ref="U79:W79"/>
    <mergeCell ref="B78:J78"/>
    <mergeCell ref="K78:L78"/>
    <mergeCell ref="M78:N78"/>
    <mergeCell ref="O78:Q78"/>
    <mergeCell ref="R77:T77"/>
    <mergeCell ref="U77:W77"/>
    <mergeCell ref="R78:T78"/>
    <mergeCell ref="U78:W78"/>
    <mergeCell ref="R80:T80"/>
    <mergeCell ref="U80:W80"/>
    <mergeCell ref="B79:J79"/>
    <mergeCell ref="K79:L79"/>
    <mergeCell ref="B80:J80"/>
    <mergeCell ref="K80:L80"/>
    <mergeCell ref="M80:N80"/>
    <mergeCell ref="O80:Q80"/>
    <mergeCell ref="M79:N79"/>
    <mergeCell ref="O79:Q79"/>
    <mergeCell ref="B81:J81"/>
    <mergeCell ref="K81:L81"/>
    <mergeCell ref="M81:N81"/>
    <mergeCell ref="O81:Q81"/>
    <mergeCell ref="R83:T83"/>
    <mergeCell ref="U83:W83"/>
    <mergeCell ref="B82:J82"/>
    <mergeCell ref="K82:L82"/>
    <mergeCell ref="M82:N82"/>
    <mergeCell ref="O82:Q82"/>
    <mergeCell ref="R81:T81"/>
    <mergeCell ref="U81:W81"/>
    <mergeCell ref="R82:T82"/>
    <mergeCell ref="U82:W82"/>
    <mergeCell ref="R84:T84"/>
    <mergeCell ref="U84:W84"/>
    <mergeCell ref="B83:J83"/>
    <mergeCell ref="K83:L83"/>
    <mergeCell ref="B84:J84"/>
    <mergeCell ref="K84:L84"/>
    <mergeCell ref="M84:N84"/>
    <mergeCell ref="O84:Q84"/>
    <mergeCell ref="M83:N83"/>
    <mergeCell ref="O83:Q83"/>
    <mergeCell ref="R85:T85"/>
    <mergeCell ref="U85:W85"/>
    <mergeCell ref="B85:J85"/>
    <mergeCell ref="K85:L85"/>
    <mergeCell ref="M85:N85"/>
    <mergeCell ref="O85:Q85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G93"/>
  <sheetViews>
    <sheetView tabSelected="1" workbookViewId="0" topLeftCell="A41">
      <selection activeCell="V57" sqref="V57"/>
    </sheetView>
  </sheetViews>
  <sheetFormatPr defaultColWidth="9.00390625" defaultRowHeight="12.75"/>
  <cols>
    <col min="1" max="34" width="3.75390625" style="0" customWidth="1"/>
    <col min="35" max="35" width="11.75390625" style="0" customWidth="1"/>
    <col min="36" max="73" width="3.75390625" style="0" customWidth="1"/>
  </cols>
  <sheetData>
    <row r="1" spans="1:23" ht="15.75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</row>
    <row r="2" spans="1:23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25.5" customHeight="1">
      <c r="A3" s="21" t="s">
        <v>9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</row>
    <row r="4" spans="1:23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12.75">
      <c r="A5" s="33" t="s">
        <v>10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 t="s">
        <v>11</v>
      </c>
      <c r="T5" s="33"/>
      <c r="U5" s="33"/>
      <c r="V5" s="33"/>
      <c r="W5" s="33"/>
    </row>
    <row r="6" spans="1:23" ht="12.75">
      <c r="A6" s="27" t="s">
        <v>12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9"/>
      <c r="S6" s="17">
        <v>1.15</v>
      </c>
      <c r="T6" s="17"/>
      <c r="U6" s="17"/>
      <c r="V6" s="17"/>
      <c r="W6" s="17"/>
    </row>
    <row r="7" spans="1:23" ht="12.75">
      <c r="A7" s="9" t="s">
        <v>14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22">
        <v>0.079</v>
      </c>
      <c r="T7" s="22"/>
      <c r="U7" s="22"/>
      <c r="V7" s="22"/>
      <c r="W7" s="22"/>
    </row>
    <row r="8" spans="1:23" ht="12.75">
      <c r="A8" s="9" t="s">
        <v>15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22">
        <v>0.37</v>
      </c>
      <c r="T8" s="22"/>
      <c r="U8" s="22"/>
      <c r="V8" s="22"/>
      <c r="W8" s="22"/>
    </row>
    <row r="9" spans="1:23" ht="12.75">
      <c r="A9" s="9" t="s">
        <v>120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22">
        <v>0</v>
      </c>
      <c r="T9" s="22"/>
      <c r="U9" s="22"/>
      <c r="V9" s="22"/>
      <c r="W9" s="22"/>
    </row>
    <row r="10" spans="1:23" ht="12.75">
      <c r="A10" s="9" t="s">
        <v>16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17"/>
      <c r="T10" s="17"/>
      <c r="U10" s="17"/>
      <c r="V10" s="17"/>
      <c r="W10" s="17"/>
    </row>
    <row r="11" spans="1:23" ht="12.75">
      <c r="A11" s="9" t="s">
        <v>17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17">
        <v>1.15</v>
      </c>
      <c r="T11" s="17"/>
      <c r="U11" s="17"/>
      <c r="V11" s="17"/>
      <c r="W11" s="17"/>
    </row>
    <row r="12" spans="1:23" ht="12.75">
      <c r="A12" s="9" t="s">
        <v>18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18">
        <v>1.1</v>
      </c>
      <c r="T12" s="18"/>
      <c r="U12" s="18"/>
      <c r="V12" s="18"/>
      <c r="W12" s="18"/>
    </row>
    <row r="13" spans="1:23" ht="12.75">
      <c r="A13" s="9" t="s">
        <v>19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22">
        <v>0.234</v>
      </c>
      <c r="T13" s="22"/>
      <c r="U13" s="22"/>
      <c r="V13" s="22"/>
      <c r="W13" s="22"/>
    </row>
    <row r="14" spans="1:23" ht="12.75">
      <c r="A14" s="9" t="s">
        <v>20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22">
        <v>0.14</v>
      </c>
      <c r="T14" s="22"/>
      <c r="U14" s="22"/>
      <c r="V14" s="22"/>
      <c r="W14" s="22"/>
    </row>
    <row r="15" spans="1:23" ht="12.75">
      <c r="A15" s="9" t="s">
        <v>117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17">
        <v>25.4</v>
      </c>
      <c r="T15" s="17"/>
      <c r="U15" s="17"/>
      <c r="V15" s="17"/>
      <c r="W15" s="17"/>
    </row>
    <row r="16" spans="1:23" ht="12.75">
      <c r="A16" s="21" t="s">
        <v>21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</row>
    <row r="17" spans="1:23" ht="12.75">
      <c r="A17" s="21" t="s">
        <v>22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</row>
    <row r="18" spans="1:23" ht="12.75">
      <c r="A18" s="21" t="s">
        <v>127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</row>
    <row r="19" spans="1:23" ht="12.75">
      <c r="A19" s="21" t="s">
        <v>128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</row>
    <row r="20" spans="1:23" ht="1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2.75">
      <c r="A21" s="51" t="s">
        <v>23</v>
      </c>
      <c r="B21" s="44" t="s">
        <v>29</v>
      </c>
      <c r="C21" s="45"/>
      <c r="D21" s="45"/>
      <c r="E21" s="45"/>
      <c r="F21" s="45"/>
      <c r="G21" s="45"/>
      <c r="H21" s="45"/>
      <c r="I21" s="45"/>
      <c r="J21" s="46"/>
      <c r="K21" s="44" t="s">
        <v>28</v>
      </c>
      <c r="L21" s="45"/>
      <c r="M21" s="45"/>
      <c r="N21" s="46"/>
      <c r="O21" s="44" t="s">
        <v>27</v>
      </c>
      <c r="P21" s="45"/>
      <c r="Q21" s="46"/>
      <c r="R21" s="23" t="s">
        <v>26</v>
      </c>
      <c r="S21" s="43"/>
      <c r="T21" s="43"/>
      <c r="U21" s="43"/>
      <c r="V21" s="43"/>
      <c r="W21" s="24"/>
    </row>
    <row r="22" spans="1:23" ht="12.75">
      <c r="A22" s="52"/>
      <c r="B22" s="54"/>
      <c r="C22" s="55"/>
      <c r="D22" s="55"/>
      <c r="E22" s="55"/>
      <c r="F22" s="55"/>
      <c r="G22" s="55"/>
      <c r="H22" s="55"/>
      <c r="I22" s="55"/>
      <c r="J22" s="56"/>
      <c r="K22" s="54"/>
      <c r="L22" s="55"/>
      <c r="M22" s="55"/>
      <c r="N22" s="56"/>
      <c r="O22" s="54"/>
      <c r="P22" s="55"/>
      <c r="Q22" s="56"/>
      <c r="R22" s="44" t="s">
        <v>24</v>
      </c>
      <c r="S22" s="45"/>
      <c r="T22" s="46"/>
      <c r="U22" s="44" t="s">
        <v>25</v>
      </c>
      <c r="V22" s="45"/>
      <c r="W22" s="46"/>
    </row>
    <row r="23" spans="1:23" ht="24.75" customHeight="1">
      <c r="A23" s="53"/>
      <c r="B23" s="47"/>
      <c r="C23" s="48"/>
      <c r="D23" s="48"/>
      <c r="E23" s="48"/>
      <c r="F23" s="48"/>
      <c r="G23" s="48"/>
      <c r="H23" s="48"/>
      <c r="I23" s="48"/>
      <c r="J23" s="49"/>
      <c r="K23" s="47"/>
      <c r="L23" s="48"/>
      <c r="M23" s="48"/>
      <c r="N23" s="49"/>
      <c r="O23" s="47"/>
      <c r="P23" s="48"/>
      <c r="Q23" s="49"/>
      <c r="R23" s="47"/>
      <c r="S23" s="48"/>
      <c r="T23" s="49"/>
      <c r="U23" s="47"/>
      <c r="V23" s="48"/>
      <c r="W23" s="49"/>
    </row>
    <row r="24" spans="1:23" ht="12.75">
      <c r="A24" s="4">
        <v>1</v>
      </c>
      <c r="B24" s="50">
        <v>2</v>
      </c>
      <c r="C24" s="50"/>
      <c r="D24" s="50"/>
      <c r="E24" s="50"/>
      <c r="F24" s="50"/>
      <c r="G24" s="50"/>
      <c r="H24" s="50"/>
      <c r="I24" s="50"/>
      <c r="J24" s="50"/>
      <c r="K24" s="50">
        <v>3</v>
      </c>
      <c r="L24" s="50"/>
      <c r="M24" s="50"/>
      <c r="N24" s="50"/>
      <c r="O24" s="50">
        <v>4</v>
      </c>
      <c r="P24" s="50"/>
      <c r="Q24" s="50"/>
      <c r="R24" s="50">
        <v>5</v>
      </c>
      <c r="S24" s="50"/>
      <c r="T24" s="50"/>
      <c r="U24" s="50">
        <v>6</v>
      </c>
      <c r="V24" s="50"/>
      <c r="W24" s="50"/>
    </row>
    <row r="25" spans="1:23" ht="24.75" customHeight="1">
      <c r="A25" s="39">
        <v>1</v>
      </c>
      <c r="B25" s="42" t="s">
        <v>129</v>
      </c>
      <c r="C25" s="28"/>
      <c r="D25" s="28"/>
      <c r="E25" s="28"/>
      <c r="F25" s="28"/>
      <c r="G25" s="28"/>
      <c r="H25" s="28"/>
      <c r="I25" s="28"/>
      <c r="J25" s="29"/>
      <c r="K25" s="58">
        <v>0.062</v>
      </c>
      <c r="L25" s="58"/>
      <c r="M25" s="58"/>
      <c r="N25" s="58"/>
      <c r="O25" s="38">
        <f>18*6.65</f>
        <v>119.7</v>
      </c>
      <c r="P25" s="38"/>
      <c r="Q25" s="38"/>
      <c r="R25" s="38">
        <f>K25*O25</f>
        <v>7.4214</v>
      </c>
      <c r="S25" s="38"/>
      <c r="T25" s="38"/>
      <c r="U25" s="38">
        <f>R25*$S$6</f>
        <v>8.534609999999999</v>
      </c>
      <c r="V25" s="38"/>
      <c r="W25" s="38"/>
    </row>
    <row r="26" spans="1:23" ht="12.75" hidden="1">
      <c r="A26" s="40"/>
      <c r="B26" s="9"/>
      <c r="C26" s="9"/>
      <c r="D26" s="9"/>
      <c r="E26" s="9"/>
      <c r="F26" s="9"/>
      <c r="G26" s="9"/>
      <c r="H26" s="9"/>
      <c r="I26" s="9"/>
      <c r="J26" s="9"/>
      <c r="K26" s="17"/>
      <c r="L26" s="17"/>
      <c r="M26" s="17"/>
      <c r="N26" s="17"/>
      <c r="O26" s="18"/>
      <c r="P26" s="18"/>
      <c r="Q26" s="18"/>
      <c r="R26" s="38"/>
      <c r="S26" s="38"/>
      <c r="T26" s="38"/>
      <c r="U26" s="38"/>
      <c r="V26" s="38"/>
      <c r="W26" s="38"/>
    </row>
    <row r="27" spans="1:23" ht="12.75" hidden="1">
      <c r="A27" s="41"/>
      <c r="B27" s="9"/>
      <c r="C27" s="9"/>
      <c r="D27" s="9"/>
      <c r="E27" s="9"/>
      <c r="F27" s="9"/>
      <c r="G27" s="9"/>
      <c r="H27" s="9"/>
      <c r="I27" s="9"/>
      <c r="J27" s="9"/>
      <c r="K27" s="17"/>
      <c r="L27" s="17"/>
      <c r="M27" s="17"/>
      <c r="N27" s="17"/>
      <c r="O27" s="18"/>
      <c r="P27" s="18"/>
      <c r="Q27" s="18"/>
      <c r="R27" s="38"/>
      <c r="S27" s="38"/>
      <c r="T27" s="38"/>
      <c r="U27" s="38"/>
      <c r="V27" s="38"/>
      <c r="W27" s="38"/>
    </row>
    <row r="28" spans="1:23" ht="12.75">
      <c r="A28" s="3"/>
      <c r="B28" s="32" t="s">
        <v>30</v>
      </c>
      <c r="C28" s="32"/>
      <c r="D28" s="32"/>
      <c r="E28" s="32"/>
      <c r="F28" s="32"/>
      <c r="G28" s="32"/>
      <c r="H28" s="32"/>
      <c r="I28" s="32"/>
      <c r="J28" s="32"/>
      <c r="K28" s="33">
        <f>SUM(K25:N27)</f>
        <v>0.062</v>
      </c>
      <c r="L28" s="33"/>
      <c r="M28" s="33"/>
      <c r="N28" s="33"/>
      <c r="O28" s="33" t="s">
        <v>34</v>
      </c>
      <c r="P28" s="33"/>
      <c r="Q28" s="33"/>
      <c r="R28" s="34">
        <f>SUM(R25:T27)</f>
        <v>7.4214</v>
      </c>
      <c r="S28" s="33"/>
      <c r="T28" s="33"/>
      <c r="U28" s="34">
        <f>SUM(U25:W27)</f>
        <v>8.534609999999999</v>
      </c>
      <c r="V28" s="33"/>
      <c r="W28" s="33"/>
    </row>
    <row r="29" spans="1:23" ht="12.75">
      <c r="A29" s="2">
        <v>2</v>
      </c>
      <c r="B29" s="9" t="s">
        <v>13</v>
      </c>
      <c r="C29" s="9"/>
      <c r="D29" s="9"/>
      <c r="E29" s="9"/>
      <c r="F29" s="9"/>
      <c r="G29" s="9"/>
      <c r="H29" s="9"/>
      <c r="I29" s="9"/>
      <c r="J29" s="9"/>
      <c r="K29" s="17" t="s">
        <v>34</v>
      </c>
      <c r="L29" s="17"/>
      <c r="M29" s="17"/>
      <c r="N29" s="17"/>
      <c r="O29" s="17" t="s">
        <v>34</v>
      </c>
      <c r="P29" s="17"/>
      <c r="Q29" s="17"/>
      <c r="R29" s="18">
        <f>R28*$S$7</f>
        <v>0.5862906</v>
      </c>
      <c r="S29" s="18"/>
      <c r="T29" s="18"/>
      <c r="U29" s="18">
        <f>U28*$S$7</f>
        <v>0.67423419</v>
      </c>
      <c r="V29" s="18"/>
      <c r="W29" s="18"/>
    </row>
    <row r="30" spans="1:23" ht="12.75">
      <c r="A30" s="3"/>
      <c r="B30" s="32" t="s">
        <v>31</v>
      </c>
      <c r="C30" s="32"/>
      <c r="D30" s="32"/>
      <c r="E30" s="32"/>
      <c r="F30" s="32"/>
      <c r="G30" s="32"/>
      <c r="H30" s="32"/>
      <c r="I30" s="32"/>
      <c r="J30" s="32"/>
      <c r="K30" s="33" t="s">
        <v>34</v>
      </c>
      <c r="L30" s="33"/>
      <c r="M30" s="33"/>
      <c r="N30" s="33"/>
      <c r="O30" s="33" t="s">
        <v>34</v>
      </c>
      <c r="P30" s="33"/>
      <c r="Q30" s="33"/>
      <c r="R30" s="34">
        <f>R28+R29</f>
        <v>8.0076906</v>
      </c>
      <c r="S30" s="33"/>
      <c r="T30" s="33"/>
      <c r="U30" s="34">
        <f>U28+U29</f>
        <v>9.208844189999999</v>
      </c>
      <c r="V30" s="33"/>
      <c r="W30" s="33"/>
    </row>
    <row r="31" spans="1:23" ht="25.5" customHeight="1">
      <c r="A31" s="2">
        <v>3</v>
      </c>
      <c r="B31" s="9" t="s">
        <v>32</v>
      </c>
      <c r="C31" s="9"/>
      <c r="D31" s="9"/>
      <c r="E31" s="9"/>
      <c r="F31" s="9"/>
      <c r="G31" s="9"/>
      <c r="H31" s="9"/>
      <c r="I31" s="9"/>
      <c r="J31" s="9"/>
      <c r="K31" s="17" t="s">
        <v>34</v>
      </c>
      <c r="L31" s="17"/>
      <c r="M31" s="17"/>
      <c r="N31" s="17"/>
      <c r="O31" s="17" t="s">
        <v>34</v>
      </c>
      <c r="P31" s="17"/>
      <c r="Q31" s="17"/>
      <c r="R31" s="18">
        <f>R30*$S$8</f>
        <v>2.962845522</v>
      </c>
      <c r="S31" s="18"/>
      <c r="T31" s="18"/>
      <c r="U31" s="18">
        <f>U30*$S$8</f>
        <v>3.4072723502999995</v>
      </c>
      <c r="V31" s="18"/>
      <c r="W31" s="18"/>
    </row>
    <row r="32" spans="1:23" ht="12.75">
      <c r="A32" s="3"/>
      <c r="B32" s="32" t="s">
        <v>33</v>
      </c>
      <c r="C32" s="32"/>
      <c r="D32" s="32"/>
      <c r="E32" s="32"/>
      <c r="F32" s="32"/>
      <c r="G32" s="32"/>
      <c r="H32" s="32"/>
      <c r="I32" s="32"/>
      <c r="J32" s="32"/>
      <c r="K32" s="33"/>
      <c r="L32" s="33"/>
      <c r="M32" s="33"/>
      <c r="N32" s="33"/>
      <c r="O32" s="33"/>
      <c r="P32" s="33"/>
      <c r="Q32" s="33"/>
      <c r="R32" s="34">
        <f>R30+R31</f>
        <v>10.970536122</v>
      </c>
      <c r="S32" s="33"/>
      <c r="T32" s="33"/>
      <c r="U32" s="34">
        <f>U30+U31</f>
        <v>12.616116540299998</v>
      </c>
      <c r="V32" s="33"/>
      <c r="W32" s="33"/>
    </row>
    <row r="33" spans="1:23" ht="11.25" customHeight="1">
      <c r="A33" s="21" t="s">
        <v>21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23" ht="12.75">
      <c r="A34" s="21" t="s">
        <v>37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</row>
    <row r="35" spans="1:23" ht="12.75" customHeight="1">
      <c r="A35" s="21" t="s">
        <v>127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</row>
    <row r="36" spans="1:23" ht="12.75">
      <c r="A36" s="21" t="s">
        <v>175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23" ht="12.75">
      <c r="A37" s="17" t="s">
        <v>23</v>
      </c>
      <c r="B37" s="17" t="s">
        <v>43</v>
      </c>
      <c r="C37" s="17"/>
      <c r="D37" s="17"/>
      <c r="E37" s="17"/>
      <c r="F37" s="17"/>
      <c r="G37" s="17"/>
      <c r="H37" s="17"/>
      <c r="I37" s="17"/>
      <c r="J37" s="17"/>
      <c r="K37" s="17" t="s">
        <v>42</v>
      </c>
      <c r="L37" s="17"/>
      <c r="M37" s="17" t="s">
        <v>41</v>
      </c>
      <c r="N37" s="17"/>
      <c r="O37" s="17" t="s">
        <v>40</v>
      </c>
      <c r="P37" s="17"/>
      <c r="Q37" s="17"/>
      <c r="R37" s="17" t="s">
        <v>26</v>
      </c>
      <c r="S37" s="17"/>
      <c r="T37" s="17"/>
      <c r="U37" s="17"/>
      <c r="V37" s="17"/>
      <c r="W37" s="17"/>
    </row>
    <row r="38" spans="1:23" ht="38.25" customHeight="1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 t="s">
        <v>38</v>
      </c>
      <c r="S38" s="17"/>
      <c r="T38" s="17"/>
      <c r="U38" s="17" t="s">
        <v>39</v>
      </c>
      <c r="V38" s="17"/>
      <c r="W38" s="17"/>
    </row>
    <row r="39" spans="1:23" ht="12.75">
      <c r="A39" s="5">
        <v>1</v>
      </c>
      <c r="B39" s="20">
        <v>2</v>
      </c>
      <c r="C39" s="20"/>
      <c r="D39" s="20"/>
      <c r="E39" s="20"/>
      <c r="F39" s="20"/>
      <c r="G39" s="20"/>
      <c r="H39" s="20"/>
      <c r="I39" s="20"/>
      <c r="J39" s="20"/>
      <c r="K39" s="20">
        <v>3</v>
      </c>
      <c r="L39" s="20"/>
      <c r="M39" s="20">
        <v>4</v>
      </c>
      <c r="N39" s="20"/>
      <c r="O39" s="20">
        <v>5</v>
      </c>
      <c r="P39" s="20"/>
      <c r="Q39" s="20"/>
      <c r="R39" s="20">
        <v>6</v>
      </c>
      <c r="S39" s="20"/>
      <c r="T39" s="20"/>
      <c r="U39" s="20">
        <v>7</v>
      </c>
      <c r="V39" s="20"/>
      <c r="W39" s="20"/>
    </row>
    <row r="40" spans="1:23" ht="12.75">
      <c r="A40" s="2">
        <v>1</v>
      </c>
      <c r="B40" s="9" t="s">
        <v>46</v>
      </c>
      <c r="C40" s="9"/>
      <c r="D40" s="9"/>
      <c r="E40" s="9"/>
      <c r="F40" s="9"/>
      <c r="G40" s="9"/>
      <c r="H40" s="9"/>
      <c r="I40" s="9"/>
      <c r="J40" s="9"/>
      <c r="K40" s="17" t="s">
        <v>45</v>
      </c>
      <c r="L40" s="17"/>
      <c r="M40" s="18">
        <v>0.09</v>
      </c>
      <c r="N40" s="18"/>
      <c r="O40" s="18">
        <v>14.8</v>
      </c>
      <c r="P40" s="18"/>
      <c r="Q40" s="18"/>
      <c r="R40" s="18">
        <f aca="true" t="shared" si="0" ref="R40:R45">M40*O40</f>
        <v>1.332</v>
      </c>
      <c r="S40" s="18"/>
      <c r="T40" s="18"/>
      <c r="U40" s="18">
        <f aca="true" t="shared" si="1" ref="U40:U45">R40*$S$11</f>
        <v>1.5318</v>
      </c>
      <c r="V40" s="18"/>
      <c r="W40" s="18"/>
    </row>
    <row r="41" spans="1:23" ht="28.5" customHeight="1">
      <c r="A41" s="2">
        <v>2</v>
      </c>
      <c r="B41" s="9" t="s">
        <v>51</v>
      </c>
      <c r="C41" s="9"/>
      <c r="D41" s="9"/>
      <c r="E41" s="9"/>
      <c r="F41" s="9"/>
      <c r="G41" s="9"/>
      <c r="H41" s="9"/>
      <c r="I41" s="9"/>
      <c r="J41" s="9"/>
      <c r="K41" s="17" t="s">
        <v>54</v>
      </c>
      <c r="L41" s="17"/>
      <c r="M41" s="18">
        <v>0.04</v>
      </c>
      <c r="N41" s="18"/>
      <c r="O41" s="18">
        <v>67.7</v>
      </c>
      <c r="P41" s="18"/>
      <c r="Q41" s="18"/>
      <c r="R41" s="18">
        <f t="shared" si="0"/>
        <v>2.708</v>
      </c>
      <c r="S41" s="18"/>
      <c r="T41" s="18"/>
      <c r="U41" s="18">
        <f t="shared" si="1"/>
        <v>3.1142</v>
      </c>
      <c r="V41" s="18"/>
      <c r="W41" s="18"/>
    </row>
    <row r="42" spans="1:23" ht="25.5" customHeight="1">
      <c r="A42" s="2">
        <v>3</v>
      </c>
      <c r="B42" s="9" t="s">
        <v>48</v>
      </c>
      <c r="C42" s="9"/>
      <c r="D42" s="9"/>
      <c r="E42" s="9"/>
      <c r="F42" s="9"/>
      <c r="G42" s="9"/>
      <c r="H42" s="9"/>
      <c r="I42" s="9"/>
      <c r="J42" s="9"/>
      <c r="K42" s="17" t="s">
        <v>45</v>
      </c>
      <c r="L42" s="17"/>
      <c r="M42" s="18">
        <v>0.01</v>
      </c>
      <c r="N42" s="18"/>
      <c r="O42" s="18">
        <v>3.5</v>
      </c>
      <c r="P42" s="18"/>
      <c r="Q42" s="18"/>
      <c r="R42" s="18">
        <f t="shared" si="0"/>
        <v>0.035</v>
      </c>
      <c r="S42" s="18"/>
      <c r="T42" s="18"/>
      <c r="U42" s="18">
        <f t="shared" si="1"/>
        <v>0.04025</v>
      </c>
      <c r="V42" s="18"/>
      <c r="W42" s="18"/>
    </row>
    <row r="43" spans="1:23" ht="12.75">
      <c r="A43" s="2">
        <v>4</v>
      </c>
      <c r="B43" s="9" t="s">
        <v>174</v>
      </c>
      <c r="C43" s="9"/>
      <c r="D43" s="9"/>
      <c r="E43" s="9"/>
      <c r="F43" s="9"/>
      <c r="G43" s="9"/>
      <c r="H43" s="9"/>
      <c r="I43" s="9"/>
      <c r="J43" s="9"/>
      <c r="K43" s="17" t="s">
        <v>45</v>
      </c>
      <c r="L43" s="17"/>
      <c r="M43" s="18">
        <v>0.09</v>
      </c>
      <c r="N43" s="18"/>
      <c r="O43" s="18">
        <v>47.13</v>
      </c>
      <c r="P43" s="18"/>
      <c r="Q43" s="18"/>
      <c r="R43" s="18">
        <f t="shared" si="0"/>
        <v>4.2417</v>
      </c>
      <c r="S43" s="18"/>
      <c r="T43" s="18"/>
      <c r="U43" s="18">
        <f t="shared" si="1"/>
        <v>4.877954999999999</v>
      </c>
      <c r="V43" s="18"/>
      <c r="W43" s="18"/>
    </row>
    <row r="44" spans="1:23" ht="12.75">
      <c r="A44" s="2">
        <v>5</v>
      </c>
      <c r="B44" s="9" t="s">
        <v>53</v>
      </c>
      <c r="C44" s="9"/>
      <c r="D44" s="9"/>
      <c r="E44" s="9"/>
      <c r="F44" s="9"/>
      <c r="G44" s="9"/>
      <c r="H44" s="9"/>
      <c r="I44" s="9"/>
      <c r="J44" s="9"/>
      <c r="K44" s="17" t="s">
        <v>45</v>
      </c>
      <c r="L44" s="17"/>
      <c r="M44" s="18">
        <v>0.04</v>
      </c>
      <c r="N44" s="18"/>
      <c r="O44" s="18">
        <v>10.6</v>
      </c>
      <c r="P44" s="18"/>
      <c r="Q44" s="18"/>
      <c r="R44" s="18">
        <f t="shared" si="0"/>
        <v>0.424</v>
      </c>
      <c r="S44" s="18"/>
      <c r="T44" s="18"/>
      <c r="U44" s="18">
        <f t="shared" si="1"/>
        <v>0.4875999999999999</v>
      </c>
      <c r="V44" s="18"/>
      <c r="W44" s="18"/>
    </row>
    <row r="45" spans="1:23" ht="12.75">
      <c r="A45" s="2">
        <v>6</v>
      </c>
      <c r="B45" s="9" t="s">
        <v>44</v>
      </c>
      <c r="C45" s="9"/>
      <c r="D45" s="9"/>
      <c r="E45" s="9"/>
      <c r="F45" s="9"/>
      <c r="G45" s="9"/>
      <c r="H45" s="9"/>
      <c r="I45" s="9"/>
      <c r="J45" s="9"/>
      <c r="K45" s="59" t="s">
        <v>45</v>
      </c>
      <c r="L45" s="59"/>
      <c r="M45" s="18">
        <v>0.18</v>
      </c>
      <c r="N45" s="18"/>
      <c r="O45" s="18">
        <v>1.7</v>
      </c>
      <c r="P45" s="18"/>
      <c r="Q45" s="18"/>
      <c r="R45" s="18">
        <f t="shared" si="0"/>
        <v>0.306</v>
      </c>
      <c r="S45" s="18"/>
      <c r="T45" s="18"/>
      <c r="U45" s="18">
        <f t="shared" si="1"/>
        <v>0.3519</v>
      </c>
      <c r="V45" s="18"/>
      <c r="W45" s="18"/>
    </row>
    <row r="46" spans="1:23" ht="12.75">
      <c r="A46" s="6"/>
      <c r="B46" s="19" t="s">
        <v>33</v>
      </c>
      <c r="C46" s="19"/>
      <c r="D46" s="19"/>
      <c r="E46" s="19"/>
      <c r="F46" s="19"/>
      <c r="G46" s="19"/>
      <c r="H46" s="19"/>
      <c r="I46" s="19"/>
      <c r="J46" s="19"/>
      <c r="K46" s="16"/>
      <c r="L46" s="16"/>
      <c r="M46" s="16" t="s">
        <v>34</v>
      </c>
      <c r="N46" s="16"/>
      <c r="O46" s="16"/>
      <c r="P46" s="16"/>
      <c r="Q46" s="16"/>
      <c r="R46" s="8">
        <f>SUM(R40:T45)</f>
        <v>9.0467</v>
      </c>
      <c r="S46" s="8"/>
      <c r="T46" s="8"/>
      <c r="U46" s="8">
        <f>SUM(U40:W45)</f>
        <v>10.403705</v>
      </c>
      <c r="V46" s="8"/>
      <c r="W46" s="8"/>
    </row>
    <row r="47" spans="1:23" ht="12.75">
      <c r="A47" s="11"/>
      <c r="B47" s="12"/>
      <c r="C47" s="12"/>
      <c r="D47" s="12"/>
      <c r="E47" s="12"/>
      <c r="F47" s="12"/>
      <c r="G47" s="12"/>
      <c r="H47" s="12"/>
      <c r="I47" s="12"/>
      <c r="J47" s="12"/>
      <c r="K47" s="11"/>
      <c r="L47" s="11"/>
      <c r="M47" s="11"/>
      <c r="N47" s="11"/>
      <c r="O47" s="11"/>
      <c r="P47" s="11"/>
      <c r="Q47" s="11"/>
      <c r="R47" s="13"/>
      <c r="S47" s="13"/>
      <c r="T47" s="13"/>
      <c r="U47" s="13"/>
      <c r="V47" s="13"/>
      <c r="W47" s="13"/>
    </row>
    <row r="48" spans="1:23" ht="12.75">
      <c r="A48" s="11"/>
      <c r="B48" s="12"/>
      <c r="C48" s="12"/>
      <c r="D48" s="12"/>
      <c r="E48" s="12"/>
      <c r="F48" s="12"/>
      <c r="G48" s="12"/>
      <c r="H48" s="12"/>
      <c r="I48" s="12"/>
      <c r="J48" s="12"/>
      <c r="K48" s="11"/>
      <c r="L48" s="11"/>
      <c r="M48" s="11"/>
      <c r="N48" s="11"/>
      <c r="O48" s="11"/>
      <c r="P48" s="11"/>
      <c r="Q48" s="11"/>
      <c r="R48" s="13"/>
      <c r="S48" s="13"/>
      <c r="T48" s="13"/>
      <c r="U48" s="13"/>
      <c r="V48" s="13"/>
      <c r="W48" s="13"/>
    </row>
    <row r="49" spans="1:23" ht="12.75">
      <c r="A49" s="11"/>
      <c r="B49" s="12"/>
      <c r="C49" s="12"/>
      <c r="D49" s="12"/>
      <c r="E49" s="12"/>
      <c r="F49" s="12"/>
      <c r="G49" s="12"/>
      <c r="H49" s="12"/>
      <c r="I49" s="12"/>
      <c r="J49" s="12"/>
      <c r="K49" s="11"/>
      <c r="L49" s="11"/>
      <c r="M49" s="11"/>
      <c r="N49" s="11"/>
      <c r="O49" s="11"/>
      <c r="P49" s="11"/>
      <c r="Q49" s="11"/>
      <c r="R49" s="13"/>
      <c r="S49" s="13"/>
      <c r="T49" s="13"/>
      <c r="U49" s="13"/>
      <c r="V49" s="13"/>
      <c r="W49" s="13"/>
    </row>
    <row r="50" spans="1:23" ht="12.75">
      <c r="A50" s="11"/>
      <c r="B50" s="12"/>
      <c r="C50" s="12"/>
      <c r="D50" s="12"/>
      <c r="E50" s="12"/>
      <c r="F50" s="12"/>
      <c r="G50" s="12"/>
      <c r="H50" s="12"/>
      <c r="I50" s="12"/>
      <c r="J50" s="12"/>
      <c r="K50" s="11"/>
      <c r="L50" s="11"/>
      <c r="M50" s="11"/>
      <c r="N50" s="11"/>
      <c r="O50" s="11"/>
      <c r="P50" s="11"/>
      <c r="Q50" s="11"/>
      <c r="R50" s="13"/>
      <c r="S50" s="13"/>
      <c r="T50" s="13"/>
      <c r="U50" s="13"/>
      <c r="V50" s="13"/>
      <c r="W50" s="13"/>
    </row>
    <row r="51" spans="1:23" ht="12.75">
      <c r="A51" s="11"/>
      <c r="B51" s="12"/>
      <c r="C51" s="12"/>
      <c r="D51" s="12"/>
      <c r="E51" s="12"/>
      <c r="F51" s="12"/>
      <c r="G51" s="12"/>
      <c r="H51" s="12"/>
      <c r="I51" s="12"/>
      <c r="J51" s="12"/>
      <c r="K51" s="11"/>
      <c r="L51" s="11"/>
      <c r="M51" s="11"/>
      <c r="N51" s="11"/>
      <c r="O51" s="11"/>
      <c r="P51" s="11"/>
      <c r="Q51" s="11"/>
      <c r="R51" s="13"/>
      <c r="S51" s="13"/>
      <c r="T51" s="13"/>
      <c r="U51" s="13"/>
      <c r="V51" s="13"/>
      <c r="W51" s="13"/>
    </row>
    <row r="52" spans="1:23" ht="12.75">
      <c r="A52" s="11"/>
      <c r="B52" s="12"/>
      <c r="C52" s="12"/>
      <c r="D52" s="12"/>
      <c r="E52" s="12"/>
      <c r="F52" s="12"/>
      <c r="G52" s="12"/>
      <c r="H52" s="12"/>
      <c r="I52" s="12"/>
      <c r="J52" s="12"/>
      <c r="K52" s="11"/>
      <c r="L52" s="11"/>
      <c r="M52" s="11"/>
      <c r="N52" s="11"/>
      <c r="O52" s="11"/>
      <c r="P52" s="11"/>
      <c r="Q52" s="11"/>
      <c r="R52" s="13"/>
      <c r="S52" s="13"/>
      <c r="T52" s="13"/>
      <c r="U52" s="13"/>
      <c r="V52" s="13"/>
      <c r="W52" s="13"/>
    </row>
    <row r="53" spans="1:23" ht="12.75">
      <c r="A53" s="11"/>
      <c r="B53" s="12"/>
      <c r="C53" s="12"/>
      <c r="D53" s="12"/>
      <c r="E53" s="12"/>
      <c r="F53" s="12"/>
      <c r="G53" s="12"/>
      <c r="H53" s="12"/>
      <c r="I53" s="12"/>
      <c r="J53" s="12"/>
      <c r="K53" s="11"/>
      <c r="L53" s="11"/>
      <c r="M53" s="11"/>
      <c r="N53" s="11"/>
      <c r="O53" s="11"/>
      <c r="P53" s="11"/>
      <c r="Q53" s="11"/>
      <c r="R53" s="13"/>
      <c r="S53" s="13"/>
      <c r="T53" s="13"/>
      <c r="U53" s="13"/>
      <c r="V53" s="13"/>
      <c r="W53" s="13"/>
    </row>
    <row r="54" spans="1:23" ht="12.75">
      <c r="A54" s="11"/>
      <c r="B54" s="12"/>
      <c r="C54" s="12"/>
      <c r="D54" s="12"/>
      <c r="E54" s="12"/>
      <c r="F54" s="12"/>
      <c r="G54" s="12"/>
      <c r="H54" s="12"/>
      <c r="I54" s="12"/>
      <c r="J54" s="12"/>
      <c r="K54" s="11"/>
      <c r="L54" s="11"/>
      <c r="M54" s="11"/>
      <c r="N54" s="11"/>
      <c r="O54" s="11"/>
      <c r="P54" s="11"/>
      <c r="Q54" s="11"/>
      <c r="R54" s="13"/>
      <c r="S54" s="13"/>
      <c r="T54" s="13"/>
      <c r="U54" s="13"/>
      <c r="V54" s="13"/>
      <c r="W54" s="13"/>
    </row>
    <row r="55" spans="1:23" ht="12.75">
      <c r="A55" s="11"/>
      <c r="B55" s="12"/>
      <c r="C55" s="12"/>
      <c r="D55" s="12"/>
      <c r="E55" s="12"/>
      <c r="F55" s="12"/>
      <c r="G55" s="12"/>
      <c r="H55" s="12"/>
      <c r="I55" s="12"/>
      <c r="J55" s="12"/>
      <c r="K55" s="11"/>
      <c r="L55" s="11"/>
      <c r="M55" s="11"/>
      <c r="N55" s="11"/>
      <c r="O55" s="11"/>
      <c r="P55" s="11"/>
      <c r="Q55" s="11"/>
      <c r="R55" s="13"/>
      <c r="S55" s="13"/>
      <c r="T55" s="13"/>
      <c r="U55" s="13"/>
      <c r="V55" s="13"/>
      <c r="W55" s="13"/>
    </row>
    <row r="56" spans="1:23" ht="12.75">
      <c r="A56" s="11"/>
      <c r="B56" s="12"/>
      <c r="C56" s="12"/>
      <c r="D56" s="12"/>
      <c r="E56" s="12"/>
      <c r="F56" s="12"/>
      <c r="G56" s="12"/>
      <c r="H56" s="12"/>
      <c r="I56" s="12"/>
      <c r="J56" s="12"/>
      <c r="K56" s="11"/>
      <c r="L56" s="11"/>
      <c r="M56" s="11"/>
      <c r="N56" s="11"/>
      <c r="O56" s="11"/>
      <c r="P56" s="11"/>
      <c r="Q56" s="11"/>
      <c r="R56" s="13"/>
      <c r="S56" s="13"/>
      <c r="T56" s="13"/>
      <c r="U56" s="13"/>
      <c r="V56" s="13"/>
      <c r="W56" s="13"/>
    </row>
    <row r="57" spans="1:23" ht="12.75">
      <c r="A57" s="11"/>
      <c r="B57" s="12"/>
      <c r="C57" s="12"/>
      <c r="D57" s="12"/>
      <c r="E57" s="12"/>
      <c r="F57" s="12"/>
      <c r="G57" s="12"/>
      <c r="H57" s="12"/>
      <c r="I57" s="12"/>
      <c r="J57" s="12"/>
      <c r="K57" s="11"/>
      <c r="L57" s="11"/>
      <c r="M57" s="11"/>
      <c r="N57" s="11"/>
      <c r="O57" s="11"/>
      <c r="P57" s="11"/>
      <c r="Q57" s="11"/>
      <c r="R57" s="13"/>
      <c r="S57" s="13"/>
      <c r="T57" s="13"/>
      <c r="U57" s="13"/>
      <c r="V57" s="13"/>
      <c r="W57" s="13"/>
    </row>
    <row r="58" spans="1:23" ht="12.75">
      <c r="A58" s="11"/>
      <c r="B58" s="12"/>
      <c r="C58" s="12"/>
      <c r="D58" s="12"/>
      <c r="E58" s="12"/>
      <c r="F58" s="12"/>
      <c r="G58" s="12"/>
      <c r="H58" s="12"/>
      <c r="I58" s="12"/>
      <c r="J58" s="12"/>
      <c r="K58" s="11"/>
      <c r="L58" s="11"/>
      <c r="M58" s="11"/>
      <c r="N58" s="11"/>
      <c r="O58" s="11"/>
      <c r="P58" s="11"/>
      <c r="Q58" s="11"/>
      <c r="R58" s="13"/>
      <c r="S58" s="13"/>
      <c r="T58" s="13"/>
      <c r="U58" s="13"/>
      <c r="V58" s="13"/>
      <c r="W58" s="13"/>
    </row>
    <row r="59" spans="1:23" ht="12.75">
      <c r="A59" s="21" t="s">
        <v>21</v>
      </c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</row>
    <row r="60" spans="1:23" ht="12.75">
      <c r="A60" s="21" t="s">
        <v>55</v>
      </c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</row>
    <row r="61" spans="1:23" ht="12.75" customHeight="1">
      <c r="A61" s="21" t="s">
        <v>68</v>
      </c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</row>
    <row r="62" spans="1:23" ht="12.75">
      <c r="A62" s="21" t="s">
        <v>69</v>
      </c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</row>
    <row r="63" spans="1:23" ht="12.75">
      <c r="A63" s="17" t="s">
        <v>23</v>
      </c>
      <c r="B63" s="17" t="s">
        <v>43</v>
      </c>
      <c r="C63" s="17"/>
      <c r="D63" s="17"/>
      <c r="E63" s="17"/>
      <c r="F63" s="17"/>
      <c r="G63" s="17"/>
      <c r="H63" s="17"/>
      <c r="I63" s="17"/>
      <c r="J63" s="17" t="s">
        <v>82</v>
      </c>
      <c r="K63" s="17"/>
      <c r="L63" s="17" t="s">
        <v>42</v>
      </c>
      <c r="M63" s="17"/>
      <c r="N63" s="17" t="s">
        <v>40</v>
      </c>
      <c r="O63" s="17"/>
      <c r="P63" s="17" t="s">
        <v>56</v>
      </c>
      <c r="Q63" s="17"/>
      <c r="R63" s="17" t="s">
        <v>26</v>
      </c>
      <c r="S63" s="17"/>
      <c r="T63" s="17"/>
      <c r="U63" s="17"/>
      <c r="V63" s="17"/>
      <c r="W63" s="17"/>
    </row>
    <row r="64" spans="1:23" ht="50.25" customHeight="1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 t="s">
        <v>38</v>
      </c>
      <c r="S64" s="17"/>
      <c r="T64" s="17"/>
      <c r="U64" s="17" t="s">
        <v>39</v>
      </c>
      <c r="V64" s="17"/>
      <c r="W64" s="17"/>
    </row>
    <row r="65" spans="1:23" ht="12.75">
      <c r="A65" s="5">
        <v>1</v>
      </c>
      <c r="B65" s="20">
        <v>2</v>
      </c>
      <c r="C65" s="20"/>
      <c r="D65" s="20"/>
      <c r="E65" s="20"/>
      <c r="F65" s="20"/>
      <c r="G65" s="20"/>
      <c r="H65" s="20"/>
      <c r="I65" s="20"/>
      <c r="J65" s="20">
        <v>3</v>
      </c>
      <c r="K65" s="20"/>
      <c r="L65" s="20">
        <v>4</v>
      </c>
      <c r="M65" s="20"/>
      <c r="N65" s="20">
        <v>5</v>
      </c>
      <c r="O65" s="20"/>
      <c r="P65" s="20">
        <v>6</v>
      </c>
      <c r="Q65" s="20"/>
      <c r="R65" s="20">
        <v>7</v>
      </c>
      <c r="S65" s="20"/>
      <c r="T65" s="20"/>
      <c r="U65" s="20">
        <v>8</v>
      </c>
      <c r="V65" s="20"/>
      <c r="W65" s="20"/>
    </row>
    <row r="66" spans="1:23" ht="12.75" hidden="1">
      <c r="A66" s="2"/>
      <c r="B66" s="9"/>
      <c r="C66" s="9"/>
      <c r="D66" s="9"/>
      <c r="E66" s="9"/>
      <c r="F66" s="9"/>
      <c r="G66" s="9"/>
      <c r="H66" s="9"/>
      <c r="I66" s="9"/>
      <c r="J66" s="10"/>
      <c r="K66" s="10"/>
      <c r="L66" s="17"/>
      <c r="M66" s="17"/>
      <c r="N66" s="18"/>
      <c r="O66" s="18"/>
      <c r="P66" s="17"/>
      <c r="Q66" s="17"/>
      <c r="R66" s="18"/>
      <c r="S66" s="18"/>
      <c r="T66" s="18"/>
      <c r="U66" s="18"/>
      <c r="V66" s="18"/>
      <c r="W66" s="18"/>
    </row>
    <row r="67" spans="1:23" ht="12.75">
      <c r="A67" s="2">
        <v>1</v>
      </c>
      <c r="B67" s="9" t="s">
        <v>62</v>
      </c>
      <c r="C67" s="9"/>
      <c r="D67" s="9"/>
      <c r="E67" s="9"/>
      <c r="F67" s="9"/>
      <c r="G67" s="9"/>
      <c r="H67" s="9"/>
      <c r="I67" s="9"/>
      <c r="J67" s="22">
        <v>1</v>
      </c>
      <c r="K67" s="22"/>
      <c r="L67" s="17" t="s">
        <v>45</v>
      </c>
      <c r="M67" s="17"/>
      <c r="N67" s="18">
        <v>58.1</v>
      </c>
      <c r="O67" s="18"/>
      <c r="P67" s="17">
        <v>1</v>
      </c>
      <c r="Q67" s="17"/>
      <c r="R67" s="18">
        <f aca="true" t="shared" si="2" ref="R67:R83">J67*N67*P67</f>
        <v>58.1</v>
      </c>
      <c r="S67" s="18"/>
      <c r="T67" s="18"/>
      <c r="U67" s="18">
        <f aca="true" t="shared" si="3" ref="U67:U83">R67*$S$11</f>
        <v>66.815</v>
      </c>
      <c r="V67" s="18"/>
      <c r="W67" s="18"/>
    </row>
    <row r="68" spans="1:23" ht="24.75" customHeight="1">
      <c r="A68" s="2">
        <v>2</v>
      </c>
      <c r="B68" s="9" t="s">
        <v>64</v>
      </c>
      <c r="C68" s="9"/>
      <c r="D68" s="9"/>
      <c r="E68" s="9"/>
      <c r="F68" s="9"/>
      <c r="G68" s="9"/>
      <c r="H68" s="9"/>
      <c r="I68" s="9"/>
      <c r="J68" s="22">
        <v>1</v>
      </c>
      <c r="K68" s="22"/>
      <c r="L68" s="17" t="s">
        <v>45</v>
      </c>
      <c r="M68" s="17"/>
      <c r="N68" s="18">
        <v>45</v>
      </c>
      <c r="O68" s="18"/>
      <c r="P68" s="17">
        <v>1</v>
      </c>
      <c r="Q68" s="17"/>
      <c r="R68" s="18">
        <f t="shared" si="2"/>
        <v>45</v>
      </c>
      <c r="S68" s="18"/>
      <c r="T68" s="18"/>
      <c r="U68" s="18">
        <f t="shared" si="3"/>
        <v>51.74999999999999</v>
      </c>
      <c r="V68" s="18"/>
      <c r="W68" s="18"/>
    </row>
    <row r="69" spans="1:23" ht="12.75">
      <c r="A69" s="2">
        <v>3</v>
      </c>
      <c r="B69" s="9" t="s">
        <v>72</v>
      </c>
      <c r="C69" s="9"/>
      <c r="D69" s="9"/>
      <c r="E69" s="9"/>
      <c r="F69" s="9"/>
      <c r="G69" s="9"/>
      <c r="H69" s="9"/>
      <c r="I69" s="9"/>
      <c r="J69" s="22">
        <v>0.2</v>
      </c>
      <c r="K69" s="22"/>
      <c r="L69" s="17" t="s">
        <v>45</v>
      </c>
      <c r="M69" s="17"/>
      <c r="N69" s="18">
        <v>40</v>
      </c>
      <c r="O69" s="18"/>
      <c r="P69" s="17">
        <v>1</v>
      </c>
      <c r="Q69" s="17"/>
      <c r="R69" s="18">
        <f t="shared" si="2"/>
        <v>8</v>
      </c>
      <c r="S69" s="18"/>
      <c r="T69" s="18"/>
      <c r="U69" s="18">
        <f t="shared" si="3"/>
        <v>9.2</v>
      </c>
      <c r="V69" s="18"/>
      <c r="W69" s="18"/>
    </row>
    <row r="70" spans="1:23" ht="12.75">
      <c r="A70" s="2">
        <v>4</v>
      </c>
      <c r="B70" s="9" t="s">
        <v>66</v>
      </c>
      <c r="C70" s="9"/>
      <c r="D70" s="9"/>
      <c r="E70" s="9"/>
      <c r="F70" s="9"/>
      <c r="G70" s="9"/>
      <c r="H70" s="9"/>
      <c r="I70" s="9"/>
      <c r="J70" s="22">
        <v>0.33</v>
      </c>
      <c r="K70" s="22"/>
      <c r="L70" s="17" t="s">
        <v>45</v>
      </c>
      <c r="M70" s="17"/>
      <c r="N70" s="18">
        <v>356.5</v>
      </c>
      <c r="O70" s="18"/>
      <c r="P70" s="17">
        <v>1</v>
      </c>
      <c r="Q70" s="17"/>
      <c r="R70" s="18">
        <f t="shared" si="2"/>
        <v>117.64500000000001</v>
      </c>
      <c r="S70" s="18"/>
      <c r="T70" s="18"/>
      <c r="U70" s="18">
        <f t="shared" si="3"/>
        <v>135.29175</v>
      </c>
      <c r="V70" s="18"/>
      <c r="W70" s="18"/>
    </row>
    <row r="71" spans="1:23" ht="12.75">
      <c r="A71" s="2">
        <v>5</v>
      </c>
      <c r="B71" s="9" t="s">
        <v>73</v>
      </c>
      <c r="C71" s="9"/>
      <c r="D71" s="9"/>
      <c r="E71" s="9"/>
      <c r="F71" s="9"/>
      <c r="G71" s="9"/>
      <c r="H71" s="9"/>
      <c r="I71" s="9"/>
      <c r="J71" s="22">
        <v>0.2</v>
      </c>
      <c r="K71" s="22"/>
      <c r="L71" s="17" t="s">
        <v>45</v>
      </c>
      <c r="M71" s="17"/>
      <c r="N71" s="18">
        <v>520</v>
      </c>
      <c r="O71" s="18"/>
      <c r="P71" s="17">
        <v>1</v>
      </c>
      <c r="Q71" s="17"/>
      <c r="R71" s="18">
        <f t="shared" si="2"/>
        <v>104</v>
      </c>
      <c r="S71" s="18"/>
      <c r="T71" s="18"/>
      <c r="U71" s="18">
        <f t="shared" si="3"/>
        <v>119.6</v>
      </c>
      <c r="V71" s="18"/>
      <c r="W71" s="18"/>
    </row>
    <row r="72" spans="1:23" ht="12.75">
      <c r="A72" s="2">
        <v>6</v>
      </c>
      <c r="B72" s="9" t="s">
        <v>74</v>
      </c>
      <c r="C72" s="9"/>
      <c r="D72" s="9"/>
      <c r="E72" s="9"/>
      <c r="F72" s="9"/>
      <c r="G72" s="9"/>
      <c r="H72" s="9"/>
      <c r="I72" s="9"/>
      <c r="J72" s="22">
        <v>0.25</v>
      </c>
      <c r="K72" s="22"/>
      <c r="L72" s="17" t="s">
        <v>45</v>
      </c>
      <c r="M72" s="17"/>
      <c r="N72" s="18">
        <v>250</v>
      </c>
      <c r="O72" s="18"/>
      <c r="P72" s="17">
        <v>1</v>
      </c>
      <c r="Q72" s="17"/>
      <c r="R72" s="18">
        <f t="shared" si="2"/>
        <v>62.5</v>
      </c>
      <c r="S72" s="18"/>
      <c r="T72" s="18"/>
      <c r="U72" s="18">
        <f t="shared" si="3"/>
        <v>71.875</v>
      </c>
      <c r="V72" s="18"/>
      <c r="W72" s="18"/>
    </row>
    <row r="73" spans="1:23" ht="12.75">
      <c r="A73" s="2">
        <v>7</v>
      </c>
      <c r="B73" s="9" t="s">
        <v>75</v>
      </c>
      <c r="C73" s="9"/>
      <c r="D73" s="9"/>
      <c r="E73" s="9"/>
      <c r="F73" s="9"/>
      <c r="G73" s="9"/>
      <c r="H73" s="9"/>
      <c r="I73" s="9"/>
      <c r="J73" s="22">
        <v>0.5</v>
      </c>
      <c r="K73" s="22"/>
      <c r="L73" s="17" t="s">
        <v>45</v>
      </c>
      <c r="M73" s="17"/>
      <c r="N73" s="18">
        <v>21</v>
      </c>
      <c r="O73" s="18"/>
      <c r="P73" s="17">
        <v>1</v>
      </c>
      <c r="Q73" s="17"/>
      <c r="R73" s="18">
        <f t="shared" si="2"/>
        <v>10.5</v>
      </c>
      <c r="S73" s="18"/>
      <c r="T73" s="18"/>
      <c r="U73" s="18">
        <f t="shared" si="3"/>
        <v>12.075</v>
      </c>
      <c r="V73" s="18"/>
      <c r="W73" s="18"/>
    </row>
    <row r="74" spans="1:23" ht="12.75">
      <c r="A74" s="2">
        <v>8</v>
      </c>
      <c r="B74" s="9" t="s">
        <v>76</v>
      </c>
      <c r="C74" s="9"/>
      <c r="D74" s="9"/>
      <c r="E74" s="9"/>
      <c r="F74" s="9"/>
      <c r="G74" s="9"/>
      <c r="H74" s="9"/>
      <c r="I74" s="9"/>
      <c r="J74" s="22">
        <v>0.5</v>
      </c>
      <c r="K74" s="22"/>
      <c r="L74" s="17" t="s">
        <v>45</v>
      </c>
      <c r="M74" s="17"/>
      <c r="N74" s="18">
        <v>150</v>
      </c>
      <c r="O74" s="18"/>
      <c r="P74" s="17">
        <v>1</v>
      </c>
      <c r="Q74" s="17"/>
      <c r="R74" s="18">
        <f t="shared" si="2"/>
        <v>75</v>
      </c>
      <c r="S74" s="18"/>
      <c r="T74" s="18"/>
      <c r="U74" s="18">
        <f t="shared" si="3"/>
        <v>86.25</v>
      </c>
      <c r="V74" s="18"/>
      <c r="W74" s="18"/>
    </row>
    <row r="75" spans="1:23" ht="12.75">
      <c r="A75" s="2">
        <v>9</v>
      </c>
      <c r="B75" s="9" t="s">
        <v>186</v>
      </c>
      <c r="C75" s="9"/>
      <c r="D75" s="9"/>
      <c r="E75" s="9"/>
      <c r="F75" s="9"/>
      <c r="G75" s="9"/>
      <c r="H75" s="9"/>
      <c r="I75" s="9"/>
      <c r="J75" s="22">
        <v>0.5</v>
      </c>
      <c r="K75" s="22"/>
      <c r="L75" s="17" t="s">
        <v>45</v>
      </c>
      <c r="M75" s="17"/>
      <c r="N75" s="18">
        <v>35</v>
      </c>
      <c r="O75" s="18"/>
      <c r="P75" s="17">
        <v>1</v>
      </c>
      <c r="Q75" s="17"/>
      <c r="R75" s="18">
        <f t="shared" si="2"/>
        <v>17.5</v>
      </c>
      <c r="S75" s="18"/>
      <c r="T75" s="18"/>
      <c r="U75" s="18">
        <f t="shared" si="3"/>
        <v>20.125</v>
      </c>
      <c r="V75" s="18"/>
      <c r="W75" s="18"/>
    </row>
    <row r="76" spans="1:23" ht="12.75">
      <c r="A76" s="2">
        <v>10</v>
      </c>
      <c r="B76" s="9" t="s">
        <v>77</v>
      </c>
      <c r="C76" s="9"/>
      <c r="D76" s="9"/>
      <c r="E76" s="9"/>
      <c r="F76" s="9"/>
      <c r="G76" s="9"/>
      <c r="H76" s="9"/>
      <c r="I76" s="9"/>
      <c r="J76" s="22">
        <v>0.5</v>
      </c>
      <c r="K76" s="22"/>
      <c r="L76" s="17" t="s">
        <v>45</v>
      </c>
      <c r="M76" s="17"/>
      <c r="N76" s="18">
        <v>90</v>
      </c>
      <c r="O76" s="18"/>
      <c r="P76" s="17">
        <v>1</v>
      </c>
      <c r="Q76" s="17"/>
      <c r="R76" s="18">
        <f t="shared" si="2"/>
        <v>45</v>
      </c>
      <c r="S76" s="18"/>
      <c r="T76" s="18"/>
      <c r="U76" s="18">
        <f t="shared" si="3"/>
        <v>51.74999999999999</v>
      </c>
      <c r="V76" s="18"/>
      <c r="W76" s="18"/>
    </row>
    <row r="77" spans="1:23" ht="12.75">
      <c r="A77" s="2">
        <v>11</v>
      </c>
      <c r="B77" s="9" t="s">
        <v>218</v>
      </c>
      <c r="C77" s="9"/>
      <c r="D77" s="9"/>
      <c r="E77" s="9"/>
      <c r="F77" s="9"/>
      <c r="G77" s="9"/>
      <c r="H77" s="9"/>
      <c r="I77" s="9"/>
      <c r="J77" s="22">
        <v>1</v>
      </c>
      <c r="K77" s="22"/>
      <c r="L77" s="17" t="s">
        <v>45</v>
      </c>
      <c r="M77" s="17"/>
      <c r="N77" s="18">
        <v>80</v>
      </c>
      <c r="O77" s="18"/>
      <c r="P77" s="17">
        <v>1</v>
      </c>
      <c r="Q77" s="17"/>
      <c r="R77" s="18">
        <f t="shared" si="2"/>
        <v>80</v>
      </c>
      <c r="S77" s="18"/>
      <c r="T77" s="18"/>
      <c r="U77" s="18">
        <f t="shared" si="3"/>
        <v>92</v>
      </c>
      <c r="V77" s="18"/>
      <c r="W77" s="18"/>
    </row>
    <row r="78" spans="1:23" ht="12.75">
      <c r="A78" s="2">
        <v>12</v>
      </c>
      <c r="B78" s="9" t="s">
        <v>187</v>
      </c>
      <c r="C78" s="9"/>
      <c r="D78" s="9"/>
      <c r="E78" s="9"/>
      <c r="F78" s="9"/>
      <c r="G78" s="9"/>
      <c r="H78" s="9"/>
      <c r="I78" s="9"/>
      <c r="J78" s="22">
        <v>0.4</v>
      </c>
      <c r="K78" s="22"/>
      <c r="L78" s="17" t="s">
        <v>45</v>
      </c>
      <c r="M78" s="17"/>
      <c r="N78" s="18">
        <v>100</v>
      </c>
      <c r="O78" s="18"/>
      <c r="P78" s="17">
        <v>1</v>
      </c>
      <c r="Q78" s="17"/>
      <c r="R78" s="18">
        <f t="shared" si="2"/>
        <v>40</v>
      </c>
      <c r="S78" s="18"/>
      <c r="T78" s="18"/>
      <c r="U78" s="18">
        <f t="shared" si="3"/>
        <v>46</v>
      </c>
      <c r="V78" s="18"/>
      <c r="W78" s="18"/>
    </row>
    <row r="79" spans="1:23" ht="12.75">
      <c r="A79" s="2">
        <v>13</v>
      </c>
      <c r="B79" s="9" t="s">
        <v>78</v>
      </c>
      <c r="C79" s="9"/>
      <c r="D79" s="9"/>
      <c r="E79" s="9"/>
      <c r="F79" s="9"/>
      <c r="G79" s="9"/>
      <c r="H79" s="9"/>
      <c r="I79" s="9"/>
      <c r="J79" s="22">
        <v>0.5</v>
      </c>
      <c r="K79" s="22"/>
      <c r="L79" s="17" t="s">
        <v>45</v>
      </c>
      <c r="M79" s="17"/>
      <c r="N79" s="18">
        <v>600</v>
      </c>
      <c r="O79" s="18"/>
      <c r="P79" s="17">
        <v>1</v>
      </c>
      <c r="Q79" s="17"/>
      <c r="R79" s="18">
        <f t="shared" si="2"/>
        <v>300</v>
      </c>
      <c r="S79" s="18"/>
      <c r="T79" s="18"/>
      <c r="U79" s="18">
        <f t="shared" si="3"/>
        <v>345</v>
      </c>
      <c r="V79" s="18"/>
      <c r="W79" s="18"/>
    </row>
    <row r="80" spans="1:23" ht="12.75">
      <c r="A80" s="2">
        <v>14</v>
      </c>
      <c r="B80" s="9" t="s">
        <v>79</v>
      </c>
      <c r="C80" s="9"/>
      <c r="D80" s="9"/>
      <c r="E80" s="9"/>
      <c r="F80" s="9"/>
      <c r="G80" s="9"/>
      <c r="H80" s="9"/>
      <c r="I80" s="9"/>
      <c r="J80" s="22">
        <v>0.5</v>
      </c>
      <c r="K80" s="22"/>
      <c r="L80" s="17" t="s">
        <v>45</v>
      </c>
      <c r="M80" s="17"/>
      <c r="N80" s="18">
        <v>80</v>
      </c>
      <c r="O80" s="18"/>
      <c r="P80" s="17">
        <v>1</v>
      </c>
      <c r="Q80" s="17"/>
      <c r="R80" s="18">
        <f t="shared" si="2"/>
        <v>40</v>
      </c>
      <c r="S80" s="18"/>
      <c r="T80" s="18"/>
      <c r="U80" s="18">
        <f t="shared" si="3"/>
        <v>46</v>
      </c>
      <c r="V80" s="18"/>
      <c r="W80" s="18"/>
    </row>
    <row r="81" spans="1:23" ht="12.75">
      <c r="A81" s="2">
        <v>15</v>
      </c>
      <c r="B81" s="9" t="s">
        <v>80</v>
      </c>
      <c r="C81" s="9"/>
      <c r="D81" s="9"/>
      <c r="E81" s="9"/>
      <c r="F81" s="9"/>
      <c r="G81" s="9"/>
      <c r="H81" s="9"/>
      <c r="I81" s="9"/>
      <c r="J81" s="22">
        <v>0.75</v>
      </c>
      <c r="K81" s="22"/>
      <c r="L81" s="17" t="s">
        <v>45</v>
      </c>
      <c r="M81" s="17"/>
      <c r="N81" s="18">
        <v>21</v>
      </c>
      <c r="O81" s="18"/>
      <c r="P81" s="17">
        <v>1</v>
      </c>
      <c r="Q81" s="17"/>
      <c r="R81" s="18">
        <f t="shared" si="2"/>
        <v>15.75</v>
      </c>
      <c r="S81" s="18"/>
      <c r="T81" s="18"/>
      <c r="U81" s="18">
        <f t="shared" si="3"/>
        <v>18.112499999999997</v>
      </c>
      <c r="V81" s="18"/>
      <c r="W81" s="18"/>
    </row>
    <row r="82" spans="1:23" ht="12.75">
      <c r="A82" s="2">
        <v>16</v>
      </c>
      <c r="B82" s="9" t="s">
        <v>57</v>
      </c>
      <c r="C82" s="9"/>
      <c r="D82" s="9"/>
      <c r="E82" s="9"/>
      <c r="F82" s="9"/>
      <c r="G82" s="9"/>
      <c r="H82" s="9"/>
      <c r="I82" s="9"/>
      <c r="J82" s="22">
        <v>0.5</v>
      </c>
      <c r="K82" s="22"/>
      <c r="L82" s="17" t="s">
        <v>45</v>
      </c>
      <c r="M82" s="17"/>
      <c r="N82" s="18">
        <v>317.4</v>
      </c>
      <c r="O82" s="18"/>
      <c r="P82" s="17">
        <v>1</v>
      </c>
      <c r="Q82" s="17"/>
      <c r="R82" s="18">
        <f t="shared" si="2"/>
        <v>158.7</v>
      </c>
      <c r="S82" s="18"/>
      <c r="T82" s="18"/>
      <c r="U82" s="18">
        <f t="shared" si="3"/>
        <v>182.50499999999997</v>
      </c>
      <c r="V82" s="18"/>
      <c r="W82" s="18"/>
    </row>
    <row r="83" spans="1:23" ht="12.75">
      <c r="A83" s="2">
        <v>17</v>
      </c>
      <c r="B83" s="9" t="s">
        <v>81</v>
      </c>
      <c r="C83" s="9"/>
      <c r="D83" s="9"/>
      <c r="E83" s="9"/>
      <c r="F83" s="9"/>
      <c r="G83" s="9"/>
      <c r="H83" s="9"/>
      <c r="I83" s="9"/>
      <c r="J83" s="22">
        <v>0.33</v>
      </c>
      <c r="K83" s="22"/>
      <c r="L83" s="17" t="s">
        <v>45</v>
      </c>
      <c r="M83" s="17"/>
      <c r="N83" s="18">
        <v>120</v>
      </c>
      <c r="O83" s="18"/>
      <c r="P83" s="17">
        <v>1</v>
      </c>
      <c r="Q83" s="17"/>
      <c r="R83" s="18">
        <f t="shared" si="2"/>
        <v>39.6</v>
      </c>
      <c r="S83" s="18"/>
      <c r="T83" s="18"/>
      <c r="U83" s="18">
        <f t="shared" si="3"/>
        <v>45.54</v>
      </c>
      <c r="V83" s="18"/>
      <c r="W83" s="18"/>
    </row>
    <row r="84" spans="1:23" ht="12.75">
      <c r="A84" s="6"/>
      <c r="B84" s="19" t="s">
        <v>33</v>
      </c>
      <c r="C84" s="19"/>
      <c r="D84" s="19"/>
      <c r="E84" s="19"/>
      <c r="F84" s="19"/>
      <c r="G84" s="19"/>
      <c r="H84" s="19"/>
      <c r="I84" s="19"/>
      <c r="J84" s="16"/>
      <c r="K84" s="16"/>
      <c r="L84" s="16"/>
      <c r="M84" s="16"/>
      <c r="N84" s="16"/>
      <c r="O84" s="16"/>
      <c r="P84" s="16"/>
      <c r="Q84" s="16"/>
      <c r="R84" s="8">
        <f>SUM(R67:T83)</f>
        <v>1217.2949999999998</v>
      </c>
      <c r="S84" s="8"/>
      <c r="T84" s="8"/>
      <c r="U84" s="8">
        <f>SUM(U67:W83)</f>
        <v>1399.8892499999997</v>
      </c>
      <c r="V84" s="8"/>
      <c r="W84" s="8"/>
    </row>
    <row r="86" spans="1:33" ht="12.75">
      <c r="A86" s="70" t="s">
        <v>116</v>
      </c>
      <c r="B86" s="70"/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70"/>
      <c r="X86" s="70"/>
      <c r="Y86" s="7"/>
      <c r="Z86" s="7"/>
      <c r="AA86" s="7"/>
      <c r="AB86" s="7"/>
      <c r="AC86" s="7"/>
      <c r="AD86" s="7"/>
      <c r="AE86" s="7"/>
      <c r="AF86" s="7"/>
      <c r="AG86" s="7"/>
    </row>
    <row r="87" spans="1:33" ht="24.75" customHeight="1">
      <c r="A87" s="21" t="s">
        <v>101</v>
      </c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7"/>
      <c r="Z87" s="7"/>
      <c r="AA87" s="7"/>
      <c r="AB87" s="7"/>
      <c r="AC87" s="7"/>
      <c r="AD87" s="7"/>
      <c r="AE87" s="7"/>
      <c r="AF87" s="7"/>
      <c r="AG87" s="7"/>
    </row>
    <row r="88" spans="1:33" ht="12.75">
      <c r="A88" s="70" t="s">
        <v>128</v>
      </c>
      <c r="B88" s="70"/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70"/>
      <c r="Y88" s="7"/>
      <c r="Z88" s="7"/>
      <c r="AA88" s="7"/>
      <c r="AB88" s="7"/>
      <c r="AC88" s="7"/>
      <c r="AD88" s="7"/>
      <c r="AE88" s="7"/>
      <c r="AF88" s="7"/>
      <c r="AG88" s="7"/>
    </row>
    <row r="89" spans="1:33" ht="12.75">
      <c r="A89" s="14" t="s">
        <v>119</v>
      </c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5">
        <v>0.062</v>
      </c>
      <c r="R89" s="15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 spans="1:24" ht="12.75">
      <c r="A90" s="17" t="s">
        <v>23</v>
      </c>
      <c r="B90" s="17" t="s">
        <v>108</v>
      </c>
      <c r="C90" s="17"/>
      <c r="D90" s="17"/>
      <c r="E90" s="17"/>
      <c r="F90" s="23" t="s">
        <v>115</v>
      </c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4" t="s">
        <v>33</v>
      </c>
      <c r="W90" s="45"/>
      <c r="X90" s="46"/>
    </row>
    <row r="91" spans="1:24" ht="96" customHeight="1">
      <c r="A91" s="17"/>
      <c r="B91" s="17"/>
      <c r="C91" s="17"/>
      <c r="D91" s="17"/>
      <c r="E91" s="17"/>
      <c r="F91" s="61" t="s">
        <v>109</v>
      </c>
      <c r="G91" s="61"/>
      <c r="H91" s="61" t="s">
        <v>110</v>
      </c>
      <c r="I91" s="61"/>
      <c r="J91" s="62" t="s">
        <v>111</v>
      </c>
      <c r="K91" s="63"/>
      <c r="L91" s="62" t="s">
        <v>227</v>
      </c>
      <c r="M91" s="63"/>
      <c r="N91" s="61" t="s">
        <v>228</v>
      </c>
      <c r="O91" s="61"/>
      <c r="P91" s="61" t="s">
        <v>112</v>
      </c>
      <c r="Q91" s="61"/>
      <c r="R91" s="61" t="s">
        <v>113</v>
      </c>
      <c r="S91" s="61"/>
      <c r="T91" s="61" t="s">
        <v>114</v>
      </c>
      <c r="U91" s="61"/>
      <c r="V91" s="47"/>
      <c r="W91" s="48"/>
      <c r="X91" s="49"/>
    </row>
    <row r="92" spans="1:24" ht="12.75">
      <c r="A92" s="4">
        <v>1</v>
      </c>
      <c r="B92" s="64">
        <v>2</v>
      </c>
      <c r="C92" s="66"/>
      <c r="D92" s="66"/>
      <c r="E92" s="66"/>
      <c r="F92" s="64">
        <v>3</v>
      </c>
      <c r="G92" s="65"/>
      <c r="H92" s="64">
        <v>4</v>
      </c>
      <c r="I92" s="65"/>
      <c r="J92" s="64">
        <v>5</v>
      </c>
      <c r="K92" s="65"/>
      <c r="L92" s="64">
        <v>6</v>
      </c>
      <c r="M92" s="65"/>
      <c r="N92" s="64">
        <v>7</v>
      </c>
      <c r="O92" s="65"/>
      <c r="P92" s="64">
        <v>8</v>
      </c>
      <c r="Q92" s="65"/>
      <c r="R92" s="64">
        <v>9</v>
      </c>
      <c r="S92" s="65"/>
      <c r="T92" s="64">
        <v>10</v>
      </c>
      <c r="U92" s="66"/>
      <c r="V92" s="64">
        <v>11</v>
      </c>
      <c r="W92" s="66"/>
      <c r="X92" s="65"/>
    </row>
    <row r="93" spans="1:24" ht="108.75" customHeight="1">
      <c r="A93" s="2">
        <v>1</v>
      </c>
      <c r="B93" s="27" t="s">
        <v>233</v>
      </c>
      <c r="C93" s="28"/>
      <c r="D93" s="28"/>
      <c r="E93" s="29"/>
      <c r="F93" s="25">
        <f>U32</f>
        <v>12.616116540299998</v>
      </c>
      <c r="G93" s="26"/>
      <c r="H93" s="25">
        <f>U46*Q89</f>
        <v>0.64502971</v>
      </c>
      <c r="I93" s="26"/>
      <c r="J93" s="25">
        <f>U84/305*Q89</f>
        <v>0.2845676508196721</v>
      </c>
      <c r="K93" s="26"/>
      <c r="L93" s="67">
        <v>0</v>
      </c>
      <c r="M93" s="68"/>
      <c r="N93" s="67">
        <f>L93*0.3</f>
        <v>0</v>
      </c>
      <c r="O93" s="68"/>
      <c r="P93" s="25">
        <f>F93+H93+J93+L93+N93</f>
        <v>13.54571390111967</v>
      </c>
      <c r="Q93" s="26"/>
      <c r="R93" s="25">
        <f>P93*S13</f>
        <v>3.169697052862003</v>
      </c>
      <c r="S93" s="26"/>
      <c r="T93" s="25">
        <f>(P93+R93)*S14</f>
        <v>2.3401575335574347</v>
      </c>
      <c r="U93" s="69"/>
      <c r="V93" s="25">
        <f>P93+R93+T93</f>
        <v>19.05556848753911</v>
      </c>
      <c r="W93" s="43"/>
      <c r="X93" s="24"/>
    </row>
  </sheetData>
  <mergeCells count="331">
    <mergeCell ref="A1:W1"/>
    <mergeCell ref="A3:W3"/>
    <mergeCell ref="A5:R5"/>
    <mergeCell ref="S5:W5"/>
    <mergeCell ref="A6:R6"/>
    <mergeCell ref="S6:W6"/>
    <mergeCell ref="A7:R7"/>
    <mergeCell ref="S7:W7"/>
    <mergeCell ref="A8:R8"/>
    <mergeCell ref="S8:W8"/>
    <mergeCell ref="A9:R9"/>
    <mergeCell ref="S9:W9"/>
    <mergeCell ref="A10:R10"/>
    <mergeCell ref="S10:W10"/>
    <mergeCell ref="A11:R11"/>
    <mergeCell ref="S11:W11"/>
    <mergeCell ref="A12:R12"/>
    <mergeCell ref="S12:W12"/>
    <mergeCell ref="A13:R13"/>
    <mergeCell ref="S13:W13"/>
    <mergeCell ref="A14:R14"/>
    <mergeCell ref="S14:W14"/>
    <mergeCell ref="A15:R15"/>
    <mergeCell ref="S15:W15"/>
    <mergeCell ref="A16:W16"/>
    <mergeCell ref="A17:W17"/>
    <mergeCell ref="A18:W18"/>
    <mergeCell ref="A19:W19"/>
    <mergeCell ref="A21:A23"/>
    <mergeCell ref="B21:J23"/>
    <mergeCell ref="K21:N23"/>
    <mergeCell ref="O21:Q23"/>
    <mergeCell ref="R21:W21"/>
    <mergeCell ref="R22:T23"/>
    <mergeCell ref="U22:W23"/>
    <mergeCell ref="B24:J24"/>
    <mergeCell ref="K24:N24"/>
    <mergeCell ref="O24:Q24"/>
    <mergeCell ref="R24:T24"/>
    <mergeCell ref="U24:W24"/>
    <mergeCell ref="A25:A27"/>
    <mergeCell ref="B25:J25"/>
    <mergeCell ref="K25:N25"/>
    <mergeCell ref="O25:Q25"/>
    <mergeCell ref="B27:J27"/>
    <mergeCell ref="K27:N27"/>
    <mergeCell ref="O27:Q27"/>
    <mergeCell ref="R25:T25"/>
    <mergeCell ref="U25:W25"/>
    <mergeCell ref="B26:J26"/>
    <mergeCell ref="K26:N26"/>
    <mergeCell ref="O26:Q26"/>
    <mergeCell ref="R26:T26"/>
    <mergeCell ref="U26:W26"/>
    <mergeCell ref="R27:T27"/>
    <mergeCell ref="U27:W27"/>
    <mergeCell ref="B28:J28"/>
    <mergeCell ref="K28:N28"/>
    <mergeCell ref="O28:Q28"/>
    <mergeCell ref="R28:T28"/>
    <mergeCell ref="U28:W28"/>
    <mergeCell ref="U29:W29"/>
    <mergeCell ref="B30:J30"/>
    <mergeCell ref="K30:N30"/>
    <mergeCell ref="O30:Q30"/>
    <mergeCell ref="R30:T30"/>
    <mergeCell ref="U30:W30"/>
    <mergeCell ref="B29:J29"/>
    <mergeCell ref="K29:N29"/>
    <mergeCell ref="O29:Q29"/>
    <mergeCell ref="R29:T29"/>
    <mergeCell ref="U31:W31"/>
    <mergeCell ref="B32:J32"/>
    <mergeCell ref="K32:N32"/>
    <mergeCell ref="O32:Q32"/>
    <mergeCell ref="R32:T32"/>
    <mergeCell ref="U32:W32"/>
    <mergeCell ref="B31:J31"/>
    <mergeCell ref="K31:N31"/>
    <mergeCell ref="O31:Q31"/>
    <mergeCell ref="R31:T31"/>
    <mergeCell ref="A33:W33"/>
    <mergeCell ref="A34:W34"/>
    <mergeCell ref="A35:W35"/>
    <mergeCell ref="A36:W36"/>
    <mergeCell ref="A37:A38"/>
    <mergeCell ref="B37:J38"/>
    <mergeCell ref="K37:L38"/>
    <mergeCell ref="M37:N38"/>
    <mergeCell ref="O37:Q38"/>
    <mergeCell ref="R37:W37"/>
    <mergeCell ref="R38:T38"/>
    <mergeCell ref="U38:W38"/>
    <mergeCell ref="B39:J39"/>
    <mergeCell ref="K39:L39"/>
    <mergeCell ref="M39:N39"/>
    <mergeCell ref="O39:Q39"/>
    <mergeCell ref="B40:J40"/>
    <mergeCell ref="K40:L40"/>
    <mergeCell ref="M40:N40"/>
    <mergeCell ref="O40:Q40"/>
    <mergeCell ref="M41:N41"/>
    <mergeCell ref="O41:Q41"/>
    <mergeCell ref="R39:T39"/>
    <mergeCell ref="U39:W39"/>
    <mergeCell ref="R40:T40"/>
    <mergeCell ref="U40:W40"/>
    <mergeCell ref="R41:T41"/>
    <mergeCell ref="U41:W41"/>
    <mergeCell ref="B42:J42"/>
    <mergeCell ref="K42:L42"/>
    <mergeCell ref="M42:N42"/>
    <mergeCell ref="O42:Q42"/>
    <mergeCell ref="R42:T42"/>
    <mergeCell ref="U42:W42"/>
    <mergeCell ref="B41:J41"/>
    <mergeCell ref="K41:L41"/>
    <mergeCell ref="B43:J43"/>
    <mergeCell ref="K43:L43"/>
    <mergeCell ref="M43:N43"/>
    <mergeCell ref="O43:Q43"/>
    <mergeCell ref="B44:J44"/>
    <mergeCell ref="K44:L44"/>
    <mergeCell ref="M44:N44"/>
    <mergeCell ref="O44:Q44"/>
    <mergeCell ref="M45:N45"/>
    <mergeCell ref="O45:Q45"/>
    <mergeCell ref="R43:T43"/>
    <mergeCell ref="U43:W43"/>
    <mergeCell ref="R44:T44"/>
    <mergeCell ref="U44:W44"/>
    <mergeCell ref="R45:T45"/>
    <mergeCell ref="U45:W45"/>
    <mergeCell ref="B46:J46"/>
    <mergeCell ref="K46:L46"/>
    <mergeCell ref="M46:N46"/>
    <mergeCell ref="O46:Q46"/>
    <mergeCell ref="R46:T46"/>
    <mergeCell ref="U46:W46"/>
    <mergeCell ref="B45:J45"/>
    <mergeCell ref="K45:L45"/>
    <mergeCell ref="A59:W59"/>
    <mergeCell ref="A60:W60"/>
    <mergeCell ref="A61:W61"/>
    <mergeCell ref="A62:W62"/>
    <mergeCell ref="A63:A64"/>
    <mergeCell ref="B63:I64"/>
    <mergeCell ref="J63:K64"/>
    <mergeCell ref="L63:M64"/>
    <mergeCell ref="N63:O64"/>
    <mergeCell ref="P63:Q64"/>
    <mergeCell ref="R63:W63"/>
    <mergeCell ref="R64:T64"/>
    <mergeCell ref="U64:W64"/>
    <mergeCell ref="B65:I65"/>
    <mergeCell ref="J65:K65"/>
    <mergeCell ref="L65:M65"/>
    <mergeCell ref="N65:O65"/>
    <mergeCell ref="P65:Q65"/>
    <mergeCell ref="R65:T65"/>
    <mergeCell ref="U65:W65"/>
    <mergeCell ref="B66:I66"/>
    <mergeCell ref="J66:K66"/>
    <mergeCell ref="L66:M66"/>
    <mergeCell ref="N66:O66"/>
    <mergeCell ref="P66:Q66"/>
    <mergeCell ref="R66:T66"/>
    <mergeCell ref="U66:W66"/>
    <mergeCell ref="B67:I67"/>
    <mergeCell ref="J67:K67"/>
    <mergeCell ref="L67:M67"/>
    <mergeCell ref="N67:O67"/>
    <mergeCell ref="P67:Q67"/>
    <mergeCell ref="R67:T67"/>
    <mergeCell ref="U67:W67"/>
    <mergeCell ref="B68:I68"/>
    <mergeCell ref="J68:K68"/>
    <mergeCell ref="L68:M68"/>
    <mergeCell ref="N68:O68"/>
    <mergeCell ref="P68:Q68"/>
    <mergeCell ref="R68:T68"/>
    <mergeCell ref="U68:W68"/>
    <mergeCell ref="B69:I69"/>
    <mergeCell ref="J69:K69"/>
    <mergeCell ref="L69:M69"/>
    <mergeCell ref="N69:O69"/>
    <mergeCell ref="P69:Q69"/>
    <mergeCell ref="R69:T69"/>
    <mergeCell ref="U69:W69"/>
    <mergeCell ref="B70:I70"/>
    <mergeCell ref="J70:K70"/>
    <mergeCell ref="L70:M70"/>
    <mergeCell ref="N70:O70"/>
    <mergeCell ref="P70:Q70"/>
    <mergeCell ref="R70:T70"/>
    <mergeCell ref="U70:W70"/>
    <mergeCell ref="B71:I71"/>
    <mergeCell ref="J71:K71"/>
    <mergeCell ref="L71:M71"/>
    <mergeCell ref="N71:O71"/>
    <mergeCell ref="P71:Q71"/>
    <mergeCell ref="R71:T71"/>
    <mergeCell ref="U71:W71"/>
    <mergeCell ref="B72:I72"/>
    <mergeCell ref="J72:K72"/>
    <mergeCell ref="L72:M72"/>
    <mergeCell ref="N72:O72"/>
    <mergeCell ref="P72:Q72"/>
    <mergeCell ref="R72:T72"/>
    <mergeCell ref="U72:W72"/>
    <mergeCell ref="B73:I73"/>
    <mergeCell ref="J73:K73"/>
    <mergeCell ref="L73:M73"/>
    <mergeCell ref="N73:O73"/>
    <mergeCell ref="P73:Q73"/>
    <mergeCell ref="R73:T73"/>
    <mergeCell ref="U73:W73"/>
    <mergeCell ref="B74:I74"/>
    <mergeCell ref="J74:K74"/>
    <mergeCell ref="L74:M74"/>
    <mergeCell ref="N74:O74"/>
    <mergeCell ref="P74:Q74"/>
    <mergeCell ref="R74:T74"/>
    <mergeCell ref="U74:W74"/>
    <mergeCell ref="B75:I75"/>
    <mergeCell ref="J75:K75"/>
    <mergeCell ref="L75:M75"/>
    <mergeCell ref="N75:O75"/>
    <mergeCell ref="P75:Q75"/>
    <mergeCell ref="R75:T75"/>
    <mergeCell ref="U75:W75"/>
    <mergeCell ref="B76:I76"/>
    <mergeCell ref="J76:K76"/>
    <mergeCell ref="L76:M76"/>
    <mergeCell ref="N76:O76"/>
    <mergeCell ref="P76:Q76"/>
    <mergeCell ref="R76:T76"/>
    <mergeCell ref="U76:W76"/>
    <mergeCell ref="B77:I77"/>
    <mergeCell ref="J77:K77"/>
    <mergeCell ref="L77:M77"/>
    <mergeCell ref="N77:O77"/>
    <mergeCell ref="P77:Q77"/>
    <mergeCell ref="R77:T77"/>
    <mergeCell ref="U77:W77"/>
    <mergeCell ref="B78:I78"/>
    <mergeCell ref="J78:K78"/>
    <mergeCell ref="L78:M78"/>
    <mergeCell ref="N78:O78"/>
    <mergeCell ref="P78:Q78"/>
    <mergeCell ref="R78:T78"/>
    <mergeCell ref="U78:W78"/>
    <mergeCell ref="B79:I79"/>
    <mergeCell ref="J79:K79"/>
    <mergeCell ref="L79:M79"/>
    <mergeCell ref="N79:O79"/>
    <mergeCell ref="P79:Q79"/>
    <mergeCell ref="R79:T79"/>
    <mergeCell ref="U79:W79"/>
    <mergeCell ref="B80:I80"/>
    <mergeCell ref="J80:K80"/>
    <mergeCell ref="L80:M80"/>
    <mergeCell ref="N80:O80"/>
    <mergeCell ref="P80:Q80"/>
    <mergeCell ref="R80:T80"/>
    <mergeCell ref="U80:W80"/>
    <mergeCell ref="B81:I81"/>
    <mergeCell ref="J81:K81"/>
    <mergeCell ref="L81:M81"/>
    <mergeCell ref="N81:O81"/>
    <mergeCell ref="P81:Q81"/>
    <mergeCell ref="R81:T81"/>
    <mergeCell ref="U81:W81"/>
    <mergeCell ref="B82:I82"/>
    <mergeCell ref="J82:K82"/>
    <mergeCell ref="L82:M82"/>
    <mergeCell ref="N82:O82"/>
    <mergeCell ref="P82:Q82"/>
    <mergeCell ref="R82:T82"/>
    <mergeCell ref="U82:W82"/>
    <mergeCell ref="B83:I83"/>
    <mergeCell ref="J83:K83"/>
    <mergeCell ref="L83:M83"/>
    <mergeCell ref="N83:O83"/>
    <mergeCell ref="P83:Q83"/>
    <mergeCell ref="R83:T83"/>
    <mergeCell ref="U83:W83"/>
    <mergeCell ref="B84:I84"/>
    <mergeCell ref="J84:K84"/>
    <mergeCell ref="L84:M84"/>
    <mergeCell ref="N84:O84"/>
    <mergeCell ref="P84:Q84"/>
    <mergeCell ref="R84:T84"/>
    <mergeCell ref="U84:W84"/>
    <mergeCell ref="A86:X86"/>
    <mergeCell ref="A87:X87"/>
    <mergeCell ref="A88:X88"/>
    <mergeCell ref="A89:P89"/>
    <mergeCell ref="Q89:R89"/>
    <mergeCell ref="A90:A91"/>
    <mergeCell ref="B90:E91"/>
    <mergeCell ref="F90:U90"/>
    <mergeCell ref="V90:X91"/>
    <mergeCell ref="F91:G91"/>
    <mergeCell ref="H91:I91"/>
    <mergeCell ref="J91:K91"/>
    <mergeCell ref="L91:M91"/>
    <mergeCell ref="N91:O91"/>
    <mergeCell ref="P91:Q91"/>
    <mergeCell ref="R91:S91"/>
    <mergeCell ref="T91:U91"/>
    <mergeCell ref="B92:E92"/>
    <mergeCell ref="F92:G92"/>
    <mergeCell ref="H92:I92"/>
    <mergeCell ref="J92:K92"/>
    <mergeCell ref="L92:M92"/>
    <mergeCell ref="N92:O92"/>
    <mergeCell ref="P92:Q92"/>
    <mergeCell ref="R92:S92"/>
    <mergeCell ref="L93:M93"/>
    <mergeCell ref="N93:O93"/>
    <mergeCell ref="P93:Q93"/>
    <mergeCell ref="R93:S93"/>
    <mergeCell ref="B93:E93"/>
    <mergeCell ref="F93:G93"/>
    <mergeCell ref="H93:I93"/>
    <mergeCell ref="J93:K93"/>
    <mergeCell ref="T93:U93"/>
    <mergeCell ref="V93:X93"/>
    <mergeCell ref="T92:U92"/>
    <mergeCell ref="V92:X92"/>
  </mergeCells>
  <printOptions/>
  <pageMargins left="0.7874015748031497" right="0.275590551181102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ФГУ "ТФИ по Краснорскому краю"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Вершинская Анна Вячеславовна</dc:creator>
  <cp:keywords/>
  <dc:description/>
  <cp:lastModifiedBy>Вершинская Анна Вячеславовна</cp:lastModifiedBy>
  <cp:lastPrinted>2005-10-04T02:09:42Z</cp:lastPrinted>
  <dcterms:created xsi:type="dcterms:W3CDTF">2005-06-28T08:11:23Z</dcterms:created>
  <dcterms:modified xsi:type="dcterms:W3CDTF">2005-10-04T02:09:45Z</dcterms:modified>
  <cp:category/>
  <cp:version/>
  <cp:contentType/>
  <cp:contentStatus/>
</cp:coreProperties>
</file>