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55" activeTab="2"/>
  </bookViews>
  <sheets>
    <sheet name="Маршруты" sheetId="1" r:id="rId1"/>
    <sheet name="Полевая камеральная обработка" sheetId="2" r:id="rId2"/>
    <sheet name="Окончательная обработка" sheetId="3" r:id="rId3"/>
  </sheets>
  <definedNames/>
  <calcPr fullCalcOnLoad="1"/>
</workbook>
</file>

<file path=xl/sharedStrings.xml><?xml version="1.0" encoding="utf-8"?>
<sst xmlns="http://schemas.openxmlformats.org/spreadsheetml/2006/main" count="627" uniqueCount="200">
  <si>
    <t>Готовальня малого размера</t>
  </si>
  <si>
    <t>Курвиметр</t>
  </si>
  <si>
    <t>Тубус для карт</t>
  </si>
  <si>
    <t>Дырокол</t>
  </si>
  <si>
    <t>Клещи</t>
  </si>
  <si>
    <t>Лампа керосиновая</t>
  </si>
  <si>
    <t>Микрокалькулятор на солнечных батарейках</t>
  </si>
  <si>
    <t>Ножницы</t>
  </si>
  <si>
    <t>Циркуль пропорциональный</t>
  </si>
  <si>
    <t xml:space="preserve">Основных расходов по статье "Амортизация" </t>
  </si>
  <si>
    <t>Наименование основных производственных фондов</t>
  </si>
  <si>
    <t>Годо-вая нор-ма аморти-зации</t>
  </si>
  <si>
    <t>Палатка 4-х местная</t>
  </si>
  <si>
    <t>по нормам амортиза-ции</t>
  </si>
  <si>
    <t>Палатка 2-х местная</t>
  </si>
  <si>
    <t>Нормообразующие факторы</t>
  </si>
  <si>
    <t>Заработная плата</t>
  </si>
  <si>
    <t>Материалы</t>
  </si>
  <si>
    <t>Износ</t>
  </si>
  <si>
    <t>Итого основных расходов</t>
  </si>
  <si>
    <t>Накладные расходы</t>
  </si>
  <si>
    <t>Плановые накопления</t>
  </si>
  <si>
    <t>Статья расхода</t>
  </si>
  <si>
    <t>РАСЧЕТ</t>
  </si>
  <si>
    <t>Количество смен в месяце</t>
  </si>
  <si>
    <t>Геолог 2 категории</t>
  </si>
  <si>
    <t>Блокнот малого размера</t>
  </si>
  <si>
    <t xml:space="preserve">Норма длительности выполнения данной работы, смена - </t>
  </si>
  <si>
    <t>Пример расчета единичных сметных расценок по ССН 1.3</t>
  </si>
  <si>
    <t>Отчисления на обязательное медицинское страхование, %</t>
  </si>
  <si>
    <t xml:space="preserve">на проведение маршрутов при литогеохимических работах </t>
  </si>
  <si>
    <t>Показатели затрат, принятые для определения сметной стоимости измерителя, на который установлены трудовые нормы</t>
  </si>
  <si>
    <t>Наименование показателя</t>
  </si>
  <si>
    <t>Значение</t>
  </si>
  <si>
    <t>Коэффициент к заработной плате</t>
  </si>
  <si>
    <t>Дополнительная заработная плата</t>
  </si>
  <si>
    <t>Дополнительная заработная плата, %</t>
  </si>
  <si>
    <t>Отчисления на социальное страхование, %</t>
  </si>
  <si>
    <t>Коэффициенты, учитывающие транспортно-заготовительные расходы:</t>
  </si>
  <si>
    <t xml:space="preserve">       к материальным затратам</t>
  </si>
  <si>
    <t xml:space="preserve">       к амортизации</t>
  </si>
  <si>
    <t>Накладные расходы, %</t>
  </si>
  <si>
    <t>Плановые накопления, %</t>
  </si>
  <si>
    <t xml:space="preserve">РАСЧЕТ </t>
  </si>
  <si>
    <t xml:space="preserve">Основных расходов по статье "Заработная плата" </t>
  </si>
  <si>
    <t>№</t>
  </si>
  <si>
    <t>по нормам</t>
  </si>
  <si>
    <t xml:space="preserve">с учетом коэффи-             циента </t>
  </si>
  <si>
    <t>Стоимость</t>
  </si>
  <si>
    <t>Дневная ставка, руб.</t>
  </si>
  <si>
    <t>Затраты труда, чел.-смена</t>
  </si>
  <si>
    <t>Наименование расходов</t>
  </si>
  <si>
    <t>Геолог 1 категории</t>
  </si>
  <si>
    <t>Техник-геолог 1 категории</t>
  </si>
  <si>
    <t>Итого</t>
  </si>
  <si>
    <t>Всего</t>
  </si>
  <si>
    <t>Отчисления на социальное страхование</t>
  </si>
  <si>
    <t>Всего по расчету</t>
  </si>
  <si>
    <t>-</t>
  </si>
  <si>
    <t>(10 км маршрутов, руб.)</t>
  </si>
  <si>
    <t>Итого ИТР</t>
  </si>
  <si>
    <t>Рабочий 3 разряда</t>
  </si>
  <si>
    <t>Итого рабочих</t>
  </si>
  <si>
    <t xml:space="preserve">Основных расходов по статье "Материалы" </t>
  </si>
  <si>
    <t>(1 месяц работы производственной группы, руб.)</t>
  </si>
  <si>
    <t>по нормам расхода</t>
  </si>
  <si>
    <t>с учетом коэффи-циента</t>
  </si>
  <si>
    <t>Цена</t>
  </si>
  <si>
    <t>Норма расхо-да</t>
  </si>
  <si>
    <t>Едини-ца</t>
  </si>
  <si>
    <t>Наименование материалов</t>
  </si>
  <si>
    <t>Тетрадь общая (для полевой книжки)</t>
  </si>
  <si>
    <t>Карандаш простой</t>
  </si>
  <si>
    <t>шт</t>
  </si>
  <si>
    <t>коробка</t>
  </si>
  <si>
    <t>Ручка чертежная</t>
  </si>
  <si>
    <t>Перья чертежные</t>
  </si>
  <si>
    <t>Карандаши цветные</t>
  </si>
  <si>
    <t>Транспортир</t>
  </si>
  <si>
    <t>Тушь разная</t>
  </si>
  <si>
    <t>Ручка шариковая</t>
  </si>
  <si>
    <t>Резинка канцелярская</t>
  </si>
  <si>
    <t>Угольник</t>
  </si>
  <si>
    <t>Стержень для авторучки</t>
  </si>
  <si>
    <t>коробка (100 шт)</t>
  </si>
  <si>
    <t>коробка (24 цвета)</t>
  </si>
  <si>
    <t>флакон</t>
  </si>
  <si>
    <t>Линейка чертежная</t>
  </si>
  <si>
    <t>Батарея для карманного фонаря</t>
  </si>
  <si>
    <t>Бумага оберточная</t>
  </si>
  <si>
    <t>Бязь для подклейки карт шириной 0,8м</t>
  </si>
  <si>
    <t>Лейкопластырь (узкий)</t>
  </si>
  <si>
    <t>Мешочки для образцов</t>
  </si>
  <si>
    <t>Свечи стеариновые</t>
  </si>
  <si>
    <t>Черенок для молотка</t>
  </si>
  <si>
    <t>Шпагат</t>
  </si>
  <si>
    <t>Лампочка электрическая для карманного фонаря</t>
  </si>
  <si>
    <t>Черенок для топора</t>
  </si>
  <si>
    <t>кг</t>
  </si>
  <si>
    <t>м</t>
  </si>
  <si>
    <t>компл</t>
  </si>
  <si>
    <t>Керосин</t>
  </si>
  <si>
    <t>Бумага миллиметровая</t>
  </si>
  <si>
    <t>Бумага копировальная</t>
  </si>
  <si>
    <t>Гвозди тарные</t>
  </si>
  <si>
    <t>Кислота соляная</t>
  </si>
  <si>
    <t>Нитки суровые льняные</t>
  </si>
  <si>
    <t>Стекла для керосиновых ламп</t>
  </si>
  <si>
    <t>Клей конторский силикатный</t>
  </si>
  <si>
    <t>Книжка записная (конторская)</t>
  </si>
  <si>
    <t>Кнопки канцелярские</t>
  </si>
  <si>
    <t>Бумага писчая</t>
  </si>
  <si>
    <t>Папка канцелярская</t>
  </si>
  <si>
    <t xml:space="preserve">Кнопки   </t>
  </si>
  <si>
    <t>Кисти для клея</t>
  </si>
  <si>
    <t>рулон (40м)</t>
  </si>
  <si>
    <t>рулон (20м)</t>
  </si>
  <si>
    <t>лист</t>
  </si>
  <si>
    <t>коробка (150шт)</t>
  </si>
  <si>
    <t xml:space="preserve">Основных расходов по статье "Износ" </t>
  </si>
  <si>
    <t>Коли-чество единиц</t>
  </si>
  <si>
    <t>Стереоскоп линзо-зеркальный</t>
  </si>
  <si>
    <t>Сумка полевая кирзовая СП-3</t>
  </si>
  <si>
    <t>Месяч-ная норма износа, %</t>
  </si>
  <si>
    <t>Стол походный раскладной</t>
  </si>
  <si>
    <t>Мешок спальный ватный с 2-мя вкладышами</t>
  </si>
  <si>
    <t>Стул походный складной</t>
  </si>
  <si>
    <t>Кровать раскладная походная ПРК-2М</t>
  </si>
  <si>
    <t>Брусок  наждачный</t>
  </si>
  <si>
    <t>Замок висячий</t>
  </si>
  <si>
    <t>Компас горный</t>
  </si>
  <si>
    <t>Лопата штыковая</t>
  </si>
  <si>
    <t>Молоток геологический</t>
  </si>
  <si>
    <t>Молоток слесарный</t>
  </si>
  <si>
    <t>Пила-ножовка по дереву</t>
  </si>
  <si>
    <t>Рулетка тесьмяная</t>
  </si>
  <si>
    <t>Рюкзак брезентовый</t>
  </si>
  <si>
    <t>Топор</t>
  </si>
  <si>
    <t>Фонарь карманный электрический бытовой</t>
  </si>
  <si>
    <t>Термометр пращевой</t>
  </si>
  <si>
    <t>Лупа</t>
  </si>
  <si>
    <t>Ящик вьючный</t>
  </si>
  <si>
    <t>Мешок спальный ватный с 2 вкладышами</t>
  </si>
  <si>
    <t>Линейка логарифмическая</t>
  </si>
  <si>
    <t>Доска чертежная</t>
  </si>
  <si>
    <r>
      <t>Основная заработная плата:</t>
    </r>
    <r>
      <rPr>
        <sz val="10"/>
        <rFont val="Arial Cyr"/>
        <family val="0"/>
      </rPr>
      <t xml:space="preserve">                 Начальник отряда</t>
    </r>
  </si>
  <si>
    <t>Отчисления на обязательное медицинское страхование страхование</t>
  </si>
  <si>
    <t>на проведение полевой камеральной обработки материалов литогеохимических работ по потокам рассеяния</t>
  </si>
  <si>
    <t>(100 кв. км территории работ, руб.)</t>
  </si>
  <si>
    <t>на окончательную камеральную обработку материалов геохимических работ</t>
  </si>
  <si>
    <t>(1000 проб, руб.)</t>
  </si>
  <si>
    <t xml:space="preserve">Техник-геолог  </t>
  </si>
  <si>
    <t xml:space="preserve">Геолог   </t>
  </si>
  <si>
    <t>Журнал регистрационный</t>
  </si>
  <si>
    <t>Черенок для кайла</t>
  </si>
  <si>
    <t>Черенок для лопаты</t>
  </si>
  <si>
    <t>(1 месяц работы геохимического отряда, руб.)</t>
  </si>
  <si>
    <t>Бумага оберточная "Крафт"</t>
  </si>
  <si>
    <t>Книжка этикетная</t>
  </si>
  <si>
    <t>пачка (300шт)</t>
  </si>
  <si>
    <t>Фитиль для керосиновых карт</t>
  </si>
  <si>
    <t>Скоросшиватель</t>
  </si>
  <si>
    <t>Калька бумажная натуральная</t>
  </si>
  <si>
    <t>Шило</t>
  </si>
  <si>
    <t>Ящики (тара)</t>
  </si>
  <si>
    <t xml:space="preserve">Калька бумажная   </t>
  </si>
  <si>
    <t>Скрепки канцелярские</t>
  </si>
  <si>
    <t>Веревка хозяйственная</t>
  </si>
  <si>
    <t>коробка (100шт)</t>
  </si>
  <si>
    <t>коробка (24 цв)</t>
  </si>
  <si>
    <t>пачка (100л)</t>
  </si>
  <si>
    <t>кор</t>
  </si>
  <si>
    <t>Рейсшина</t>
  </si>
  <si>
    <t xml:space="preserve">Бумага чертежная </t>
  </si>
  <si>
    <t>Фломастер</t>
  </si>
  <si>
    <t xml:space="preserve">при проведении маршрутов при литогеохимических работах </t>
  </si>
  <si>
    <t>Брезент</t>
  </si>
  <si>
    <t>Зубило</t>
  </si>
  <si>
    <t>Бинокль</t>
  </si>
  <si>
    <t>Напильники слесарные</t>
  </si>
  <si>
    <t>Сито</t>
  </si>
  <si>
    <t>Ножовка по дереву Г-96</t>
  </si>
  <si>
    <t>Стол походный</t>
  </si>
  <si>
    <t>при проведении полевой камеральной обработки материалов литогеохимических работ по потокам рассеяния</t>
  </si>
  <si>
    <t>при проведении окончательной камеральной обработки материалов геохимических работ</t>
  </si>
  <si>
    <t xml:space="preserve">Микрокалькулятор   </t>
  </si>
  <si>
    <t>Стул конторский</t>
  </si>
  <si>
    <t>Лампа настольная бытовая</t>
  </si>
  <si>
    <t>Линейка масштабная ЛМ</t>
  </si>
  <si>
    <t>Линейка металлическая ЛБЛ</t>
  </si>
  <si>
    <t>Стол однотумбовый</t>
  </si>
  <si>
    <t>единичной сметной расценки на проведение маршрутов при литогеохимических работах</t>
  </si>
  <si>
    <t>на 1000 проб</t>
  </si>
  <si>
    <t xml:space="preserve">единичной сметной расценки на проведение полевой камеральной обработки </t>
  </si>
  <si>
    <t>Масштаб работ 1:200 000……..</t>
  </si>
  <si>
    <t xml:space="preserve">единичной сметной расценки на проведение окончательной камеральной обработки материалов геохимических работ </t>
  </si>
  <si>
    <t>Амортизация</t>
  </si>
  <si>
    <t>Услуги (30% от амортизации)</t>
  </si>
  <si>
    <t>на 1 мес.</t>
  </si>
  <si>
    <t>Расстояние между пунктами отбора проб - 500 м…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</si>
</sst>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0000000"/>
    <numFmt numFmtId="171" formatCode="0.0"/>
    <numFmt numFmtId="172" formatCode="_-* #,##0.0_р_._-;\-* #,##0.0_р_._-;_-* &quot;-&quot;??_р_._-;_-@_-"/>
    <numFmt numFmtId="173" formatCode="_-* #,##0_р_._-;\-* #,##0_р_._-;_-* &quot;-&quot;??_р_._-;_-@_-"/>
    <numFmt numFmtId="174" formatCode="#,##0.000"/>
    <numFmt numFmtId="175" formatCode="#\ ##0.00"/>
    <numFmt numFmtId="176" formatCode="0.00#"/>
    <numFmt numFmtId="177" formatCode="#\ ##0.000"/>
    <numFmt numFmtId="178" formatCode="0.0##%"/>
    <numFmt numFmtId="179" formatCode="0.0#%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0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1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0" fillId="0" borderId="3" xfId="0" applyNumberFormat="1" applyBorder="1" applyAlignment="1">
      <alignment horizontal="center" vertical="center" wrapText="1"/>
    </xf>
    <xf numFmtId="171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7"/>
  <sheetViews>
    <sheetView workbookViewId="0" topLeftCell="A384">
      <selection activeCell="A393" sqref="A393:D395"/>
    </sheetView>
  </sheetViews>
  <sheetFormatPr defaultColWidth="9.00390625" defaultRowHeight="12.75"/>
  <cols>
    <col min="1" max="84" width="3.75390625" style="0" customWidth="1"/>
  </cols>
  <sheetData>
    <row r="1" spans="1:23" ht="15.7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9.25" customHeight="1">
      <c r="A3" s="25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27" t="s">
        <v>32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 t="s">
        <v>33</v>
      </c>
      <c r="T5" s="27"/>
      <c r="U5" s="27"/>
      <c r="V5" s="27"/>
      <c r="W5" s="27"/>
    </row>
    <row r="6" spans="1:23" ht="12.75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  <c r="S6" s="17">
        <v>1.3</v>
      </c>
      <c r="T6" s="17"/>
      <c r="U6" s="17"/>
      <c r="V6" s="17"/>
      <c r="W6" s="17"/>
    </row>
    <row r="7" spans="1:23" ht="12.75">
      <c r="A7" s="22" t="s">
        <v>36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31">
        <v>0.079</v>
      </c>
      <c r="T7" s="31"/>
      <c r="U7" s="31"/>
      <c r="V7" s="31"/>
      <c r="W7" s="31"/>
    </row>
    <row r="8" spans="1:23" ht="12.75">
      <c r="A8" s="22" t="s">
        <v>37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31">
        <v>0.37</v>
      </c>
      <c r="T8" s="31"/>
      <c r="U8" s="31"/>
      <c r="V8" s="31"/>
      <c r="W8" s="31"/>
    </row>
    <row r="9" spans="1:23" ht="12.75">
      <c r="A9" s="22" t="s">
        <v>29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31">
        <v>0.01</v>
      </c>
      <c r="T9" s="31"/>
      <c r="U9" s="31"/>
      <c r="V9" s="31"/>
      <c r="W9" s="31"/>
    </row>
    <row r="10" spans="1:23" ht="12.75">
      <c r="A10" s="22" t="s">
        <v>38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17"/>
      <c r="T10" s="17"/>
      <c r="U10" s="17"/>
      <c r="V10" s="17"/>
      <c r="W10" s="17"/>
    </row>
    <row r="11" spans="1:23" ht="12.75">
      <c r="A11" s="22" t="s">
        <v>39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7">
        <v>1.15</v>
      </c>
      <c r="T11" s="17"/>
      <c r="U11" s="17"/>
      <c r="V11" s="17"/>
      <c r="W11" s="17"/>
    </row>
    <row r="12" spans="1:23" ht="12.75">
      <c r="A12" s="22" t="s">
        <v>40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8">
        <v>1.1</v>
      </c>
      <c r="T12" s="18"/>
      <c r="U12" s="18"/>
      <c r="V12" s="18"/>
      <c r="W12" s="18"/>
    </row>
    <row r="13" spans="1:23" ht="12.75">
      <c r="A13" s="22" t="s">
        <v>41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31">
        <v>0.234</v>
      </c>
      <c r="T13" s="31"/>
      <c r="U13" s="31"/>
      <c r="V13" s="31"/>
      <c r="W13" s="31"/>
    </row>
    <row r="14" spans="1:23" ht="12.75">
      <c r="A14" s="22" t="s">
        <v>42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31">
        <v>0.14</v>
      </c>
      <c r="T14" s="31"/>
      <c r="U14" s="31"/>
      <c r="V14" s="31"/>
      <c r="W14" s="31"/>
    </row>
    <row r="15" spans="1:23" ht="12.75">
      <c r="A15" s="22" t="s">
        <v>24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7">
        <v>25.4</v>
      </c>
      <c r="T15" s="17"/>
      <c r="U15" s="17"/>
      <c r="V15" s="17"/>
      <c r="W15" s="17"/>
    </row>
    <row r="16" spans="1:2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ht="3" customHeight="1"/>
    <row r="18" spans="1:23" ht="12.75">
      <c r="A18" s="25" t="s">
        <v>43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12.75">
      <c r="A19" s="25" t="s">
        <v>44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ht="12.75">
      <c r="A20" s="25" t="s">
        <v>30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ht="12.75">
      <c r="A21" s="25" t="s">
        <v>59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32" t="s">
        <v>45</v>
      </c>
      <c r="B23" s="35" t="s">
        <v>51</v>
      </c>
      <c r="C23" s="36"/>
      <c r="D23" s="36"/>
      <c r="E23" s="36"/>
      <c r="F23" s="36"/>
      <c r="G23" s="36"/>
      <c r="H23" s="36"/>
      <c r="I23" s="36"/>
      <c r="J23" s="37"/>
      <c r="K23" s="35" t="s">
        <v>50</v>
      </c>
      <c r="L23" s="36"/>
      <c r="M23" s="36"/>
      <c r="N23" s="37"/>
      <c r="O23" s="35" t="s">
        <v>49</v>
      </c>
      <c r="P23" s="36"/>
      <c r="Q23" s="37"/>
      <c r="R23" s="11" t="s">
        <v>48</v>
      </c>
      <c r="S23" s="12"/>
      <c r="T23" s="12"/>
      <c r="U23" s="12"/>
      <c r="V23" s="12"/>
      <c r="W23" s="13"/>
    </row>
    <row r="24" spans="1:23" ht="12.75">
      <c r="A24" s="33"/>
      <c r="B24" s="38"/>
      <c r="C24" s="39"/>
      <c r="D24" s="39"/>
      <c r="E24" s="39"/>
      <c r="F24" s="39"/>
      <c r="G24" s="39"/>
      <c r="H24" s="39"/>
      <c r="I24" s="39"/>
      <c r="J24" s="40"/>
      <c r="K24" s="38"/>
      <c r="L24" s="39"/>
      <c r="M24" s="39"/>
      <c r="N24" s="40"/>
      <c r="O24" s="38"/>
      <c r="P24" s="39"/>
      <c r="Q24" s="40"/>
      <c r="R24" s="35" t="s">
        <v>46</v>
      </c>
      <c r="S24" s="36"/>
      <c r="T24" s="37"/>
      <c r="U24" s="35" t="s">
        <v>47</v>
      </c>
      <c r="V24" s="36"/>
      <c r="W24" s="37"/>
    </row>
    <row r="25" spans="1:23" ht="29.25" customHeight="1">
      <c r="A25" s="34"/>
      <c r="B25" s="41"/>
      <c r="C25" s="42"/>
      <c r="D25" s="42"/>
      <c r="E25" s="42"/>
      <c r="F25" s="42"/>
      <c r="G25" s="42"/>
      <c r="H25" s="42"/>
      <c r="I25" s="42"/>
      <c r="J25" s="43"/>
      <c r="K25" s="41"/>
      <c r="L25" s="42"/>
      <c r="M25" s="42"/>
      <c r="N25" s="43"/>
      <c r="O25" s="41"/>
      <c r="P25" s="42"/>
      <c r="Q25" s="43"/>
      <c r="R25" s="41"/>
      <c r="S25" s="42"/>
      <c r="T25" s="43"/>
      <c r="U25" s="41"/>
      <c r="V25" s="42"/>
      <c r="W25" s="43"/>
    </row>
    <row r="26" spans="1:23" ht="12.75">
      <c r="A26" s="4">
        <v>1</v>
      </c>
      <c r="B26" s="14">
        <v>2</v>
      </c>
      <c r="C26" s="14"/>
      <c r="D26" s="14"/>
      <c r="E26" s="14"/>
      <c r="F26" s="14"/>
      <c r="G26" s="14"/>
      <c r="H26" s="14"/>
      <c r="I26" s="14"/>
      <c r="J26" s="14"/>
      <c r="K26" s="14">
        <v>3</v>
      </c>
      <c r="L26" s="14"/>
      <c r="M26" s="14"/>
      <c r="N26" s="14"/>
      <c r="O26" s="14">
        <v>4</v>
      </c>
      <c r="P26" s="14"/>
      <c r="Q26" s="14"/>
      <c r="R26" s="14">
        <v>5</v>
      </c>
      <c r="S26" s="14"/>
      <c r="T26" s="14"/>
      <c r="U26" s="14">
        <v>6</v>
      </c>
      <c r="V26" s="14"/>
      <c r="W26" s="14"/>
    </row>
    <row r="27" spans="1:23" ht="25.5" customHeight="1">
      <c r="A27" s="10">
        <v>1</v>
      </c>
      <c r="B27" s="46" t="s">
        <v>145</v>
      </c>
      <c r="C27" s="29"/>
      <c r="D27" s="29"/>
      <c r="E27" s="29"/>
      <c r="F27" s="29"/>
      <c r="G27" s="29"/>
      <c r="H27" s="29"/>
      <c r="I27" s="29"/>
      <c r="J27" s="30"/>
      <c r="K27" s="47">
        <v>0.1</v>
      </c>
      <c r="L27" s="47"/>
      <c r="M27" s="47"/>
      <c r="N27" s="47"/>
      <c r="O27" s="47">
        <f>29.35*6.65</f>
        <v>195.1775</v>
      </c>
      <c r="P27" s="47"/>
      <c r="Q27" s="47"/>
      <c r="R27" s="47">
        <f>K27*O27</f>
        <v>19.517750000000003</v>
      </c>
      <c r="S27" s="47"/>
      <c r="T27" s="47"/>
      <c r="U27" s="47">
        <f>R27*$S$6</f>
        <v>25.373075000000004</v>
      </c>
      <c r="V27" s="47"/>
      <c r="W27" s="47"/>
    </row>
    <row r="28" spans="1:23" ht="12.75">
      <c r="A28" s="44"/>
      <c r="B28" s="22" t="s">
        <v>25</v>
      </c>
      <c r="C28" s="22"/>
      <c r="D28" s="22"/>
      <c r="E28" s="22"/>
      <c r="F28" s="22"/>
      <c r="G28" s="22"/>
      <c r="H28" s="22"/>
      <c r="I28" s="22"/>
      <c r="J28" s="22"/>
      <c r="K28" s="18">
        <v>2.13</v>
      </c>
      <c r="L28" s="18"/>
      <c r="M28" s="18"/>
      <c r="N28" s="18"/>
      <c r="O28" s="18">
        <f>22.91*6.65</f>
        <v>152.35150000000002</v>
      </c>
      <c r="P28" s="18"/>
      <c r="Q28" s="18"/>
      <c r="R28" s="47">
        <f>K28*O28</f>
        <v>324.508695</v>
      </c>
      <c r="S28" s="47"/>
      <c r="T28" s="47"/>
      <c r="U28" s="47">
        <f>R28*$S$6</f>
        <v>421.8613035</v>
      </c>
      <c r="V28" s="47"/>
      <c r="W28" s="47"/>
    </row>
    <row r="29" spans="1:23" ht="12.75">
      <c r="A29" s="44"/>
      <c r="B29" s="48" t="s">
        <v>60</v>
      </c>
      <c r="C29" s="48"/>
      <c r="D29" s="48"/>
      <c r="E29" s="48"/>
      <c r="F29" s="48"/>
      <c r="G29" s="48"/>
      <c r="H29" s="48"/>
      <c r="I29" s="48"/>
      <c r="J29" s="48"/>
      <c r="K29" s="49">
        <f>SUM(K27:N28)</f>
        <v>2.23</v>
      </c>
      <c r="L29" s="49"/>
      <c r="M29" s="49"/>
      <c r="N29" s="49"/>
      <c r="O29" s="49" t="s">
        <v>58</v>
      </c>
      <c r="P29" s="49"/>
      <c r="Q29" s="49"/>
      <c r="R29" s="50">
        <f>SUM(R27:T28)</f>
        <v>344.02644499999997</v>
      </c>
      <c r="S29" s="50"/>
      <c r="T29" s="50"/>
      <c r="U29" s="50">
        <f>SUM(U27:W28)</f>
        <v>447.23437850000005</v>
      </c>
      <c r="V29" s="50"/>
      <c r="W29" s="50"/>
    </row>
    <row r="30" spans="1:23" ht="12.75" hidden="1">
      <c r="A30" s="44"/>
      <c r="B30" s="22"/>
      <c r="C30" s="22"/>
      <c r="D30" s="22"/>
      <c r="E30" s="22"/>
      <c r="F30" s="22"/>
      <c r="G30" s="22"/>
      <c r="H30" s="22"/>
      <c r="I30" s="22"/>
      <c r="J30" s="22"/>
      <c r="K30" s="18"/>
      <c r="L30" s="18"/>
      <c r="M30" s="18"/>
      <c r="N30" s="18"/>
      <c r="O30" s="18"/>
      <c r="P30" s="18"/>
      <c r="Q30" s="18"/>
      <c r="R30" s="47"/>
      <c r="S30" s="47"/>
      <c r="T30" s="47"/>
      <c r="U30" s="47"/>
      <c r="V30" s="47"/>
      <c r="W30" s="47"/>
    </row>
    <row r="31" spans="1:23" ht="12.75">
      <c r="A31" s="44"/>
      <c r="B31" s="22" t="s">
        <v>61</v>
      </c>
      <c r="C31" s="22"/>
      <c r="D31" s="22"/>
      <c r="E31" s="22"/>
      <c r="F31" s="22"/>
      <c r="G31" s="22"/>
      <c r="H31" s="22"/>
      <c r="I31" s="22"/>
      <c r="J31" s="22"/>
      <c r="K31" s="18">
        <v>2.13</v>
      </c>
      <c r="L31" s="18"/>
      <c r="M31" s="18"/>
      <c r="N31" s="18"/>
      <c r="O31" s="18">
        <f>12.42*6.65</f>
        <v>82.593</v>
      </c>
      <c r="P31" s="18"/>
      <c r="Q31" s="18"/>
      <c r="R31" s="47">
        <f>K31*O31</f>
        <v>175.92309</v>
      </c>
      <c r="S31" s="47"/>
      <c r="T31" s="47"/>
      <c r="U31" s="47">
        <f>R31*$S$6</f>
        <v>228.700017</v>
      </c>
      <c r="V31" s="47"/>
      <c r="W31" s="47"/>
    </row>
    <row r="32" spans="1:23" ht="12.75">
      <c r="A32" s="45"/>
      <c r="B32" s="48" t="s">
        <v>62</v>
      </c>
      <c r="C32" s="48"/>
      <c r="D32" s="48"/>
      <c r="E32" s="48"/>
      <c r="F32" s="48"/>
      <c r="G32" s="48"/>
      <c r="H32" s="48"/>
      <c r="I32" s="48"/>
      <c r="J32" s="48"/>
      <c r="K32" s="49">
        <f>SUM(K30:N31)</f>
        <v>2.13</v>
      </c>
      <c r="L32" s="49"/>
      <c r="M32" s="49"/>
      <c r="N32" s="49"/>
      <c r="O32" s="49" t="s">
        <v>58</v>
      </c>
      <c r="P32" s="49"/>
      <c r="Q32" s="49"/>
      <c r="R32" s="50">
        <f>SUM(R30:T31)</f>
        <v>175.92309</v>
      </c>
      <c r="S32" s="50"/>
      <c r="T32" s="50"/>
      <c r="U32" s="50">
        <f>R32*$S$6</f>
        <v>228.700017</v>
      </c>
      <c r="V32" s="50"/>
      <c r="W32" s="50"/>
    </row>
    <row r="33" spans="1:23" ht="12.75">
      <c r="A33" s="3"/>
      <c r="B33" s="52" t="s">
        <v>54</v>
      </c>
      <c r="C33" s="52"/>
      <c r="D33" s="52"/>
      <c r="E33" s="52"/>
      <c r="F33" s="52"/>
      <c r="G33" s="52"/>
      <c r="H33" s="52"/>
      <c r="I33" s="52"/>
      <c r="J33" s="52"/>
      <c r="K33" s="51">
        <f>K29+K32</f>
        <v>4.359999999999999</v>
      </c>
      <c r="L33" s="27"/>
      <c r="M33" s="27"/>
      <c r="N33" s="27"/>
      <c r="O33" s="27" t="s">
        <v>58</v>
      </c>
      <c r="P33" s="27"/>
      <c r="Q33" s="27"/>
      <c r="R33" s="51">
        <f>R29+R32</f>
        <v>519.949535</v>
      </c>
      <c r="S33" s="27"/>
      <c r="T33" s="27"/>
      <c r="U33" s="51">
        <f>U29+U32</f>
        <v>675.9343955</v>
      </c>
      <c r="V33" s="27"/>
      <c r="W33" s="27"/>
    </row>
    <row r="34" spans="1:23" ht="12.75">
      <c r="A34" s="2">
        <v>2</v>
      </c>
      <c r="B34" s="22" t="s">
        <v>35</v>
      </c>
      <c r="C34" s="22"/>
      <c r="D34" s="22"/>
      <c r="E34" s="22"/>
      <c r="F34" s="22"/>
      <c r="G34" s="22"/>
      <c r="H34" s="22"/>
      <c r="I34" s="22"/>
      <c r="J34" s="22"/>
      <c r="K34" s="17" t="s">
        <v>58</v>
      </c>
      <c r="L34" s="17"/>
      <c r="M34" s="17"/>
      <c r="N34" s="17"/>
      <c r="O34" s="17" t="s">
        <v>58</v>
      </c>
      <c r="P34" s="17"/>
      <c r="Q34" s="17"/>
      <c r="R34" s="18">
        <f>R33*$S$7</f>
        <v>41.076013265</v>
      </c>
      <c r="S34" s="18"/>
      <c r="T34" s="18"/>
      <c r="U34" s="18">
        <f>U33*$S$7</f>
        <v>53.3988172445</v>
      </c>
      <c r="V34" s="18"/>
      <c r="W34" s="18"/>
    </row>
    <row r="35" spans="1:23" ht="12.75">
      <c r="A35" s="3"/>
      <c r="B35" s="52" t="s">
        <v>55</v>
      </c>
      <c r="C35" s="52"/>
      <c r="D35" s="52"/>
      <c r="E35" s="52"/>
      <c r="F35" s="52"/>
      <c r="G35" s="52"/>
      <c r="H35" s="52"/>
      <c r="I35" s="52"/>
      <c r="J35" s="52"/>
      <c r="K35" s="27" t="s">
        <v>58</v>
      </c>
      <c r="L35" s="27"/>
      <c r="M35" s="27"/>
      <c r="N35" s="27"/>
      <c r="O35" s="27" t="s">
        <v>58</v>
      </c>
      <c r="P35" s="27"/>
      <c r="Q35" s="27"/>
      <c r="R35" s="51">
        <f>R33+R34</f>
        <v>561.025548265</v>
      </c>
      <c r="S35" s="27"/>
      <c r="T35" s="27"/>
      <c r="U35" s="51">
        <f>U33+U34</f>
        <v>729.3332127445001</v>
      </c>
      <c r="V35" s="27"/>
      <c r="W35" s="27"/>
    </row>
    <row r="36" spans="1:23" ht="24.75" customHeight="1">
      <c r="A36" s="2">
        <v>3</v>
      </c>
      <c r="B36" s="22" t="s">
        <v>56</v>
      </c>
      <c r="C36" s="22"/>
      <c r="D36" s="22"/>
      <c r="E36" s="22"/>
      <c r="F36" s="22"/>
      <c r="G36" s="22"/>
      <c r="H36" s="22"/>
      <c r="I36" s="22"/>
      <c r="J36" s="22"/>
      <c r="K36" s="17" t="s">
        <v>58</v>
      </c>
      <c r="L36" s="17"/>
      <c r="M36" s="17"/>
      <c r="N36" s="17"/>
      <c r="O36" s="17" t="s">
        <v>58</v>
      </c>
      <c r="P36" s="17"/>
      <c r="Q36" s="17"/>
      <c r="R36" s="18">
        <f>R35*$S$8</f>
        <v>207.57945285805</v>
      </c>
      <c r="S36" s="18"/>
      <c r="T36" s="18"/>
      <c r="U36" s="18">
        <f>U35*$S$8</f>
        <v>269.85328871546506</v>
      </c>
      <c r="V36" s="18"/>
      <c r="W36" s="18"/>
    </row>
    <row r="37" spans="1:23" ht="24.75" customHeight="1">
      <c r="A37" s="2">
        <v>4</v>
      </c>
      <c r="B37" s="22" t="s">
        <v>146</v>
      </c>
      <c r="C37" s="22"/>
      <c r="D37" s="22"/>
      <c r="E37" s="22"/>
      <c r="F37" s="22"/>
      <c r="G37" s="22"/>
      <c r="H37" s="22"/>
      <c r="I37" s="22"/>
      <c r="J37" s="22"/>
      <c r="K37" s="17" t="s">
        <v>58</v>
      </c>
      <c r="L37" s="17"/>
      <c r="M37" s="17"/>
      <c r="N37" s="17"/>
      <c r="O37" s="17" t="s">
        <v>58</v>
      </c>
      <c r="P37" s="17"/>
      <c r="Q37" s="17"/>
      <c r="R37" s="18">
        <f>R35*$S$9</f>
        <v>5.61025548265</v>
      </c>
      <c r="S37" s="18"/>
      <c r="T37" s="18"/>
      <c r="U37" s="18">
        <f>U35*$S$9</f>
        <v>7.293332127445001</v>
      </c>
      <c r="V37" s="18"/>
      <c r="W37" s="18"/>
    </row>
    <row r="38" spans="1:23" ht="12.75">
      <c r="A38" s="3"/>
      <c r="B38" s="52" t="s">
        <v>57</v>
      </c>
      <c r="C38" s="52"/>
      <c r="D38" s="52"/>
      <c r="E38" s="52"/>
      <c r="F38" s="52"/>
      <c r="G38" s="52"/>
      <c r="H38" s="52"/>
      <c r="I38" s="52"/>
      <c r="J38" s="52"/>
      <c r="K38" s="27" t="s">
        <v>58</v>
      </c>
      <c r="L38" s="27"/>
      <c r="M38" s="27"/>
      <c r="N38" s="27"/>
      <c r="O38" s="27" t="s">
        <v>58</v>
      </c>
      <c r="P38" s="27"/>
      <c r="Q38" s="27"/>
      <c r="R38" s="51">
        <f>R35+R36+R37</f>
        <v>774.2152566057</v>
      </c>
      <c r="S38" s="27"/>
      <c r="T38" s="27"/>
      <c r="U38" s="51">
        <f>U35+U36+U37</f>
        <v>1006.4798335874101</v>
      </c>
      <c r="V38" s="27"/>
      <c r="W38" s="27"/>
    </row>
    <row r="40" ht="5.25" customHeight="1"/>
    <row r="41" spans="1:23" ht="12.75" hidden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2.75" hidden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26.25" customHeight="1" hidden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2.75" hidden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2.7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 hidden="1">
      <c r="A46" s="32"/>
      <c r="B46" s="35"/>
      <c r="C46" s="36"/>
      <c r="D46" s="36"/>
      <c r="E46" s="36"/>
      <c r="F46" s="36"/>
      <c r="G46" s="36"/>
      <c r="H46" s="36"/>
      <c r="I46" s="36"/>
      <c r="J46" s="37"/>
      <c r="K46" s="35"/>
      <c r="L46" s="36"/>
      <c r="M46" s="36"/>
      <c r="N46" s="37"/>
      <c r="O46" s="35"/>
      <c r="P46" s="36"/>
      <c r="Q46" s="37"/>
      <c r="R46" s="11"/>
      <c r="S46" s="12"/>
      <c r="T46" s="12"/>
      <c r="U46" s="12"/>
      <c r="V46" s="12"/>
      <c r="W46" s="13"/>
    </row>
    <row r="47" spans="1:23" ht="12.75" hidden="1">
      <c r="A47" s="33"/>
      <c r="B47" s="38"/>
      <c r="C47" s="39"/>
      <c r="D47" s="39"/>
      <c r="E47" s="39"/>
      <c r="F47" s="39"/>
      <c r="G47" s="39"/>
      <c r="H47" s="39"/>
      <c r="I47" s="39"/>
      <c r="J47" s="40"/>
      <c r="K47" s="38"/>
      <c r="L47" s="39"/>
      <c r="M47" s="39"/>
      <c r="N47" s="40"/>
      <c r="O47" s="38"/>
      <c r="P47" s="39"/>
      <c r="Q47" s="40"/>
      <c r="R47" s="35"/>
      <c r="S47" s="36"/>
      <c r="T47" s="37"/>
      <c r="U47" s="35"/>
      <c r="V47" s="36"/>
      <c r="W47" s="37"/>
    </row>
    <row r="48" spans="1:23" ht="25.5" customHeight="1" hidden="1">
      <c r="A48" s="34"/>
      <c r="B48" s="41"/>
      <c r="C48" s="42"/>
      <c r="D48" s="42"/>
      <c r="E48" s="42"/>
      <c r="F48" s="42"/>
      <c r="G48" s="42"/>
      <c r="H48" s="42"/>
      <c r="I48" s="42"/>
      <c r="J48" s="43"/>
      <c r="K48" s="41"/>
      <c r="L48" s="42"/>
      <c r="M48" s="42"/>
      <c r="N48" s="43"/>
      <c r="O48" s="41"/>
      <c r="P48" s="42"/>
      <c r="Q48" s="43"/>
      <c r="R48" s="41"/>
      <c r="S48" s="42"/>
      <c r="T48" s="43"/>
      <c r="U48" s="41"/>
      <c r="V48" s="42"/>
      <c r="W48" s="43"/>
    </row>
    <row r="49" spans="1:23" ht="12.75" hidden="1">
      <c r="A49" s="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26.25" customHeight="1" hidden="1">
      <c r="A50" s="10"/>
      <c r="B50" s="46"/>
      <c r="C50" s="29"/>
      <c r="D50" s="29"/>
      <c r="E50" s="29"/>
      <c r="F50" s="29"/>
      <c r="G50" s="29"/>
      <c r="H50" s="29"/>
      <c r="I50" s="29"/>
      <c r="J50" s="30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</row>
    <row r="51" spans="1:23" ht="12.75" hidden="1">
      <c r="A51" s="44"/>
      <c r="B51" s="22"/>
      <c r="C51" s="22"/>
      <c r="D51" s="22"/>
      <c r="E51" s="22"/>
      <c r="F51" s="22"/>
      <c r="G51" s="22"/>
      <c r="H51" s="22"/>
      <c r="I51" s="22"/>
      <c r="J51" s="22"/>
      <c r="K51" s="18"/>
      <c r="L51" s="18"/>
      <c r="M51" s="18"/>
      <c r="N51" s="18"/>
      <c r="O51" s="18"/>
      <c r="P51" s="18"/>
      <c r="Q51" s="18"/>
      <c r="R51" s="47"/>
      <c r="S51" s="47"/>
      <c r="T51" s="47"/>
      <c r="U51" s="47"/>
      <c r="V51" s="47"/>
      <c r="W51" s="47"/>
    </row>
    <row r="52" spans="1:23" ht="12.75" hidden="1">
      <c r="A52" s="44"/>
      <c r="B52" s="48"/>
      <c r="C52" s="48"/>
      <c r="D52" s="48"/>
      <c r="E52" s="48"/>
      <c r="F52" s="48"/>
      <c r="G52" s="48"/>
      <c r="H52" s="48"/>
      <c r="I52" s="48"/>
      <c r="J52" s="48"/>
      <c r="K52" s="49"/>
      <c r="L52" s="49"/>
      <c r="M52" s="49"/>
      <c r="N52" s="49"/>
      <c r="O52" s="49"/>
      <c r="P52" s="49"/>
      <c r="Q52" s="49"/>
      <c r="R52" s="50"/>
      <c r="S52" s="50"/>
      <c r="T52" s="50"/>
      <c r="U52" s="50"/>
      <c r="V52" s="50"/>
      <c r="W52" s="50"/>
    </row>
    <row r="53" spans="1:23" ht="12.75" hidden="1">
      <c r="A53" s="44"/>
      <c r="B53" s="22"/>
      <c r="C53" s="22"/>
      <c r="D53" s="22"/>
      <c r="E53" s="22"/>
      <c r="F53" s="22"/>
      <c r="G53" s="22"/>
      <c r="H53" s="22"/>
      <c r="I53" s="22"/>
      <c r="J53" s="22"/>
      <c r="K53" s="18"/>
      <c r="L53" s="18"/>
      <c r="M53" s="18"/>
      <c r="N53" s="18"/>
      <c r="O53" s="18"/>
      <c r="P53" s="18"/>
      <c r="Q53" s="18"/>
      <c r="R53" s="47"/>
      <c r="S53" s="47"/>
      <c r="T53" s="47"/>
      <c r="U53" s="47"/>
      <c r="V53" s="47"/>
      <c r="W53" s="47"/>
    </row>
    <row r="54" spans="1:23" ht="12.75" hidden="1">
      <c r="A54" s="44"/>
      <c r="B54" s="22"/>
      <c r="C54" s="22"/>
      <c r="D54" s="22"/>
      <c r="E54" s="22"/>
      <c r="F54" s="22"/>
      <c r="G54" s="22"/>
      <c r="H54" s="22"/>
      <c r="I54" s="22"/>
      <c r="J54" s="22"/>
      <c r="K54" s="18"/>
      <c r="L54" s="18"/>
      <c r="M54" s="18"/>
      <c r="N54" s="18"/>
      <c r="O54" s="18"/>
      <c r="P54" s="18"/>
      <c r="Q54" s="18"/>
      <c r="R54" s="47"/>
      <c r="S54" s="47"/>
      <c r="T54" s="47"/>
      <c r="U54" s="47"/>
      <c r="V54" s="47"/>
      <c r="W54" s="47"/>
    </row>
    <row r="55" spans="1:23" ht="12.75" hidden="1">
      <c r="A55" s="45"/>
      <c r="B55" s="48"/>
      <c r="C55" s="48"/>
      <c r="D55" s="48"/>
      <c r="E55" s="48"/>
      <c r="F55" s="48"/>
      <c r="G55" s="48"/>
      <c r="H55" s="48"/>
      <c r="I55" s="48"/>
      <c r="J55" s="48"/>
      <c r="K55" s="49"/>
      <c r="L55" s="49"/>
      <c r="M55" s="49"/>
      <c r="N55" s="49"/>
      <c r="O55" s="49"/>
      <c r="P55" s="49"/>
      <c r="Q55" s="49"/>
      <c r="R55" s="50"/>
      <c r="S55" s="50"/>
      <c r="T55" s="50"/>
      <c r="U55" s="50"/>
      <c r="V55" s="50"/>
      <c r="W55" s="50"/>
    </row>
    <row r="56" spans="1:23" ht="12.75" hidden="1">
      <c r="A56" s="3"/>
      <c r="B56" s="52"/>
      <c r="C56" s="52"/>
      <c r="D56" s="52"/>
      <c r="E56" s="52"/>
      <c r="F56" s="52"/>
      <c r="G56" s="52"/>
      <c r="H56" s="52"/>
      <c r="I56" s="52"/>
      <c r="J56" s="52"/>
      <c r="K56" s="51"/>
      <c r="L56" s="27"/>
      <c r="M56" s="27"/>
      <c r="N56" s="27"/>
      <c r="O56" s="27"/>
      <c r="P56" s="27"/>
      <c r="Q56" s="27"/>
      <c r="R56" s="51"/>
      <c r="S56" s="27"/>
      <c r="T56" s="27"/>
      <c r="U56" s="51"/>
      <c r="V56" s="27"/>
      <c r="W56" s="27"/>
    </row>
    <row r="57" spans="1:23" ht="12.75" hidden="1">
      <c r="A57" s="2"/>
      <c r="B57" s="22"/>
      <c r="C57" s="22"/>
      <c r="D57" s="22"/>
      <c r="E57" s="22"/>
      <c r="F57" s="22"/>
      <c r="G57" s="22"/>
      <c r="H57" s="22"/>
      <c r="I57" s="22"/>
      <c r="J57" s="22"/>
      <c r="K57" s="17"/>
      <c r="L57" s="17"/>
      <c r="M57" s="17"/>
      <c r="N57" s="17"/>
      <c r="O57" s="17"/>
      <c r="P57" s="17"/>
      <c r="Q57" s="17"/>
      <c r="R57" s="18"/>
      <c r="S57" s="18"/>
      <c r="T57" s="18"/>
      <c r="U57" s="18"/>
      <c r="V57" s="18"/>
      <c r="W57" s="18"/>
    </row>
    <row r="58" spans="1:23" ht="12.75" hidden="1">
      <c r="A58" s="3"/>
      <c r="B58" s="52"/>
      <c r="C58" s="52"/>
      <c r="D58" s="52"/>
      <c r="E58" s="52"/>
      <c r="F58" s="52"/>
      <c r="G58" s="52"/>
      <c r="H58" s="52"/>
      <c r="I58" s="52"/>
      <c r="J58" s="52"/>
      <c r="K58" s="27"/>
      <c r="L58" s="27"/>
      <c r="M58" s="27"/>
      <c r="N58" s="27"/>
      <c r="O58" s="27"/>
      <c r="P58" s="27"/>
      <c r="Q58" s="27"/>
      <c r="R58" s="51"/>
      <c r="S58" s="27"/>
      <c r="T58" s="27"/>
      <c r="U58" s="51"/>
      <c r="V58" s="27"/>
      <c r="W58" s="27"/>
    </row>
    <row r="59" spans="1:23" ht="24" customHeight="1" hidden="1">
      <c r="A59" s="2"/>
      <c r="B59" s="22"/>
      <c r="C59" s="22"/>
      <c r="D59" s="22"/>
      <c r="E59" s="22"/>
      <c r="F59" s="22"/>
      <c r="G59" s="22"/>
      <c r="H59" s="22"/>
      <c r="I59" s="22"/>
      <c r="J59" s="22"/>
      <c r="K59" s="17"/>
      <c r="L59" s="17"/>
      <c r="M59" s="17"/>
      <c r="N59" s="17"/>
      <c r="O59" s="17"/>
      <c r="P59" s="17"/>
      <c r="Q59" s="17"/>
      <c r="R59" s="18"/>
      <c r="S59" s="18"/>
      <c r="T59" s="18"/>
      <c r="U59" s="18"/>
      <c r="V59" s="18"/>
      <c r="W59" s="18"/>
    </row>
    <row r="60" spans="1:23" ht="26.25" customHeight="1" hidden="1">
      <c r="A60" s="2"/>
      <c r="B60" s="22"/>
      <c r="C60" s="22"/>
      <c r="D60" s="22"/>
      <c r="E60" s="22"/>
      <c r="F60" s="22"/>
      <c r="G60" s="22"/>
      <c r="H60" s="22"/>
      <c r="I60" s="22"/>
      <c r="J60" s="22"/>
      <c r="K60" s="17"/>
      <c r="L60" s="17"/>
      <c r="M60" s="17"/>
      <c r="N60" s="17"/>
      <c r="O60" s="17"/>
      <c r="P60" s="17"/>
      <c r="Q60" s="17"/>
      <c r="R60" s="18"/>
      <c r="S60" s="18"/>
      <c r="T60" s="18"/>
      <c r="U60" s="18"/>
      <c r="V60" s="18"/>
      <c r="W60" s="18"/>
    </row>
    <row r="61" spans="1:23" ht="12.75" hidden="1">
      <c r="A61" s="3"/>
      <c r="B61" s="52"/>
      <c r="C61" s="52"/>
      <c r="D61" s="52"/>
      <c r="E61" s="52"/>
      <c r="F61" s="52"/>
      <c r="G61" s="52"/>
      <c r="H61" s="52"/>
      <c r="I61" s="52"/>
      <c r="J61" s="52"/>
      <c r="K61" s="27"/>
      <c r="L61" s="27"/>
      <c r="M61" s="27"/>
      <c r="N61" s="27"/>
      <c r="O61" s="27"/>
      <c r="P61" s="27"/>
      <c r="Q61" s="27"/>
      <c r="R61" s="51"/>
      <c r="S61" s="27"/>
      <c r="T61" s="27"/>
      <c r="U61" s="51"/>
      <c r="V61" s="27"/>
      <c r="W61" s="27"/>
    </row>
    <row r="62" ht="12.75" hidden="1"/>
    <row r="63" ht="12.75" hidden="1"/>
    <row r="64" spans="1:23" ht="12.75" hidden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</row>
    <row r="65" spans="1:23" ht="12.75" hidden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</row>
    <row r="66" spans="1:23" ht="12.75" hidden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 hidden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</row>
    <row r="68" spans="1:23" ht="12.7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 hidden="1">
      <c r="A69" s="32"/>
      <c r="B69" s="35"/>
      <c r="C69" s="36"/>
      <c r="D69" s="36"/>
      <c r="E69" s="36"/>
      <c r="F69" s="36"/>
      <c r="G69" s="36"/>
      <c r="H69" s="36"/>
      <c r="I69" s="36"/>
      <c r="J69" s="37"/>
      <c r="K69" s="35"/>
      <c r="L69" s="36"/>
      <c r="M69" s="36"/>
      <c r="N69" s="37"/>
      <c r="O69" s="35"/>
      <c r="P69" s="36"/>
      <c r="Q69" s="37"/>
      <c r="R69" s="11"/>
      <c r="S69" s="12"/>
      <c r="T69" s="12"/>
      <c r="U69" s="12"/>
      <c r="V69" s="12"/>
      <c r="W69" s="13"/>
    </row>
    <row r="70" spans="1:23" ht="12.75" hidden="1">
      <c r="A70" s="33"/>
      <c r="B70" s="38"/>
      <c r="C70" s="39"/>
      <c r="D70" s="39"/>
      <c r="E70" s="39"/>
      <c r="F70" s="39"/>
      <c r="G70" s="39"/>
      <c r="H70" s="39"/>
      <c r="I70" s="39"/>
      <c r="J70" s="40"/>
      <c r="K70" s="38"/>
      <c r="L70" s="39"/>
      <c r="M70" s="39"/>
      <c r="N70" s="40"/>
      <c r="O70" s="38"/>
      <c r="P70" s="39"/>
      <c r="Q70" s="40"/>
      <c r="R70" s="35"/>
      <c r="S70" s="36"/>
      <c r="T70" s="37"/>
      <c r="U70" s="35"/>
      <c r="V70" s="36"/>
      <c r="W70" s="37"/>
    </row>
    <row r="71" spans="1:23" ht="27" customHeight="1" hidden="1">
      <c r="A71" s="34"/>
      <c r="B71" s="41"/>
      <c r="C71" s="42"/>
      <c r="D71" s="42"/>
      <c r="E71" s="42"/>
      <c r="F71" s="42"/>
      <c r="G71" s="42"/>
      <c r="H71" s="42"/>
      <c r="I71" s="42"/>
      <c r="J71" s="43"/>
      <c r="K71" s="41"/>
      <c r="L71" s="42"/>
      <c r="M71" s="42"/>
      <c r="N71" s="43"/>
      <c r="O71" s="41"/>
      <c r="P71" s="42"/>
      <c r="Q71" s="43"/>
      <c r="R71" s="41"/>
      <c r="S71" s="42"/>
      <c r="T71" s="43"/>
      <c r="U71" s="41"/>
      <c r="V71" s="42"/>
      <c r="W71" s="43"/>
    </row>
    <row r="72" spans="1:23" ht="12.75" hidden="1">
      <c r="A72" s="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26.25" customHeight="1" hidden="1">
      <c r="A73" s="10"/>
      <c r="B73" s="46"/>
      <c r="C73" s="29"/>
      <c r="D73" s="29"/>
      <c r="E73" s="29"/>
      <c r="F73" s="29"/>
      <c r="G73" s="29"/>
      <c r="H73" s="29"/>
      <c r="I73" s="29"/>
      <c r="J73" s="30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1:23" ht="12.75" hidden="1">
      <c r="A74" s="44"/>
      <c r="B74" s="22"/>
      <c r="C74" s="22"/>
      <c r="D74" s="22"/>
      <c r="E74" s="22"/>
      <c r="F74" s="22"/>
      <c r="G74" s="22"/>
      <c r="H74" s="22"/>
      <c r="I74" s="22"/>
      <c r="J74" s="22"/>
      <c r="K74" s="18"/>
      <c r="L74" s="18"/>
      <c r="M74" s="18"/>
      <c r="N74" s="18"/>
      <c r="O74" s="18"/>
      <c r="P74" s="18"/>
      <c r="Q74" s="18"/>
      <c r="R74" s="47"/>
      <c r="S74" s="47"/>
      <c r="T74" s="47"/>
      <c r="U74" s="47"/>
      <c r="V74" s="47"/>
      <c r="W74" s="47"/>
    </row>
    <row r="75" spans="1:23" ht="12.75" hidden="1">
      <c r="A75" s="44"/>
      <c r="B75" s="22"/>
      <c r="C75" s="22"/>
      <c r="D75" s="22"/>
      <c r="E75" s="22"/>
      <c r="F75" s="22"/>
      <c r="G75" s="22"/>
      <c r="H75" s="22"/>
      <c r="I75" s="22"/>
      <c r="J75" s="22"/>
      <c r="K75" s="18"/>
      <c r="L75" s="18"/>
      <c r="M75" s="18"/>
      <c r="N75" s="18"/>
      <c r="O75" s="18"/>
      <c r="P75" s="18"/>
      <c r="Q75" s="18"/>
      <c r="R75" s="47"/>
      <c r="S75" s="47"/>
      <c r="T75" s="47"/>
      <c r="U75" s="47"/>
      <c r="V75" s="47"/>
      <c r="W75" s="47"/>
    </row>
    <row r="76" spans="1:23" ht="12.75" hidden="1">
      <c r="A76" s="44"/>
      <c r="B76" s="22"/>
      <c r="C76" s="22"/>
      <c r="D76" s="22"/>
      <c r="E76" s="22"/>
      <c r="F76" s="22"/>
      <c r="G76" s="22"/>
      <c r="H76" s="22"/>
      <c r="I76" s="22"/>
      <c r="J76" s="22"/>
      <c r="K76" s="18"/>
      <c r="L76" s="18"/>
      <c r="M76" s="18"/>
      <c r="N76" s="18"/>
      <c r="O76" s="18"/>
      <c r="P76" s="18"/>
      <c r="Q76" s="18"/>
      <c r="R76" s="47"/>
      <c r="S76" s="47"/>
      <c r="T76" s="47"/>
      <c r="U76" s="47"/>
      <c r="V76" s="47"/>
      <c r="W76" s="47"/>
    </row>
    <row r="77" spans="1:23" ht="12.75" hidden="1">
      <c r="A77" s="45"/>
      <c r="B77" s="22"/>
      <c r="C77" s="22"/>
      <c r="D77" s="22"/>
      <c r="E77" s="22"/>
      <c r="F77" s="22"/>
      <c r="G77" s="22"/>
      <c r="H77" s="22"/>
      <c r="I77" s="22"/>
      <c r="J77" s="22"/>
      <c r="K77" s="18"/>
      <c r="L77" s="18"/>
      <c r="M77" s="18"/>
      <c r="N77" s="18"/>
      <c r="O77" s="18"/>
      <c r="P77" s="18"/>
      <c r="Q77" s="18"/>
      <c r="R77" s="47"/>
      <c r="S77" s="47"/>
      <c r="T77" s="47"/>
      <c r="U77" s="47"/>
      <c r="V77" s="47"/>
      <c r="W77" s="47"/>
    </row>
    <row r="78" spans="1:23" ht="12.75" hidden="1">
      <c r="A78" s="3"/>
      <c r="B78" s="52"/>
      <c r="C78" s="52"/>
      <c r="D78" s="52"/>
      <c r="E78" s="52"/>
      <c r="F78" s="52"/>
      <c r="G78" s="52"/>
      <c r="H78" s="52"/>
      <c r="I78" s="52"/>
      <c r="J78" s="52"/>
      <c r="K78" s="27"/>
      <c r="L78" s="27"/>
      <c r="M78" s="27"/>
      <c r="N78" s="27"/>
      <c r="O78" s="27"/>
      <c r="P78" s="27"/>
      <c r="Q78" s="27"/>
      <c r="R78" s="51"/>
      <c r="S78" s="27"/>
      <c r="T78" s="27"/>
      <c r="U78" s="51"/>
      <c r="V78" s="27"/>
      <c r="W78" s="27"/>
    </row>
    <row r="79" spans="1:23" ht="12.75" hidden="1">
      <c r="A79" s="2"/>
      <c r="B79" s="22"/>
      <c r="C79" s="22"/>
      <c r="D79" s="22"/>
      <c r="E79" s="22"/>
      <c r="F79" s="22"/>
      <c r="G79" s="22"/>
      <c r="H79" s="22"/>
      <c r="I79" s="22"/>
      <c r="J79" s="22"/>
      <c r="K79" s="17"/>
      <c r="L79" s="17"/>
      <c r="M79" s="17"/>
      <c r="N79" s="17"/>
      <c r="O79" s="17"/>
      <c r="P79" s="17"/>
      <c r="Q79" s="17"/>
      <c r="R79" s="18"/>
      <c r="S79" s="18"/>
      <c r="T79" s="18"/>
      <c r="U79" s="18"/>
      <c r="V79" s="18"/>
      <c r="W79" s="18"/>
    </row>
    <row r="80" spans="1:23" ht="12.75" hidden="1">
      <c r="A80" s="3"/>
      <c r="B80" s="52"/>
      <c r="C80" s="52"/>
      <c r="D80" s="52"/>
      <c r="E80" s="52"/>
      <c r="F80" s="52"/>
      <c r="G80" s="52"/>
      <c r="H80" s="52"/>
      <c r="I80" s="52"/>
      <c r="J80" s="52"/>
      <c r="K80" s="27"/>
      <c r="L80" s="27"/>
      <c r="M80" s="27"/>
      <c r="N80" s="27"/>
      <c r="O80" s="27"/>
      <c r="P80" s="27"/>
      <c r="Q80" s="27"/>
      <c r="R80" s="51"/>
      <c r="S80" s="27"/>
      <c r="T80" s="27"/>
      <c r="U80" s="51"/>
      <c r="V80" s="27"/>
      <c r="W80" s="27"/>
    </row>
    <row r="81" spans="1:23" ht="26.25" customHeight="1" hidden="1">
      <c r="A81" s="2"/>
      <c r="B81" s="22"/>
      <c r="C81" s="22"/>
      <c r="D81" s="22"/>
      <c r="E81" s="22"/>
      <c r="F81" s="22"/>
      <c r="G81" s="22"/>
      <c r="H81" s="22"/>
      <c r="I81" s="22"/>
      <c r="J81" s="22"/>
      <c r="K81" s="17"/>
      <c r="L81" s="17"/>
      <c r="M81" s="17"/>
      <c r="N81" s="17"/>
      <c r="O81" s="17"/>
      <c r="P81" s="17"/>
      <c r="Q81" s="17"/>
      <c r="R81" s="18"/>
      <c r="S81" s="18"/>
      <c r="T81" s="18"/>
      <c r="U81" s="18"/>
      <c r="V81" s="18"/>
      <c r="W81" s="18"/>
    </row>
    <row r="82" spans="1:23" ht="26.25" customHeight="1" hidden="1">
      <c r="A82" s="2"/>
      <c r="B82" s="22"/>
      <c r="C82" s="22"/>
      <c r="D82" s="22"/>
      <c r="E82" s="22"/>
      <c r="F82" s="22"/>
      <c r="G82" s="22"/>
      <c r="H82" s="22"/>
      <c r="I82" s="22"/>
      <c r="J82" s="22"/>
      <c r="K82" s="17"/>
      <c r="L82" s="17"/>
      <c r="M82" s="17"/>
      <c r="N82" s="17"/>
      <c r="O82" s="17"/>
      <c r="P82" s="17"/>
      <c r="Q82" s="17"/>
      <c r="R82" s="18"/>
      <c r="S82" s="18"/>
      <c r="T82" s="18"/>
      <c r="U82" s="18"/>
      <c r="V82" s="18"/>
      <c r="W82" s="18"/>
    </row>
    <row r="83" spans="1:23" ht="12.75" hidden="1">
      <c r="A83" s="3"/>
      <c r="B83" s="52"/>
      <c r="C83" s="52"/>
      <c r="D83" s="52"/>
      <c r="E83" s="52"/>
      <c r="F83" s="52"/>
      <c r="G83" s="52"/>
      <c r="H83" s="52"/>
      <c r="I83" s="52"/>
      <c r="J83" s="52"/>
      <c r="K83" s="27"/>
      <c r="L83" s="27"/>
      <c r="M83" s="27"/>
      <c r="N83" s="27"/>
      <c r="O83" s="27"/>
      <c r="P83" s="27"/>
      <c r="Q83" s="27"/>
      <c r="R83" s="51"/>
      <c r="S83" s="27"/>
      <c r="T83" s="27"/>
      <c r="U83" s="51"/>
      <c r="V83" s="27"/>
      <c r="W83" s="27"/>
    </row>
    <row r="84" ht="12.75" hidden="1"/>
    <row r="85" ht="12.75" hidden="1"/>
    <row r="86" spans="1:23" ht="12.75">
      <c r="A86" s="25" t="s">
        <v>43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</row>
    <row r="87" spans="1:23" ht="12.75">
      <c r="A87" s="25" t="s">
        <v>63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1:23" ht="12.75">
      <c r="A88" s="25" t="s">
        <v>30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</row>
    <row r="89" spans="1:23" ht="12.75">
      <c r="A89" s="25" t="s">
        <v>64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</row>
    <row r="90" spans="1:2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17" t="s">
        <v>45</v>
      </c>
      <c r="B91" s="17" t="s">
        <v>70</v>
      </c>
      <c r="C91" s="17"/>
      <c r="D91" s="17"/>
      <c r="E91" s="17"/>
      <c r="F91" s="17"/>
      <c r="G91" s="17"/>
      <c r="H91" s="17"/>
      <c r="I91" s="17"/>
      <c r="J91" s="17"/>
      <c r="K91" s="17" t="s">
        <v>69</v>
      </c>
      <c r="L91" s="17"/>
      <c r="M91" s="17" t="s">
        <v>68</v>
      </c>
      <c r="N91" s="17"/>
      <c r="O91" s="17" t="s">
        <v>67</v>
      </c>
      <c r="P91" s="17"/>
      <c r="Q91" s="17"/>
      <c r="R91" s="17" t="s">
        <v>48</v>
      </c>
      <c r="S91" s="17"/>
      <c r="T91" s="17"/>
      <c r="U91" s="17"/>
      <c r="V91" s="17"/>
      <c r="W91" s="17"/>
    </row>
    <row r="92" spans="1:23" ht="38.2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 t="s">
        <v>65</v>
      </c>
      <c r="S92" s="17"/>
      <c r="T92" s="17"/>
      <c r="U92" s="17" t="s">
        <v>66</v>
      </c>
      <c r="V92" s="17"/>
      <c r="W92" s="17"/>
    </row>
    <row r="93" spans="1:23" ht="12.75">
      <c r="A93" s="5">
        <v>1</v>
      </c>
      <c r="B93" s="24">
        <v>2</v>
      </c>
      <c r="C93" s="24"/>
      <c r="D93" s="24"/>
      <c r="E93" s="24"/>
      <c r="F93" s="24"/>
      <c r="G93" s="24"/>
      <c r="H93" s="24"/>
      <c r="I93" s="24"/>
      <c r="J93" s="24"/>
      <c r="K93" s="24">
        <v>3</v>
      </c>
      <c r="L93" s="24"/>
      <c r="M93" s="24">
        <v>4</v>
      </c>
      <c r="N93" s="24"/>
      <c r="O93" s="24">
        <v>5</v>
      </c>
      <c r="P93" s="24"/>
      <c r="Q93" s="24"/>
      <c r="R93" s="24">
        <v>6</v>
      </c>
      <c r="S93" s="24"/>
      <c r="T93" s="24"/>
      <c r="U93" s="24">
        <v>7</v>
      </c>
      <c r="V93" s="24"/>
      <c r="W93" s="24"/>
    </row>
    <row r="94" spans="1:23" ht="12.75">
      <c r="A94" s="2">
        <v>1</v>
      </c>
      <c r="B94" s="22" t="s">
        <v>87</v>
      </c>
      <c r="C94" s="22"/>
      <c r="D94" s="22"/>
      <c r="E94" s="22"/>
      <c r="F94" s="22"/>
      <c r="G94" s="22"/>
      <c r="H94" s="22"/>
      <c r="I94" s="22"/>
      <c r="J94" s="22"/>
      <c r="K94" s="17" t="s">
        <v>73</v>
      </c>
      <c r="L94" s="17"/>
      <c r="M94" s="18">
        <v>0.25</v>
      </c>
      <c r="N94" s="18"/>
      <c r="O94" s="18">
        <v>5.5</v>
      </c>
      <c r="P94" s="18"/>
      <c r="Q94" s="18"/>
      <c r="R94" s="18">
        <f>M94*O94</f>
        <v>1.375</v>
      </c>
      <c r="S94" s="18"/>
      <c r="T94" s="18"/>
      <c r="U94" s="18">
        <f>R94*$S$11</f>
        <v>1.5812499999999998</v>
      </c>
      <c r="V94" s="18"/>
      <c r="W94" s="18"/>
    </row>
    <row r="95" spans="1:23" ht="12.75">
      <c r="A95" s="2">
        <v>2</v>
      </c>
      <c r="B95" s="22" t="s">
        <v>75</v>
      </c>
      <c r="C95" s="22"/>
      <c r="D95" s="22"/>
      <c r="E95" s="22"/>
      <c r="F95" s="22"/>
      <c r="G95" s="22"/>
      <c r="H95" s="22"/>
      <c r="I95" s="22"/>
      <c r="J95" s="22"/>
      <c r="K95" s="17" t="s">
        <v>73</v>
      </c>
      <c r="L95" s="17"/>
      <c r="M95" s="18">
        <v>0.5</v>
      </c>
      <c r="N95" s="18"/>
      <c r="O95" s="18">
        <v>4.2</v>
      </c>
      <c r="P95" s="18"/>
      <c r="Q95" s="18"/>
      <c r="R95" s="18">
        <f aca="true" t="shared" si="0" ref="R95:R117">M95*O95</f>
        <v>2.1</v>
      </c>
      <c r="S95" s="18"/>
      <c r="T95" s="18"/>
      <c r="U95" s="18">
        <f aca="true" t="shared" si="1" ref="U95:U118">R95*$S$11</f>
        <v>2.415</v>
      </c>
      <c r="V95" s="18"/>
      <c r="W95" s="18"/>
    </row>
    <row r="96" spans="1:23" ht="21.75" customHeight="1">
      <c r="A96" s="2">
        <v>3</v>
      </c>
      <c r="B96" s="22" t="s">
        <v>76</v>
      </c>
      <c r="C96" s="22"/>
      <c r="D96" s="22"/>
      <c r="E96" s="22"/>
      <c r="F96" s="22"/>
      <c r="G96" s="22"/>
      <c r="H96" s="22"/>
      <c r="I96" s="22"/>
      <c r="J96" s="22"/>
      <c r="K96" s="24" t="s">
        <v>84</v>
      </c>
      <c r="L96" s="24"/>
      <c r="M96" s="18">
        <v>0.02</v>
      </c>
      <c r="N96" s="18"/>
      <c r="O96" s="18">
        <v>15.9</v>
      </c>
      <c r="P96" s="18"/>
      <c r="Q96" s="18"/>
      <c r="R96" s="18">
        <f t="shared" si="0"/>
        <v>0.318</v>
      </c>
      <c r="S96" s="18"/>
      <c r="T96" s="18"/>
      <c r="U96" s="18">
        <f t="shared" si="1"/>
        <v>0.36569999999999997</v>
      </c>
      <c r="V96" s="18"/>
      <c r="W96" s="18"/>
    </row>
    <row r="97" spans="1:23" ht="12.75">
      <c r="A97" s="2">
        <v>4</v>
      </c>
      <c r="B97" s="22" t="s">
        <v>88</v>
      </c>
      <c r="C97" s="22"/>
      <c r="D97" s="22"/>
      <c r="E97" s="22"/>
      <c r="F97" s="22"/>
      <c r="G97" s="22"/>
      <c r="H97" s="22"/>
      <c r="I97" s="22"/>
      <c r="J97" s="22"/>
      <c r="K97" s="17" t="s">
        <v>73</v>
      </c>
      <c r="L97" s="17"/>
      <c r="M97" s="18">
        <v>1</v>
      </c>
      <c r="N97" s="18"/>
      <c r="O97" s="18">
        <v>14.8</v>
      </c>
      <c r="P97" s="18"/>
      <c r="Q97" s="18"/>
      <c r="R97" s="18">
        <f t="shared" si="0"/>
        <v>14.8</v>
      </c>
      <c r="S97" s="18"/>
      <c r="T97" s="18"/>
      <c r="U97" s="18">
        <f t="shared" si="1"/>
        <v>17.02</v>
      </c>
      <c r="V97" s="18"/>
      <c r="W97" s="18"/>
    </row>
    <row r="98" spans="1:23" ht="26.25" customHeight="1">
      <c r="A98" s="2">
        <v>5</v>
      </c>
      <c r="B98" s="22" t="s">
        <v>90</v>
      </c>
      <c r="C98" s="22"/>
      <c r="D98" s="22"/>
      <c r="E98" s="22"/>
      <c r="F98" s="22"/>
      <c r="G98" s="22"/>
      <c r="H98" s="22"/>
      <c r="I98" s="22"/>
      <c r="J98" s="22"/>
      <c r="K98" s="53" t="s">
        <v>99</v>
      </c>
      <c r="L98" s="53"/>
      <c r="M98" s="18">
        <v>0.4</v>
      </c>
      <c r="N98" s="18"/>
      <c r="O98" s="18">
        <v>40</v>
      </c>
      <c r="P98" s="18"/>
      <c r="Q98" s="18"/>
      <c r="R98" s="18">
        <f t="shared" si="0"/>
        <v>16</v>
      </c>
      <c r="S98" s="18"/>
      <c r="T98" s="18"/>
      <c r="U98" s="18">
        <f t="shared" si="1"/>
        <v>18.4</v>
      </c>
      <c r="V98" s="18"/>
      <c r="W98" s="18"/>
    </row>
    <row r="99" spans="1:23" ht="12.75">
      <c r="A99" s="2">
        <v>6</v>
      </c>
      <c r="B99" s="22" t="s">
        <v>91</v>
      </c>
      <c r="C99" s="22"/>
      <c r="D99" s="22"/>
      <c r="E99" s="22"/>
      <c r="F99" s="22"/>
      <c r="G99" s="22"/>
      <c r="H99" s="22"/>
      <c r="I99" s="22"/>
      <c r="J99" s="22"/>
      <c r="K99" s="17" t="s">
        <v>74</v>
      </c>
      <c r="L99" s="17"/>
      <c r="M99" s="18">
        <v>0.5</v>
      </c>
      <c r="N99" s="18"/>
      <c r="O99" s="18">
        <v>10.29</v>
      </c>
      <c r="P99" s="18"/>
      <c r="Q99" s="18"/>
      <c r="R99" s="18">
        <f t="shared" si="0"/>
        <v>5.145</v>
      </c>
      <c r="S99" s="18"/>
      <c r="T99" s="18"/>
      <c r="U99" s="18">
        <f t="shared" si="1"/>
        <v>5.916749999999999</v>
      </c>
      <c r="V99" s="18"/>
      <c r="W99" s="18"/>
    </row>
    <row r="100" spans="1:23" ht="12.75">
      <c r="A100" s="2">
        <v>7</v>
      </c>
      <c r="B100" s="22" t="s">
        <v>92</v>
      </c>
      <c r="C100" s="22"/>
      <c r="D100" s="22"/>
      <c r="E100" s="22"/>
      <c r="F100" s="22"/>
      <c r="G100" s="22"/>
      <c r="H100" s="22"/>
      <c r="I100" s="22"/>
      <c r="J100" s="22"/>
      <c r="K100" s="17" t="s">
        <v>73</v>
      </c>
      <c r="L100" s="17"/>
      <c r="M100" s="18">
        <v>20</v>
      </c>
      <c r="N100" s="18"/>
      <c r="O100" s="18">
        <v>6.9</v>
      </c>
      <c r="P100" s="18"/>
      <c r="Q100" s="18"/>
      <c r="R100" s="18">
        <f t="shared" si="0"/>
        <v>138</v>
      </c>
      <c r="S100" s="18"/>
      <c r="T100" s="18"/>
      <c r="U100" s="18">
        <f t="shared" si="1"/>
        <v>158.7</v>
      </c>
      <c r="V100" s="18"/>
      <c r="W100" s="18"/>
    </row>
    <row r="101" spans="1:23" ht="12.75">
      <c r="A101" s="2">
        <v>8</v>
      </c>
      <c r="B101" s="22" t="s">
        <v>93</v>
      </c>
      <c r="C101" s="22"/>
      <c r="D101" s="22"/>
      <c r="E101" s="22"/>
      <c r="F101" s="22"/>
      <c r="G101" s="22"/>
      <c r="H101" s="22"/>
      <c r="I101" s="22"/>
      <c r="J101" s="22"/>
      <c r="K101" s="17" t="s">
        <v>98</v>
      </c>
      <c r="L101" s="17"/>
      <c r="M101" s="18">
        <v>0.5</v>
      </c>
      <c r="N101" s="18"/>
      <c r="O101" s="18">
        <v>6.7</v>
      </c>
      <c r="P101" s="18"/>
      <c r="Q101" s="18"/>
      <c r="R101" s="18">
        <f t="shared" si="0"/>
        <v>3.35</v>
      </c>
      <c r="S101" s="18"/>
      <c r="T101" s="18"/>
      <c r="U101" s="18">
        <f t="shared" si="1"/>
        <v>3.8524999999999996</v>
      </c>
      <c r="V101" s="18"/>
      <c r="W101" s="18"/>
    </row>
    <row r="102" spans="1:23" ht="12.75">
      <c r="A102" s="2">
        <v>9</v>
      </c>
      <c r="B102" s="22" t="s">
        <v>94</v>
      </c>
      <c r="C102" s="22"/>
      <c r="D102" s="22"/>
      <c r="E102" s="22"/>
      <c r="F102" s="22"/>
      <c r="G102" s="22"/>
      <c r="H102" s="22"/>
      <c r="I102" s="22"/>
      <c r="J102" s="22"/>
      <c r="K102" s="17" t="s">
        <v>73</v>
      </c>
      <c r="L102" s="17"/>
      <c r="M102" s="18">
        <v>0.25</v>
      </c>
      <c r="N102" s="18"/>
      <c r="O102" s="18">
        <v>15</v>
      </c>
      <c r="P102" s="18"/>
      <c r="Q102" s="18"/>
      <c r="R102" s="18">
        <f t="shared" si="0"/>
        <v>3.75</v>
      </c>
      <c r="S102" s="18"/>
      <c r="T102" s="18"/>
      <c r="U102" s="18">
        <f t="shared" si="1"/>
        <v>4.3125</v>
      </c>
      <c r="V102" s="18"/>
      <c r="W102" s="18"/>
    </row>
    <row r="103" spans="1:23" ht="12.75">
      <c r="A103" s="2">
        <v>10</v>
      </c>
      <c r="B103" s="22" t="s">
        <v>95</v>
      </c>
      <c r="C103" s="22"/>
      <c r="D103" s="22"/>
      <c r="E103" s="22"/>
      <c r="F103" s="22"/>
      <c r="G103" s="22"/>
      <c r="H103" s="22"/>
      <c r="I103" s="22"/>
      <c r="J103" s="22"/>
      <c r="K103" s="17" t="s">
        <v>98</v>
      </c>
      <c r="L103" s="17"/>
      <c r="M103" s="18">
        <v>0.2</v>
      </c>
      <c r="N103" s="18"/>
      <c r="O103" s="18">
        <v>87.8</v>
      </c>
      <c r="P103" s="18"/>
      <c r="Q103" s="18"/>
      <c r="R103" s="18">
        <f t="shared" si="0"/>
        <v>17.56</v>
      </c>
      <c r="S103" s="18"/>
      <c r="T103" s="18"/>
      <c r="U103" s="18">
        <f t="shared" si="1"/>
        <v>20.193999999999996</v>
      </c>
      <c r="V103" s="18"/>
      <c r="W103" s="18"/>
    </row>
    <row r="104" spans="1:23" ht="39.75" customHeight="1">
      <c r="A104" s="2">
        <v>11</v>
      </c>
      <c r="B104" s="22" t="s">
        <v>77</v>
      </c>
      <c r="C104" s="22"/>
      <c r="D104" s="22"/>
      <c r="E104" s="22"/>
      <c r="F104" s="22"/>
      <c r="G104" s="22"/>
      <c r="H104" s="22"/>
      <c r="I104" s="22"/>
      <c r="J104" s="22"/>
      <c r="K104" s="17" t="s">
        <v>85</v>
      </c>
      <c r="L104" s="17"/>
      <c r="M104" s="18">
        <v>0.2</v>
      </c>
      <c r="N104" s="18"/>
      <c r="O104" s="18">
        <v>86.4</v>
      </c>
      <c r="P104" s="18"/>
      <c r="Q104" s="18"/>
      <c r="R104" s="18">
        <f t="shared" si="0"/>
        <v>17.28</v>
      </c>
      <c r="S104" s="18"/>
      <c r="T104" s="18"/>
      <c r="U104" s="18">
        <f t="shared" si="1"/>
        <v>19.872</v>
      </c>
      <c r="V104" s="18"/>
      <c r="W104" s="18"/>
    </row>
    <row r="105" spans="1:23" ht="12.75">
      <c r="A105" s="2">
        <v>12</v>
      </c>
      <c r="B105" s="22" t="s">
        <v>71</v>
      </c>
      <c r="C105" s="22"/>
      <c r="D105" s="22"/>
      <c r="E105" s="22"/>
      <c r="F105" s="22"/>
      <c r="G105" s="22"/>
      <c r="H105" s="22"/>
      <c r="I105" s="22"/>
      <c r="J105" s="22"/>
      <c r="K105" s="17" t="s">
        <v>73</v>
      </c>
      <c r="L105" s="17"/>
      <c r="M105" s="18">
        <v>0.6</v>
      </c>
      <c r="N105" s="18"/>
      <c r="O105" s="18">
        <v>24</v>
      </c>
      <c r="P105" s="18"/>
      <c r="Q105" s="18"/>
      <c r="R105" s="18">
        <f t="shared" si="0"/>
        <v>14.399999999999999</v>
      </c>
      <c r="S105" s="18"/>
      <c r="T105" s="18"/>
      <c r="U105" s="18">
        <f t="shared" si="1"/>
        <v>16.56</v>
      </c>
      <c r="V105" s="18"/>
      <c r="W105" s="18"/>
    </row>
    <row r="106" spans="1:23" ht="12.75">
      <c r="A106" s="2">
        <v>13</v>
      </c>
      <c r="B106" s="22" t="s">
        <v>78</v>
      </c>
      <c r="C106" s="22"/>
      <c r="D106" s="22"/>
      <c r="E106" s="22"/>
      <c r="F106" s="22"/>
      <c r="G106" s="22"/>
      <c r="H106" s="22"/>
      <c r="I106" s="22"/>
      <c r="J106" s="22"/>
      <c r="K106" s="17" t="s">
        <v>73</v>
      </c>
      <c r="L106" s="17"/>
      <c r="M106" s="18">
        <v>0.25</v>
      </c>
      <c r="N106" s="18"/>
      <c r="O106" s="18">
        <v>7.4</v>
      </c>
      <c r="P106" s="18"/>
      <c r="Q106" s="18"/>
      <c r="R106" s="18">
        <f t="shared" si="0"/>
        <v>1.85</v>
      </c>
      <c r="S106" s="18"/>
      <c r="T106" s="18"/>
      <c r="U106" s="18">
        <f t="shared" si="1"/>
        <v>2.1275</v>
      </c>
      <c r="V106" s="18"/>
      <c r="W106" s="18"/>
    </row>
    <row r="107" spans="1:23" ht="12.75">
      <c r="A107" s="2">
        <v>14</v>
      </c>
      <c r="B107" s="22" t="s">
        <v>79</v>
      </c>
      <c r="C107" s="22"/>
      <c r="D107" s="22"/>
      <c r="E107" s="22"/>
      <c r="F107" s="22"/>
      <c r="G107" s="22"/>
      <c r="H107" s="22"/>
      <c r="I107" s="22"/>
      <c r="J107" s="22"/>
      <c r="K107" s="17" t="s">
        <v>86</v>
      </c>
      <c r="L107" s="17"/>
      <c r="M107" s="18">
        <v>0.5</v>
      </c>
      <c r="N107" s="18"/>
      <c r="O107" s="18">
        <v>8</v>
      </c>
      <c r="P107" s="18"/>
      <c r="Q107" s="18"/>
      <c r="R107" s="18">
        <f t="shared" si="0"/>
        <v>4</v>
      </c>
      <c r="S107" s="18"/>
      <c r="T107" s="18"/>
      <c r="U107" s="18">
        <f t="shared" si="1"/>
        <v>4.6</v>
      </c>
      <c r="V107" s="18"/>
      <c r="W107" s="18"/>
    </row>
    <row r="108" spans="1:23" ht="25.5" customHeight="1">
      <c r="A108" s="2">
        <v>15</v>
      </c>
      <c r="B108" s="22" t="s">
        <v>96</v>
      </c>
      <c r="C108" s="22"/>
      <c r="D108" s="22"/>
      <c r="E108" s="22"/>
      <c r="F108" s="22"/>
      <c r="G108" s="22"/>
      <c r="H108" s="22"/>
      <c r="I108" s="22"/>
      <c r="J108" s="22"/>
      <c r="K108" s="17" t="s">
        <v>73</v>
      </c>
      <c r="L108" s="17"/>
      <c r="M108" s="18">
        <v>0.5</v>
      </c>
      <c r="N108" s="18"/>
      <c r="O108" s="18">
        <v>3.5</v>
      </c>
      <c r="P108" s="18"/>
      <c r="Q108" s="18"/>
      <c r="R108" s="18">
        <f t="shared" si="0"/>
        <v>1.75</v>
      </c>
      <c r="S108" s="18"/>
      <c r="T108" s="18"/>
      <c r="U108" s="18">
        <f t="shared" si="1"/>
        <v>2.0124999999999997</v>
      </c>
      <c r="V108" s="18"/>
      <c r="W108" s="18"/>
    </row>
    <row r="109" spans="1:23" ht="12.75">
      <c r="A109" s="2">
        <v>16</v>
      </c>
      <c r="B109" s="22" t="s">
        <v>153</v>
      </c>
      <c r="C109" s="22"/>
      <c r="D109" s="22"/>
      <c r="E109" s="22"/>
      <c r="F109" s="22"/>
      <c r="G109" s="22"/>
      <c r="H109" s="22"/>
      <c r="I109" s="22"/>
      <c r="J109" s="22"/>
      <c r="K109" s="17" t="s">
        <v>73</v>
      </c>
      <c r="L109" s="17"/>
      <c r="M109" s="18">
        <v>1</v>
      </c>
      <c r="N109" s="18"/>
      <c r="O109" s="18">
        <v>49.8</v>
      </c>
      <c r="P109" s="18"/>
      <c r="Q109" s="18"/>
      <c r="R109" s="18">
        <f t="shared" si="0"/>
        <v>49.8</v>
      </c>
      <c r="S109" s="18"/>
      <c r="T109" s="18"/>
      <c r="U109" s="18">
        <f t="shared" si="1"/>
        <v>57.26999999999999</v>
      </c>
      <c r="V109" s="18"/>
      <c r="W109" s="18"/>
    </row>
    <row r="110" spans="1:23" ht="12.75">
      <c r="A110" s="2">
        <v>17</v>
      </c>
      <c r="B110" s="22" t="s">
        <v>154</v>
      </c>
      <c r="C110" s="22"/>
      <c r="D110" s="22"/>
      <c r="E110" s="22"/>
      <c r="F110" s="22"/>
      <c r="G110" s="22"/>
      <c r="H110" s="22"/>
      <c r="I110" s="22"/>
      <c r="J110" s="22"/>
      <c r="K110" s="17" t="s">
        <v>73</v>
      </c>
      <c r="L110" s="17"/>
      <c r="M110" s="18">
        <v>0.25</v>
      </c>
      <c r="N110" s="18"/>
      <c r="O110" s="18">
        <v>18</v>
      </c>
      <c r="P110" s="18"/>
      <c r="Q110" s="18"/>
      <c r="R110" s="18">
        <f t="shared" si="0"/>
        <v>4.5</v>
      </c>
      <c r="S110" s="18"/>
      <c r="T110" s="18"/>
      <c r="U110" s="18">
        <f t="shared" si="1"/>
        <v>5.175</v>
      </c>
      <c r="V110" s="18"/>
      <c r="W110" s="18"/>
    </row>
    <row r="111" spans="1:23" ht="12.75">
      <c r="A111" s="2">
        <v>18</v>
      </c>
      <c r="B111" s="22" t="s">
        <v>97</v>
      </c>
      <c r="C111" s="22"/>
      <c r="D111" s="22"/>
      <c r="E111" s="22"/>
      <c r="F111" s="22"/>
      <c r="G111" s="22"/>
      <c r="H111" s="22"/>
      <c r="I111" s="22"/>
      <c r="J111" s="22"/>
      <c r="K111" s="17" t="s">
        <v>73</v>
      </c>
      <c r="L111" s="17"/>
      <c r="M111" s="18">
        <v>0.25</v>
      </c>
      <c r="N111" s="18"/>
      <c r="O111" s="18">
        <v>38</v>
      </c>
      <c r="P111" s="18"/>
      <c r="Q111" s="18"/>
      <c r="R111" s="18">
        <f t="shared" si="0"/>
        <v>9.5</v>
      </c>
      <c r="S111" s="18"/>
      <c r="T111" s="18"/>
      <c r="U111" s="18">
        <f t="shared" si="1"/>
        <v>10.924999999999999</v>
      </c>
      <c r="V111" s="18"/>
      <c r="W111" s="18"/>
    </row>
    <row r="112" spans="1:23" ht="12.75">
      <c r="A112" s="2">
        <v>19</v>
      </c>
      <c r="B112" s="22" t="s">
        <v>80</v>
      </c>
      <c r="C112" s="22"/>
      <c r="D112" s="22"/>
      <c r="E112" s="22"/>
      <c r="F112" s="22"/>
      <c r="G112" s="22"/>
      <c r="H112" s="22"/>
      <c r="I112" s="22"/>
      <c r="J112" s="22"/>
      <c r="K112" s="17" t="s">
        <v>73</v>
      </c>
      <c r="L112" s="17"/>
      <c r="M112" s="18">
        <v>0.25</v>
      </c>
      <c r="N112" s="18"/>
      <c r="O112" s="18">
        <v>7.3</v>
      </c>
      <c r="P112" s="18"/>
      <c r="Q112" s="18"/>
      <c r="R112" s="18">
        <f t="shared" si="0"/>
        <v>1.825</v>
      </c>
      <c r="S112" s="18"/>
      <c r="T112" s="18"/>
      <c r="U112" s="18">
        <f t="shared" si="1"/>
        <v>2.09875</v>
      </c>
      <c r="V112" s="18"/>
      <c r="W112" s="18"/>
    </row>
    <row r="113" spans="1:23" ht="12.75">
      <c r="A113" s="2">
        <v>20</v>
      </c>
      <c r="B113" s="22" t="s">
        <v>155</v>
      </c>
      <c r="C113" s="22"/>
      <c r="D113" s="22"/>
      <c r="E113" s="22"/>
      <c r="F113" s="22"/>
      <c r="G113" s="22"/>
      <c r="H113" s="22"/>
      <c r="I113" s="22"/>
      <c r="J113" s="22"/>
      <c r="K113" s="54" t="s">
        <v>73</v>
      </c>
      <c r="L113" s="54"/>
      <c r="M113" s="18">
        <v>0.25</v>
      </c>
      <c r="N113" s="18"/>
      <c r="O113" s="18">
        <v>20.36</v>
      </c>
      <c r="P113" s="18"/>
      <c r="Q113" s="18"/>
      <c r="R113" s="18">
        <f t="shared" si="0"/>
        <v>5.09</v>
      </c>
      <c r="S113" s="18"/>
      <c r="T113" s="18"/>
      <c r="U113" s="18">
        <f t="shared" si="1"/>
        <v>5.8534999999999995</v>
      </c>
      <c r="V113" s="18"/>
      <c r="W113" s="18"/>
    </row>
    <row r="114" spans="1:23" ht="12.75">
      <c r="A114" s="2">
        <v>21</v>
      </c>
      <c r="B114" s="22" t="s">
        <v>81</v>
      </c>
      <c r="C114" s="22"/>
      <c r="D114" s="22"/>
      <c r="E114" s="22"/>
      <c r="F114" s="22"/>
      <c r="G114" s="22"/>
      <c r="H114" s="22"/>
      <c r="I114" s="22"/>
      <c r="J114" s="22"/>
      <c r="K114" s="17" t="s">
        <v>73</v>
      </c>
      <c r="L114" s="17"/>
      <c r="M114" s="18">
        <v>0.5</v>
      </c>
      <c r="N114" s="18"/>
      <c r="O114" s="18">
        <v>5.6</v>
      </c>
      <c r="P114" s="18"/>
      <c r="Q114" s="18"/>
      <c r="R114" s="18">
        <f t="shared" si="0"/>
        <v>2.8</v>
      </c>
      <c r="S114" s="18"/>
      <c r="T114" s="18"/>
      <c r="U114" s="18">
        <f t="shared" si="1"/>
        <v>3.2199999999999998</v>
      </c>
      <c r="V114" s="18"/>
      <c r="W114" s="18"/>
    </row>
    <row r="115" spans="1:23" ht="12.75">
      <c r="A115" s="2">
        <v>22</v>
      </c>
      <c r="B115" s="22" t="s">
        <v>82</v>
      </c>
      <c r="C115" s="22"/>
      <c r="D115" s="22"/>
      <c r="E115" s="22"/>
      <c r="F115" s="22"/>
      <c r="G115" s="22"/>
      <c r="H115" s="22"/>
      <c r="I115" s="22"/>
      <c r="J115" s="22"/>
      <c r="K115" s="17" t="s">
        <v>73</v>
      </c>
      <c r="L115" s="17"/>
      <c r="M115" s="18">
        <v>0.25</v>
      </c>
      <c r="N115" s="18"/>
      <c r="O115" s="18">
        <v>18</v>
      </c>
      <c r="P115" s="18"/>
      <c r="Q115" s="18"/>
      <c r="R115" s="18">
        <f t="shared" si="0"/>
        <v>4.5</v>
      </c>
      <c r="S115" s="18"/>
      <c r="T115" s="18"/>
      <c r="U115" s="18">
        <f t="shared" si="1"/>
        <v>5.175</v>
      </c>
      <c r="V115" s="18"/>
      <c r="W115" s="18"/>
    </row>
    <row r="116" spans="1:23" ht="12.75">
      <c r="A116" s="2">
        <v>23</v>
      </c>
      <c r="B116" s="22" t="s">
        <v>72</v>
      </c>
      <c r="C116" s="22"/>
      <c r="D116" s="22"/>
      <c r="E116" s="22"/>
      <c r="F116" s="22"/>
      <c r="G116" s="22"/>
      <c r="H116" s="22"/>
      <c r="I116" s="22"/>
      <c r="J116" s="22"/>
      <c r="K116" s="17" t="s">
        <v>73</v>
      </c>
      <c r="L116" s="17"/>
      <c r="M116" s="18">
        <v>2</v>
      </c>
      <c r="N116" s="18"/>
      <c r="O116" s="18">
        <v>1.7</v>
      </c>
      <c r="P116" s="18"/>
      <c r="Q116" s="18"/>
      <c r="R116" s="18">
        <f t="shared" si="0"/>
        <v>3.4</v>
      </c>
      <c r="S116" s="18"/>
      <c r="T116" s="18"/>
      <c r="U116" s="18">
        <f t="shared" si="1"/>
        <v>3.9099999999999997</v>
      </c>
      <c r="V116" s="18"/>
      <c r="W116" s="18"/>
    </row>
    <row r="117" spans="1:23" ht="12.75">
      <c r="A117" s="2">
        <v>24</v>
      </c>
      <c r="B117" s="22" t="s">
        <v>83</v>
      </c>
      <c r="C117" s="22"/>
      <c r="D117" s="22"/>
      <c r="E117" s="22"/>
      <c r="F117" s="22"/>
      <c r="G117" s="22"/>
      <c r="H117" s="22"/>
      <c r="I117" s="22"/>
      <c r="J117" s="22"/>
      <c r="K117" s="17" t="s">
        <v>73</v>
      </c>
      <c r="L117" s="17"/>
      <c r="M117" s="18">
        <v>1</v>
      </c>
      <c r="N117" s="18"/>
      <c r="O117" s="18">
        <v>1.3</v>
      </c>
      <c r="P117" s="18"/>
      <c r="Q117" s="18"/>
      <c r="R117" s="18">
        <f t="shared" si="0"/>
        <v>1.3</v>
      </c>
      <c r="S117" s="18"/>
      <c r="T117" s="18"/>
      <c r="U117" s="18">
        <f t="shared" si="1"/>
        <v>1.4949999999999999</v>
      </c>
      <c r="V117" s="18"/>
      <c r="W117" s="18"/>
    </row>
    <row r="118" spans="1:23" ht="12.75">
      <c r="A118" s="2">
        <v>25</v>
      </c>
      <c r="B118" s="22" t="s">
        <v>105</v>
      </c>
      <c r="C118" s="22"/>
      <c r="D118" s="22"/>
      <c r="E118" s="22"/>
      <c r="F118" s="22"/>
      <c r="G118" s="22"/>
      <c r="H118" s="22"/>
      <c r="I118" s="22"/>
      <c r="J118" s="22"/>
      <c r="K118" s="17" t="s">
        <v>98</v>
      </c>
      <c r="L118" s="17"/>
      <c r="M118" s="18">
        <v>0.1</v>
      </c>
      <c r="N118" s="18"/>
      <c r="O118" s="18">
        <v>16.16</v>
      </c>
      <c r="P118" s="18"/>
      <c r="Q118" s="18"/>
      <c r="R118" s="18">
        <f>M118*O118</f>
        <v>1.616</v>
      </c>
      <c r="S118" s="18"/>
      <c r="T118" s="18"/>
      <c r="U118" s="18">
        <f t="shared" si="1"/>
        <v>1.8584</v>
      </c>
      <c r="V118" s="18"/>
      <c r="W118" s="18"/>
    </row>
    <row r="119" spans="1:23" ht="12.75" hidden="1">
      <c r="A119" s="2"/>
      <c r="B119" s="22"/>
      <c r="C119" s="22"/>
      <c r="D119" s="22"/>
      <c r="E119" s="22"/>
      <c r="F119" s="22"/>
      <c r="G119" s="22"/>
      <c r="H119" s="22"/>
      <c r="I119" s="22"/>
      <c r="J119" s="22"/>
      <c r="K119" s="54"/>
      <c r="L119" s="54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:23" ht="12.75" hidden="1">
      <c r="A120" s="2"/>
      <c r="B120" s="22"/>
      <c r="C120" s="22"/>
      <c r="D120" s="22"/>
      <c r="E120" s="22"/>
      <c r="F120" s="22"/>
      <c r="G120" s="22"/>
      <c r="H120" s="22"/>
      <c r="I120" s="22"/>
      <c r="J120" s="22"/>
      <c r="K120" s="17"/>
      <c r="L120" s="17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1:23" ht="12.75" hidden="1">
      <c r="A121" s="2"/>
      <c r="B121" s="22"/>
      <c r="C121" s="22"/>
      <c r="D121" s="22"/>
      <c r="E121" s="22"/>
      <c r="F121" s="22"/>
      <c r="G121" s="22"/>
      <c r="H121" s="22"/>
      <c r="I121" s="22"/>
      <c r="J121" s="22"/>
      <c r="K121" s="17"/>
      <c r="L121" s="17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1:23" ht="12.75" hidden="1">
      <c r="A122" s="2"/>
      <c r="B122" s="22"/>
      <c r="C122" s="22"/>
      <c r="D122" s="22"/>
      <c r="E122" s="22"/>
      <c r="F122" s="22"/>
      <c r="G122" s="22"/>
      <c r="H122" s="22"/>
      <c r="I122" s="22"/>
      <c r="J122" s="22"/>
      <c r="K122" s="17"/>
      <c r="L122" s="17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1:23" ht="12.75" hidden="1">
      <c r="A123" s="2"/>
      <c r="B123" s="22"/>
      <c r="C123" s="22"/>
      <c r="D123" s="22"/>
      <c r="E123" s="22"/>
      <c r="F123" s="22"/>
      <c r="G123" s="22"/>
      <c r="H123" s="22"/>
      <c r="I123" s="22"/>
      <c r="J123" s="22"/>
      <c r="K123" s="17"/>
      <c r="L123" s="17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1:23" ht="12.75" hidden="1">
      <c r="A124" s="2"/>
      <c r="B124" s="22"/>
      <c r="C124" s="22"/>
      <c r="D124" s="22"/>
      <c r="E124" s="22"/>
      <c r="F124" s="22"/>
      <c r="G124" s="22"/>
      <c r="H124" s="22"/>
      <c r="I124" s="22"/>
      <c r="J124" s="22"/>
      <c r="K124" s="17"/>
      <c r="L124" s="17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</row>
    <row r="125" spans="1:23" ht="12.75" hidden="1">
      <c r="A125" s="2"/>
      <c r="B125" s="22"/>
      <c r="C125" s="22"/>
      <c r="D125" s="22"/>
      <c r="E125" s="22"/>
      <c r="F125" s="22"/>
      <c r="G125" s="22"/>
      <c r="H125" s="22"/>
      <c r="I125" s="22"/>
      <c r="J125" s="22"/>
      <c r="K125" s="17"/>
      <c r="L125" s="17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</row>
    <row r="126" spans="1:23" ht="12.75" hidden="1">
      <c r="A126" s="2"/>
      <c r="B126" s="22"/>
      <c r="C126" s="22"/>
      <c r="D126" s="22"/>
      <c r="E126" s="22"/>
      <c r="F126" s="22"/>
      <c r="G126" s="22"/>
      <c r="H126" s="22"/>
      <c r="I126" s="22"/>
      <c r="J126" s="22"/>
      <c r="K126" s="17"/>
      <c r="L126" s="17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</row>
    <row r="127" spans="1:23" ht="12.75" hidden="1">
      <c r="A127" s="2"/>
      <c r="B127" s="22"/>
      <c r="C127" s="22"/>
      <c r="D127" s="22"/>
      <c r="E127" s="22"/>
      <c r="F127" s="22"/>
      <c r="G127" s="22"/>
      <c r="H127" s="22"/>
      <c r="I127" s="22"/>
      <c r="J127" s="22"/>
      <c r="K127" s="17"/>
      <c r="L127" s="17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1:23" ht="12.75">
      <c r="A128" s="6"/>
      <c r="B128" s="19" t="s">
        <v>57</v>
      </c>
      <c r="C128" s="19"/>
      <c r="D128" s="19"/>
      <c r="E128" s="19"/>
      <c r="F128" s="19"/>
      <c r="G128" s="19"/>
      <c r="H128" s="19"/>
      <c r="I128" s="19"/>
      <c r="J128" s="19"/>
      <c r="K128" s="20"/>
      <c r="L128" s="20"/>
      <c r="M128" s="20" t="s">
        <v>58</v>
      </c>
      <c r="N128" s="20"/>
      <c r="O128" s="20"/>
      <c r="P128" s="20"/>
      <c r="Q128" s="20"/>
      <c r="R128" s="21">
        <f>SUM(R94:T127)</f>
        <v>326.00899999999996</v>
      </c>
      <c r="S128" s="21"/>
      <c r="T128" s="21"/>
      <c r="U128" s="21">
        <f>SUM(U94:W127)</f>
        <v>374.91035000000005</v>
      </c>
      <c r="V128" s="21"/>
      <c r="W128" s="21"/>
    </row>
    <row r="131" spans="1:23" ht="12.75">
      <c r="A131" s="25" t="s">
        <v>43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</row>
    <row r="132" spans="1:23" ht="12.75">
      <c r="A132" s="25" t="s">
        <v>63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</row>
    <row r="133" spans="1:23" ht="12.75">
      <c r="A133" s="25" t="s">
        <v>30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</row>
    <row r="134" spans="1:23" ht="12.75">
      <c r="A134" s="25" t="s">
        <v>150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</row>
    <row r="135" spans="1:23" ht="12.75">
      <c r="A135" s="17" t="s">
        <v>45</v>
      </c>
      <c r="B135" s="17" t="s">
        <v>70</v>
      </c>
      <c r="C135" s="17"/>
      <c r="D135" s="17"/>
      <c r="E135" s="17"/>
      <c r="F135" s="17"/>
      <c r="G135" s="17"/>
      <c r="H135" s="17"/>
      <c r="I135" s="17"/>
      <c r="J135" s="17"/>
      <c r="K135" s="17" t="s">
        <v>69</v>
      </c>
      <c r="L135" s="17"/>
      <c r="M135" s="17" t="s">
        <v>68</v>
      </c>
      <c r="N135" s="17"/>
      <c r="O135" s="17" t="s">
        <v>67</v>
      </c>
      <c r="P135" s="17"/>
      <c r="Q135" s="17"/>
      <c r="R135" s="17" t="s">
        <v>48</v>
      </c>
      <c r="S135" s="17"/>
      <c r="T135" s="17"/>
      <c r="U135" s="17"/>
      <c r="V135" s="17"/>
      <c r="W135" s="17"/>
    </row>
    <row r="136" spans="1:23" ht="38.2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 t="s">
        <v>65</v>
      </c>
      <c r="S136" s="17"/>
      <c r="T136" s="17"/>
      <c r="U136" s="17" t="s">
        <v>66</v>
      </c>
      <c r="V136" s="17"/>
      <c r="W136" s="17"/>
    </row>
    <row r="137" spans="1:23" ht="12.75">
      <c r="A137" s="5">
        <v>1</v>
      </c>
      <c r="B137" s="24">
        <v>2</v>
      </c>
      <c r="C137" s="24"/>
      <c r="D137" s="24"/>
      <c r="E137" s="24"/>
      <c r="F137" s="24"/>
      <c r="G137" s="24"/>
      <c r="H137" s="24"/>
      <c r="I137" s="24"/>
      <c r="J137" s="24"/>
      <c r="K137" s="24">
        <v>3</v>
      </c>
      <c r="L137" s="24"/>
      <c r="M137" s="24">
        <v>4</v>
      </c>
      <c r="N137" s="24"/>
      <c r="O137" s="24">
        <v>5</v>
      </c>
      <c r="P137" s="24"/>
      <c r="Q137" s="24"/>
      <c r="R137" s="24">
        <v>6</v>
      </c>
      <c r="S137" s="24"/>
      <c r="T137" s="24"/>
      <c r="U137" s="24">
        <v>7</v>
      </c>
      <c r="V137" s="24"/>
      <c r="W137" s="24"/>
    </row>
    <row r="138" spans="1:23" ht="12.75">
      <c r="A138" s="2">
        <v>1</v>
      </c>
      <c r="B138" s="22" t="s">
        <v>92</v>
      </c>
      <c r="C138" s="22"/>
      <c r="D138" s="22"/>
      <c r="E138" s="22"/>
      <c r="F138" s="22"/>
      <c r="G138" s="22"/>
      <c r="H138" s="22"/>
      <c r="I138" s="22"/>
      <c r="J138" s="22"/>
      <c r="K138" s="17" t="s">
        <v>73</v>
      </c>
      <c r="L138" s="17"/>
      <c r="M138" s="55">
        <v>1000</v>
      </c>
      <c r="N138" s="55"/>
      <c r="O138" s="18">
        <v>6.9</v>
      </c>
      <c r="P138" s="18"/>
      <c r="Q138" s="18"/>
      <c r="R138" s="18">
        <f>M138*O138</f>
        <v>6900</v>
      </c>
      <c r="S138" s="18"/>
      <c r="T138" s="18"/>
      <c r="U138" s="18">
        <f>R138*S11</f>
        <v>7934.999999999999</v>
      </c>
      <c r="V138" s="18"/>
      <c r="W138" s="18"/>
    </row>
    <row r="139" spans="1:23" ht="12.75">
      <c r="A139" s="2">
        <v>2</v>
      </c>
      <c r="B139" s="22" t="s">
        <v>157</v>
      </c>
      <c r="C139" s="22"/>
      <c r="D139" s="22"/>
      <c r="E139" s="22"/>
      <c r="F139" s="22"/>
      <c r="G139" s="22"/>
      <c r="H139" s="22"/>
      <c r="I139" s="22"/>
      <c r="J139" s="22"/>
      <c r="K139" s="17" t="s">
        <v>98</v>
      </c>
      <c r="L139" s="17"/>
      <c r="M139" s="55">
        <v>8</v>
      </c>
      <c r="N139" s="55"/>
      <c r="O139" s="18">
        <v>10.9</v>
      </c>
      <c r="P139" s="18"/>
      <c r="Q139" s="18"/>
      <c r="R139" s="18">
        <f>M139*O139</f>
        <v>87.2</v>
      </c>
      <c r="S139" s="18"/>
      <c r="T139" s="18"/>
      <c r="U139" s="18">
        <f>R139*S11</f>
        <v>100.28</v>
      </c>
      <c r="V139" s="18"/>
      <c r="W139" s="18"/>
    </row>
    <row r="140" spans="1:23" ht="27" customHeight="1">
      <c r="A140" s="2">
        <v>3</v>
      </c>
      <c r="B140" s="22" t="s">
        <v>158</v>
      </c>
      <c r="C140" s="22"/>
      <c r="D140" s="22"/>
      <c r="E140" s="22"/>
      <c r="F140" s="22"/>
      <c r="G140" s="22"/>
      <c r="H140" s="22"/>
      <c r="I140" s="22"/>
      <c r="J140" s="22"/>
      <c r="K140" s="17" t="s">
        <v>159</v>
      </c>
      <c r="L140" s="17"/>
      <c r="M140" s="55">
        <v>3.4</v>
      </c>
      <c r="N140" s="55"/>
      <c r="O140" s="18">
        <v>34</v>
      </c>
      <c r="P140" s="18"/>
      <c r="Q140" s="18"/>
      <c r="R140" s="18">
        <f>M140*O140</f>
        <v>115.6</v>
      </c>
      <c r="S140" s="18"/>
      <c r="T140" s="18"/>
      <c r="U140" s="18">
        <f>R140*S11</f>
        <v>132.93999999999997</v>
      </c>
      <c r="V140" s="18"/>
      <c r="W140" s="18"/>
    </row>
    <row r="141" spans="1:23" ht="12.75" hidden="1">
      <c r="A141" s="2"/>
      <c r="B141" s="22"/>
      <c r="C141" s="22"/>
      <c r="D141" s="22"/>
      <c r="E141" s="22"/>
      <c r="F141" s="22"/>
      <c r="G141" s="22"/>
      <c r="H141" s="22"/>
      <c r="I141" s="22"/>
      <c r="J141" s="22"/>
      <c r="K141" s="17"/>
      <c r="L141" s="17"/>
      <c r="M141" s="17"/>
      <c r="N141" s="17"/>
      <c r="O141" s="18"/>
      <c r="P141" s="18"/>
      <c r="Q141" s="18"/>
      <c r="R141" s="18"/>
      <c r="S141" s="18"/>
      <c r="T141" s="18"/>
      <c r="U141" s="18"/>
      <c r="V141" s="18"/>
      <c r="W141" s="18"/>
    </row>
    <row r="142" spans="1:23" ht="12.75" hidden="1">
      <c r="A142" s="2"/>
      <c r="B142" s="22"/>
      <c r="C142" s="22"/>
      <c r="D142" s="22"/>
      <c r="E142" s="22"/>
      <c r="F142" s="22"/>
      <c r="G142" s="22"/>
      <c r="H142" s="22"/>
      <c r="I142" s="22"/>
      <c r="J142" s="22"/>
      <c r="K142" s="17"/>
      <c r="L142" s="17"/>
      <c r="M142" s="17"/>
      <c r="N142" s="17"/>
      <c r="O142" s="18"/>
      <c r="P142" s="18"/>
      <c r="Q142" s="18"/>
      <c r="R142" s="18"/>
      <c r="S142" s="18"/>
      <c r="T142" s="18"/>
      <c r="U142" s="18"/>
      <c r="V142" s="18"/>
      <c r="W142" s="18"/>
    </row>
    <row r="143" spans="1:23" ht="12.75">
      <c r="A143" s="6"/>
      <c r="B143" s="19" t="s">
        <v>57</v>
      </c>
      <c r="C143" s="19"/>
      <c r="D143" s="19"/>
      <c r="E143" s="19"/>
      <c r="F143" s="19"/>
      <c r="G143" s="19"/>
      <c r="H143" s="19"/>
      <c r="I143" s="19"/>
      <c r="J143" s="19"/>
      <c r="K143" s="20"/>
      <c r="L143" s="20"/>
      <c r="M143" s="20" t="s">
        <v>58</v>
      </c>
      <c r="N143" s="20"/>
      <c r="O143" s="20"/>
      <c r="P143" s="20"/>
      <c r="Q143" s="20"/>
      <c r="R143" s="21">
        <f>SUM(R138:T142)</f>
        <v>7102.8</v>
      </c>
      <c r="S143" s="21"/>
      <c r="T143" s="21"/>
      <c r="U143" s="21">
        <f>SUM(U138:W142)</f>
        <v>8168.219999999998</v>
      </c>
      <c r="V143" s="21"/>
      <c r="W143" s="21"/>
    </row>
    <row r="144" ht="5.25" customHeight="1"/>
    <row r="145" ht="12.75" hidden="1"/>
    <row r="146" spans="1:23" ht="12.75" hidden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 hidden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</row>
    <row r="148" spans="1:23" ht="30.75" customHeight="1" hidden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</row>
    <row r="149" spans="1:23" ht="12.75" hidden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</row>
    <row r="150" spans="1:23" ht="12.75" hidden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 hidden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 ht="40.5" customHeight="1" hidden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 ht="12.75" hidden="1">
      <c r="A153" s="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</row>
    <row r="154" spans="1:23" ht="12.75" hidden="1">
      <c r="A154" s="2"/>
      <c r="B154" s="22"/>
      <c r="C154" s="22"/>
      <c r="D154" s="22"/>
      <c r="E154" s="22"/>
      <c r="F154" s="22"/>
      <c r="G154" s="22"/>
      <c r="H154" s="22"/>
      <c r="I154" s="22"/>
      <c r="J154" s="22"/>
      <c r="K154" s="17"/>
      <c r="L154" s="17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</row>
    <row r="155" spans="1:23" ht="12.75" hidden="1">
      <c r="A155" s="2"/>
      <c r="B155" s="22"/>
      <c r="C155" s="22"/>
      <c r="D155" s="22"/>
      <c r="E155" s="22"/>
      <c r="F155" s="22"/>
      <c r="G155" s="22"/>
      <c r="H155" s="22"/>
      <c r="I155" s="22"/>
      <c r="J155" s="22"/>
      <c r="K155" s="17"/>
      <c r="L155" s="17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</row>
    <row r="156" spans="1:23" ht="12.75" hidden="1">
      <c r="A156" s="2"/>
      <c r="B156" s="22"/>
      <c r="C156" s="22"/>
      <c r="D156" s="22"/>
      <c r="E156" s="22"/>
      <c r="F156" s="22"/>
      <c r="G156" s="22"/>
      <c r="H156" s="22"/>
      <c r="I156" s="22"/>
      <c r="J156" s="22"/>
      <c r="K156" s="53"/>
      <c r="L156" s="53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</row>
    <row r="157" spans="1:23" ht="12.75" hidden="1">
      <c r="A157" s="2"/>
      <c r="B157" s="22"/>
      <c r="C157" s="22"/>
      <c r="D157" s="22"/>
      <c r="E157" s="22"/>
      <c r="F157" s="22"/>
      <c r="G157" s="22"/>
      <c r="H157" s="22"/>
      <c r="I157" s="22"/>
      <c r="J157" s="22"/>
      <c r="K157" s="17"/>
      <c r="L157" s="17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</row>
    <row r="158" spans="1:23" ht="25.5" customHeight="1" hidden="1">
      <c r="A158" s="2"/>
      <c r="B158" s="22"/>
      <c r="C158" s="22"/>
      <c r="D158" s="22"/>
      <c r="E158" s="22"/>
      <c r="F158" s="22"/>
      <c r="G158" s="22"/>
      <c r="H158" s="22"/>
      <c r="I158" s="22"/>
      <c r="J158" s="22"/>
      <c r="K158" s="53"/>
      <c r="L158" s="53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1:23" ht="12.75" hidden="1">
      <c r="A159" s="2"/>
      <c r="B159" s="22"/>
      <c r="C159" s="22"/>
      <c r="D159" s="22"/>
      <c r="E159" s="22"/>
      <c r="F159" s="22"/>
      <c r="G159" s="22"/>
      <c r="H159" s="22"/>
      <c r="I159" s="22"/>
      <c r="J159" s="22"/>
      <c r="K159" s="17"/>
      <c r="L159" s="17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1:23" ht="24" customHeight="1" hidden="1">
      <c r="A160" s="2"/>
      <c r="B160" s="22"/>
      <c r="C160" s="22"/>
      <c r="D160" s="22"/>
      <c r="E160" s="22"/>
      <c r="F160" s="22"/>
      <c r="G160" s="22"/>
      <c r="H160" s="22"/>
      <c r="I160" s="22"/>
      <c r="J160" s="22"/>
      <c r="K160" s="17"/>
      <c r="L160" s="17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</row>
    <row r="161" spans="1:23" ht="12.75" hidden="1">
      <c r="A161" s="2"/>
      <c r="B161" s="22"/>
      <c r="C161" s="22"/>
      <c r="D161" s="22"/>
      <c r="E161" s="22"/>
      <c r="F161" s="22"/>
      <c r="G161" s="22"/>
      <c r="H161" s="22"/>
      <c r="I161" s="22"/>
      <c r="J161" s="22"/>
      <c r="K161" s="17"/>
      <c r="L161" s="17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</row>
    <row r="162" spans="1:23" ht="12.75" hidden="1">
      <c r="A162" s="2"/>
      <c r="B162" s="22"/>
      <c r="C162" s="22"/>
      <c r="D162" s="22"/>
      <c r="E162" s="22"/>
      <c r="F162" s="22"/>
      <c r="G162" s="22"/>
      <c r="H162" s="22"/>
      <c r="I162" s="22"/>
      <c r="J162" s="22"/>
      <c r="K162" s="17"/>
      <c r="L162" s="17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1:23" ht="25.5" customHeight="1" hidden="1">
      <c r="A163" s="2"/>
      <c r="B163" s="22"/>
      <c r="C163" s="22"/>
      <c r="D163" s="22"/>
      <c r="E163" s="22"/>
      <c r="F163" s="22"/>
      <c r="G163" s="22"/>
      <c r="H163" s="22"/>
      <c r="I163" s="22"/>
      <c r="J163" s="22"/>
      <c r="K163" s="17"/>
      <c r="L163" s="17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</row>
    <row r="164" spans="1:23" ht="12.75" hidden="1">
      <c r="A164" s="2"/>
      <c r="B164" s="22"/>
      <c r="C164" s="22"/>
      <c r="D164" s="22"/>
      <c r="E164" s="22"/>
      <c r="F164" s="22"/>
      <c r="G164" s="22"/>
      <c r="H164" s="22"/>
      <c r="I164" s="22"/>
      <c r="J164" s="22"/>
      <c r="K164" s="17"/>
      <c r="L164" s="17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</row>
    <row r="165" spans="1:23" ht="12.75" hidden="1">
      <c r="A165" s="2"/>
      <c r="B165" s="22"/>
      <c r="C165" s="22"/>
      <c r="D165" s="22"/>
      <c r="E165" s="22"/>
      <c r="F165" s="22"/>
      <c r="G165" s="22"/>
      <c r="H165" s="22"/>
      <c r="I165" s="22"/>
      <c r="J165" s="22"/>
      <c r="K165" s="17"/>
      <c r="L165" s="17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</row>
    <row r="166" spans="1:23" ht="12.75" hidden="1">
      <c r="A166" s="2"/>
      <c r="B166" s="22"/>
      <c r="C166" s="22"/>
      <c r="D166" s="22"/>
      <c r="E166" s="22"/>
      <c r="F166" s="22"/>
      <c r="G166" s="22"/>
      <c r="H166" s="22"/>
      <c r="I166" s="22"/>
      <c r="J166" s="22"/>
      <c r="K166" s="17"/>
      <c r="L166" s="17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</row>
    <row r="167" spans="1:23" ht="12.75" hidden="1">
      <c r="A167" s="2"/>
      <c r="B167" s="22"/>
      <c r="C167" s="22"/>
      <c r="D167" s="22"/>
      <c r="E167" s="22"/>
      <c r="F167" s="22"/>
      <c r="G167" s="22"/>
      <c r="H167" s="22"/>
      <c r="I167" s="22"/>
      <c r="J167" s="22"/>
      <c r="K167" s="17"/>
      <c r="L167" s="17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</row>
    <row r="168" spans="1:23" ht="12.75" hidden="1">
      <c r="A168" s="2"/>
      <c r="B168" s="22"/>
      <c r="C168" s="22"/>
      <c r="D168" s="22"/>
      <c r="E168" s="22"/>
      <c r="F168" s="22"/>
      <c r="G168" s="22"/>
      <c r="H168" s="22"/>
      <c r="I168" s="22"/>
      <c r="J168" s="22"/>
      <c r="K168" s="17"/>
      <c r="L168" s="17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</row>
    <row r="169" spans="1:23" ht="12.75" hidden="1">
      <c r="A169" s="2"/>
      <c r="B169" s="22"/>
      <c r="C169" s="22"/>
      <c r="D169" s="22"/>
      <c r="E169" s="22"/>
      <c r="F169" s="22"/>
      <c r="G169" s="22"/>
      <c r="H169" s="22"/>
      <c r="I169" s="22"/>
      <c r="J169" s="22"/>
      <c r="K169" s="17"/>
      <c r="L169" s="17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</row>
    <row r="170" spans="1:23" ht="12.75" hidden="1">
      <c r="A170" s="2"/>
      <c r="B170" s="22"/>
      <c r="C170" s="22"/>
      <c r="D170" s="22"/>
      <c r="E170" s="22"/>
      <c r="F170" s="22"/>
      <c r="G170" s="22"/>
      <c r="H170" s="22"/>
      <c r="I170" s="22"/>
      <c r="J170" s="22"/>
      <c r="K170" s="17"/>
      <c r="L170" s="17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</row>
    <row r="171" spans="1:23" ht="12.75" hidden="1">
      <c r="A171" s="2"/>
      <c r="B171" s="22"/>
      <c r="C171" s="22"/>
      <c r="D171" s="22"/>
      <c r="E171" s="22"/>
      <c r="F171" s="22"/>
      <c r="G171" s="22"/>
      <c r="H171" s="22"/>
      <c r="I171" s="22"/>
      <c r="J171" s="22"/>
      <c r="K171" s="17"/>
      <c r="L171" s="17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</row>
    <row r="172" spans="1:23" ht="25.5" customHeight="1" hidden="1">
      <c r="A172" s="2"/>
      <c r="B172" s="22"/>
      <c r="C172" s="22"/>
      <c r="D172" s="22"/>
      <c r="E172" s="22"/>
      <c r="F172" s="22"/>
      <c r="G172" s="22"/>
      <c r="H172" s="22"/>
      <c r="I172" s="22"/>
      <c r="J172" s="22"/>
      <c r="K172" s="17"/>
      <c r="L172" s="17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</row>
    <row r="173" spans="1:23" ht="26.25" customHeight="1" hidden="1">
      <c r="A173" s="2"/>
      <c r="B173" s="22"/>
      <c r="C173" s="22"/>
      <c r="D173" s="22"/>
      <c r="E173" s="22"/>
      <c r="F173" s="22"/>
      <c r="G173" s="22"/>
      <c r="H173" s="22"/>
      <c r="I173" s="22"/>
      <c r="J173" s="22"/>
      <c r="K173" s="54"/>
      <c r="L173" s="54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</row>
    <row r="174" spans="1:23" ht="12.75" hidden="1">
      <c r="A174" s="2"/>
      <c r="B174" s="22"/>
      <c r="C174" s="22"/>
      <c r="D174" s="22"/>
      <c r="E174" s="22"/>
      <c r="F174" s="22"/>
      <c r="G174" s="22"/>
      <c r="H174" s="22"/>
      <c r="I174" s="22"/>
      <c r="J174" s="22"/>
      <c r="K174" s="17"/>
      <c r="L174" s="17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</row>
    <row r="175" spans="1:23" ht="12.75" hidden="1">
      <c r="A175" s="2"/>
      <c r="B175" s="22"/>
      <c r="C175" s="22"/>
      <c r="D175" s="22"/>
      <c r="E175" s="22"/>
      <c r="F175" s="22"/>
      <c r="G175" s="22"/>
      <c r="H175" s="22"/>
      <c r="I175" s="22"/>
      <c r="J175" s="22"/>
      <c r="K175" s="17"/>
      <c r="L175" s="17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</row>
    <row r="176" spans="1:23" ht="12.75" hidden="1">
      <c r="A176" s="2"/>
      <c r="B176" s="22"/>
      <c r="C176" s="22"/>
      <c r="D176" s="22"/>
      <c r="E176" s="22"/>
      <c r="F176" s="22"/>
      <c r="G176" s="22"/>
      <c r="H176" s="22"/>
      <c r="I176" s="22"/>
      <c r="J176" s="22"/>
      <c r="K176" s="17"/>
      <c r="L176" s="17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</row>
    <row r="177" spans="1:23" ht="29.25" customHeight="1" hidden="1">
      <c r="A177" s="2"/>
      <c r="B177" s="22"/>
      <c r="C177" s="22"/>
      <c r="D177" s="22"/>
      <c r="E177" s="22"/>
      <c r="F177" s="22"/>
      <c r="G177" s="22"/>
      <c r="H177" s="22"/>
      <c r="I177" s="22"/>
      <c r="J177" s="22"/>
      <c r="K177" s="17"/>
      <c r="L177" s="17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</row>
    <row r="178" spans="1:23" ht="24" customHeight="1" hidden="1">
      <c r="A178" s="2"/>
      <c r="B178" s="22"/>
      <c r="C178" s="22"/>
      <c r="D178" s="22"/>
      <c r="E178" s="22"/>
      <c r="F178" s="22"/>
      <c r="G178" s="22"/>
      <c r="H178" s="22"/>
      <c r="I178" s="22"/>
      <c r="J178" s="22"/>
      <c r="K178" s="17"/>
      <c r="L178" s="17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</row>
    <row r="179" spans="1:23" ht="12.75" hidden="1">
      <c r="A179" s="2"/>
      <c r="B179" s="22"/>
      <c r="C179" s="22"/>
      <c r="D179" s="22"/>
      <c r="E179" s="22"/>
      <c r="F179" s="22"/>
      <c r="G179" s="22"/>
      <c r="H179" s="22"/>
      <c r="I179" s="22"/>
      <c r="J179" s="22"/>
      <c r="K179" s="54"/>
      <c r="L179" s="54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</row>
    <row r="180" spans="1:23" ht="12.75" hidden="1">
      <c r="A180" s="2"/>
      <c r="B180" s="22"/>
      <c r="C180" s="22"/>
      <c r="D180" s="22"/>
      <c r="E180" s="22"/>
      <c r="F180" s="22"/>
      <c r="G180" s="22"/>
      <c r="H180" s="22"/>
      <c r="I180" s="22"/>
      <c r="J180" s="22"/>
      <c r="K180" s="17"/>
      <c r="L180" s="17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</row>
    <row r="181" spans="1:23" ht="12.75" hidden="1">
      <c r="A181" s="2"/>
      <c r="B181" s="22"/>
      <c r="C181" s="22"/>
      <c r="D181" s="22"/>
      <c r="E181" s="22"/>
      <c r="F181" s="22"/>
      <c r="G181" s="22"/>
      <c r="H181" s="22"/>
      <c r="I181" s="22"/>
      <c r="J181" s="22"/>
      <c r="K181" s="17"/>
      <c r="L181" s="17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</row>
    <row r="182" spans="1:23" ht="12.75" hidden="1">
      <c r="A182" s="2"/>
      <c r="B182" s="22"/>
      <c r="C182" s="22"/>
      <c r="D182" s="22"/>
      <c r="E182" s="22"/>
      <c r="F182" s="22"/>
      <c r="G182" s="22"/>
      <c r="H182" s="22"/>
      <c r="I182" s="22"/>
      <c r="J182" s="22"/>
      <c r="K182" s="17"/>
      <c r="L182" s="17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1:23" ht="12.75" hidden="1">
      <c r="A183" s="2"/>
      <c r="B183" s="22"/>
      <c r="C183" s="22"/>
      <c r="D183" s="22"/>
      <c r="E183" s="22"/>
      <c r="F183" s="22"/>
      <c r="G183" s="22"/>
      <c r="H183" s="22"/>
      <c r="I183" s="22"/>
      <c r="J183" s="22"/>
      <c r="K183" s="17"/>
      <c r="L183" s="17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</row>
    <row r="184" spans="1:23" ht="12.75" hidden="1">
      <c r="A184" s="2"/>
      <c r="B184" s="22"/>
      <c r="C184" s="22"/>
      <c r="D184" s="22"/>
      <c r="E184" s="22"/>
      <c r="F184" s="22"/>
      <c r="G184" s="22"/>
      <c r="H184" s="22"/>
      <c r="I184" s="22"/>
      <c r="J184" s="22"/>
      <c r="K184" s="17"/>
      <c r="L184" s="17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</row>
    <row r="185" spans="1:23" ht="12.75" hidden="1">
      <c r="A185" s="2"/>
      <c r="B185" s="22"/>
      <c r="C185" s="22"/>
      <c r="D185" s="22"/>
      <c r="E185" s="22"/>
      <c r="F185" s="22"/>
      <c r="G185" s="22"/>
      <c r="H185" s="22"/>
      <c r="I185" s="22"/>
      <c r="J185" s="22"/>
      <c r="K185" s="17"/>
      <c r="L185" s="17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</row>
    <row r="186" spans="1:23" ht="12.75" hidden="1">
      <c r="A186" s="2"/>
      <c r="B186" s="22"/>
      <c r="C186" s="22"/>
      <c r="D186" s="22"/>
      <c r="E186" s="22"/>
      <c r="F186" s="22"/>
      <c r="G186" s="22"/>
      <c r="H186" s="22"/>
      <c r="I186" s="22"/>
      <c r="J186" s="22"/>
      <c r="K186" s="17"/>
      <c r="L186" s="17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</row>
    <row r="187" spans="1:23" ht="12.75" hidden="1">
      <c r="A187" s="2"/>
      <c r="B187" s="22"/>
      <c r="C187" s="22"/>
      <c r="D187" s="22"/>
      <c r="E187" s="22"/>
      <c r="F187" s="22"/>
      <c r="G187" s="22"/>
      <c r="H187" s="22"/>
      <c r="I187" s="22"/>
      <c r="J187" s="22"/>
      <c r="K187" s="17"/>
      <c r="L187" s="17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</row>
    <row r="188" spans="1:23" ht="12.75" hidden="1">
      <c r="A188" s="2"/>
      <c r="B188" s="22"/>
      <c r="C188" s="22"/>
      <c r="D188" s="22"/>
      <c r="E188" s="22"/>
      <c r="F188" s="22"/>
      <c r="G188" s="22"/>
      <c r="H188" s="22"/>
      <c r="I188" s="22"/>
      <c r="J188" s="22"/>
      <c r="K188" s="17"/>
      <c r="L188" s="17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</row>
    <row r="189" spans="1:23" ht="12.75" hidden="1">
      <c r="A189" s="2"/>
      <c r="B189" s="22"/>
      <c r="C189" s="22"/>
      <c r="D189" s="22"/>
      <c r="E189" s="22"/>
      <c r="F189" s="22"/>
      <c r="G189" s="22"/>
      <c r="H189" s="22"/>
      <c r="I189" s="22"/>
      <c r="J189" s="22"/>
      <c r="K189" s="17"/>
      <c r="L189" s="17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</row>
    <row r="190" spans="1:23" ht="12.75" hidden="1">
      <c r="A190" s="6"/>
      <c r="B190" s="19"/>
      <c r="C190" s="19"/>
      <c r="D190" s="19"/>
      <c r="E190" s="19"/>
      <c r="F190" s="19"/>
      <c r="G190" s="19"/>
      <c r="H190" s="19"/>
      <c r="I190" s="19"/>
      <c r="J190" s="19"/>
      <c r="K190" s="20"/>
      <c r="L190" s="20"/>
      <c r="M190" s="20"/>
      <c r="N190" s="20"/>
      <c r="O190" s="20"/>
      <c r="P190" s="20"/>
      <c r="Q190" s="20"/>
      <c r="R190" s="21"/>
      <c r="S190" s="21"/>
      <c r="T190" s="21"/>
      <c r="U190" s="21"/>
      <c r="V190" s="21"/>
      <c r="W190" s="21"/>
    </row>
    <row r="191" ht="12.75" hidden="1"/>
    <row r="192" ht="12.75" hidden="1"/>
    <row r="193" spans="1:23" ht="12.75" hidden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</row>
    <row r="194" spans="1:23" ht="12.75" hidden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 hidden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</row>
    <row r="196" spans="1:23" ht="12.75" hidden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</row>
    <row r="197" spans="1:23" ht="12.75" hidden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 hidden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ht="39.75" customHeight="1" hidden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ht="12.75" hidden="1">
      <c r="A200" s="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</row>
    <row r="201" spans="1:23" ht="12.75" hidden="1">
      <c r="A201" s="2"/>
      <c r="B201" s="22"/>
      <c r="C201" s="22"/>
      <c r="D201" s="22"/>
      <c r="E201" s="22"/>
      <c r="F201" s="22"/>
      <c r="G201" s="22"/>
      <c r="H201" s="22"/>
      <c r="I201" s="22"/>
      <c r="J201" s="22"/>
      <c r="K201" s="17"/>
      <c r="L201" s="17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</row>
    <row r="202" spans="1:23" ht="12.75" hidden="1">
      <c r="A202" s="2"/>
      <c r="B202" s="22"/>
      <c r="C202" s="22"/>
      <c r="D202" s="22"/>
      <c r="E202" s="22"/>
      <c r="F202" s="22"/>
      <c r="G202" s="22"/>
      <c r="H202" s="22"/>
      <c r="I202" s="22"/>
      <c r="J202" s="22"/>
      <c r="K202" s="17"/>
      <c r="L202" s="17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</row>
    <row r="203" spans="1:23" ht="12.75" hidden="1">
      <c r="A203" s="2"/>
      <c r="B203" s="22"/>
      <c r="C203" s="22"/>
      <c r="D203" s="22"/>
      <c r="E203" s="22"/>
      <c r="F203" s="22"/>
      <c r="G203" s="22"/>
      <c r="H203" s="22"/>
      <c r="I203" s="22"/>
      <c r="J203" s="22"/>
      <c r="K203" s="53"/>
      <c r="L203" s="53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</row>
    <row r="204" spans="1:23" ht="12.75" hidden="1">
      <c r="A204" s="2"/>
      <c r="B204" s="22"/>
      <c r="C204" s="22"/>
      <c r="D204" s="22"/>
      <c r="E204" s="22"/>
      <c r="F204" s="22"/>
      <c r="G204" s="22"/>
      <c r="H204" s="22"/>
      <c r="I204" s="22"/>
      <c r="J204" s="22"/>
      <c r="K204" s="17"/>
      <c r="L204" s="17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</row>
    <row r="205" spans="1:23" ht="27.75" customHeight="1" hidden="1">
      <c r="A205" s="2"/>
      <c r="B205" s="22"/>
      <c r="C205" s="22"/>
      <c r="D205" s="22"/>
      <c r="E205" s="22"/>
      <c r="F205" s="22"/>
      <c r="G205" s="22"/>
      <c r="H205" s="22"/>
      <c r="I205" s="22"/>
      <c r="J205" s="22"/>
      <c r="K205" s="53"/>
      <c r="L205" s="53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</row>
    <row r="206" spans="1:23" ht="12.75" hidden="1">
      <c r="A206" s="2"/>
      <c r="B206" s="22"/>
      <c r="C206" s="22"/>
      <c r="D206" s="22"/>
      <c r="E206" s="22"/>
      <c r="F206" s="22"/>
      <c r="G206" s="22"/>
      <c r="H206" s="22"/>
      <c r="I206" s="22"/>
      <c r="J206" s="22"/>
      <c r="K206" s="17"/>
      <c r="L206" s="17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</row>
    <row r="207" spans="1:23" ht="25.5" customHeight="1" hidden="1">
      <c r="A207" s="2"/>
      <c r="B207" s="22"/>
      <c r="C207" s="22"/>
      <c r="D207" s="22"/>
      <c r="E207" s="22"/>
      <c r="F207" s="22"/>
      <c r="G207" s="22"/>
      <c r="H207" s="22"/>
      <c r="I207" s="22"/>
      <c r="J207" s="22"/>
      <c r="K207" s="17"/>
      <c r="L207" s="17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</row>
    <row r="208" spans="1:23" ht="12.75" hidden="1">
      <c r="A208" s="2"/>
      <c r="B208" s="22"/>
      <c r="C208" s="22"/>
      <c r="D208" s="22"/>
      <c r="E208" s="22"/>
      <c r="F208" s="22"/>
      <c r="G208" s="22"/>
      <c r="H208" s="22"/>
      <c r="I208" s="22"/>
      <c r="J208" s="22"/>
      <c r="K208" s="17"/>
      <c r="L208" s="17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</row>
    <row r="209" spans="1:23" ht="12.75" hidden="1">
      <c r="A209" s="2"/>
      <c r="B209" s="22"/>
      <c r="C209" s="22"/>
      <c r="D209" s="22"/>
      <c r="E209" s="22"/>
      <c r="F209" s="22"/>
      <c r="G209" s="22"/>
      <c r="H209" s="22"/>
      <c r="I209" s="22"/>
      <c r="J209" s="22"/>
      <c r="K209" s="17"/>
      <c r="L209" s="17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</row>
    <row r="210" spans="1:23" ht="12.75" hidden="1">
      <c r="A210" s="2"/>
      <c r="B210" s="22"/>
      <c r="C210" s="22"/>
      <c r="D210" s="22"/>
      <c r="E210" s="22"/>
      <c r="F210" s="22"/>
      <c r="G210" s="22"/>
      <c r="H210" s="22"/>
      <c r="I210" s="22"/>
      <c r="J210" s="22"/>
      <c r="K210" s="17"/>
      <c r="L210" s="17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</row>
    <row r="211" spans="1:23" ht="26.25" customHeight="1" hidden="1">
      <c r="A211" s="2"/>
      <c r="B211" s="22"/>
      <c r="C211" s="22"/>
      <c r="D211" s="22"/>
      <c r="E211" s="22"/>
      <c r="F211" s="22"/>
      <c r="G211" s="22"/>
      <c r="H211" s="22"/>
      <c r="I211" s="22"/>
      <c r="J211" s="22"/>
      <c r="K211" s="17"/>
      <c r="L211" s="17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</row>
    <row r="212" spans="1:23" ht="12.75" hidden="1">
      <c r="A212" s="2"/>
      <c r="B212" s="22"/>
      <c r="C212" s="22"/>
      <c r="D212" s="22"/>
      <c r="E212" s="22"/>
      <c r="F212" s="22"/>
      <c r="G212" s="22"/>
      <c r="H212" s="22"/>
      <c r="I212" s="22"/>
      <c r="J212" s="22"/>
      <c r="K212" s="17"/>
      <c r="L212" s="17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</row>
    <row r="213" spans="1:23" ht="12.75" hidden="1">
      <c r="A213" s="2"/>
      <c r="B213" s="22"/>
      <c r="C213" s="22"/>
      <c r="D213" s="22"/>
      <c r="E213" s="22"/>
      <c r="F213" s="22"/>
      <c r="G213" s="22"/>
      <c r="H213" s="22"/>
      <c r="I213" s="22"/>
      <c r="J213" s="22"/>
      <c r="K213" s="17"/>
      <c r="L213" s="17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</row>
    <row r="214" spans="1:23" ht="12.75" hidden="1">
      <c r="A214" s="2"/>
      <c r="B214" s="22"/>
      <c r="C214" s="22"/>
      <c r="D214" s="22"/>
      <c r="E214" s="22"/>
      <c r="F214" s="22"/>
      <c r="G214" s="22"/>
      <c r="H214" s="22"/>
      <c r="I214" s="22"/>
      <c r="J214" s="22"/>
      <c r="K214" s="17"/>
      <c r="L214" s="17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</row>
    <row r="215" spans="1:23" ht="12.75" hidden="1">
      <c r="A215" s="2"/>
      <c r="B215" s="22"/>
      <c r="C215" s="22"/>
      <c r="D215" s="22"/>
      <c r="E215" s="22"/>
      <c r="F215" s="22"/>
      <c r="G215" s="22"/>
      <c r="H215" s="22"/>
      <c r="I215" s="22"/>
      <c r="J215" s="22"/>
      <c r="K215" s="17"/>
      <c r="L215" s="17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</row>
    <row r="216" spans="1:23" ht="12.75" hidden="1">
      <c r="A216" s="2"/>
      <c r="B216" s="22"/>
      <c r="C216" s="22"/>
      <c r="D216" s="22"/>
      <c r="E216" s="22"/>
      <c r="F216" s="22"/>
      <c r="G216" s="22"/>
      <c r="H216" s="22"/>
      <c r="I216" s="22"/>
      <c r="J216" s="22"/>
      <c r="K216" s="17"/>
      <c r="L216" s="17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</row>
    <row r="217" spans="1:23" ht="12.75" hidden="1">
      <c r="A217" s="2"/>
      <c r="B217" s="22"/>
      <c r="C217" s="22"/>
      <c r="D217" s="22"/>
      <c r="E217" s="22"/>
      <c r="F217" s="22"/>
      <c r="G217" s="22"/>
      <c r="H217" s="22"/>
      <c r="I217" s="22"/>
      <c r="J217" s="22"/>
      <c r="K217" s="17"/>
      <c r="L217" s="17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</row>
    <row r="218" spans="1:23" ht="12.75" customHeight="1" hidden="1">
      <c r="A218" s="2"/>
      <c r="B218" s="22"/>
      <c r="C218" s="22"/>
      <c r="D218" s="22"/>
      <c r="E218" s="22"/>
      <c r="F218" s="22"/>
      <c r="G218" s="22"/>
      <c r="H218" s="22"/>
      <c r="I218" s="22"/>
      <c r="J218" s="22"/>
      <c r="K218" s="17"/>
      <c r="L218" s="17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</row>
    <row r="219" spans="1:23" ht="12.75" hidden="1">
      <c r="A219" s="2"/>
      <c r="B219" s="22"/>
      <c r="C219" s="22"/>
      <c r="D219" s="22"/>
      <c r="E219" s="22"/>
      <c r="F219" s="22"/>
      <c r="G219" s="22"/>
      <c r="H219" s="22"/>
      <c r="I219" s="22"/>
      <c r="J219" s="22"/>
      <c r="K219" s="17"/>
      <c r="L219" s="17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</row>
    <row r="220" spans="1:23" ht="12.75" hidden="1">
      <c r="A220" s="2"/>
      <c r="B220" s="22"/>
      <c r="C220" s="22"/>
      <c r="D220" s="22"/>
      <c r="E220" s="22"/>
      <c r="F220" s="22"/>
      <c r="G220" s="22"/>
      <c r="H220" s="22"/>
      <c r="I220" s="22"/>
      <c r="J220" s="22"/>
      <c r="K220" s="17"/>
      <c r="L220" s="17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</row>
    <row r="221" spans="1:23" ht="24" customHeight="1" hidden="1">
      <c r="A221" s="2"/>
      <c r="B221" s="22"/>
      <c r="C221" s="22"/>
      <c r="D221" s="22"/>
      <c r="E221" s="22"/>
      <c r="F221" s="22"/>
      <c r="G221" s="22"/>
      <c r="H221" s="22"/>
      <c r="I221" s="22"/>
      <c r="J221" s="22"/>
      <c r="K221" s="54"/>
      <c r="L221" s="54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</row>
    <row r="222" spans="1:23" ht="12.75" hidden="1">
      <c r="A222" s="2"/>
      <c r="B222" s="22"/>
      <c r="C222" s="22"/>
      <c r="D222" s="22"/>
      <c r="E222" s="22"/>
      <c r="F222" s="22"/>
      <c r="G222" s="22"/>
      <c r="H222" s="22"/>
      <c r="I222" s="22"/>
      <c r="J222" s="22"/>
      <c r="K222" s="17"/>
      <c r="L222" s="17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</row>
    <row r="223" spans="1:23" ht="12.75" hidden="1">
      <c r="A223" s="2"/>
      <c r="B223" s="22"/>
      <c r="C223" s="22"/>
      <c r="D223" s="22"/>
      <c r="E223" s="22"/>
      <c r="F223" s="22"/>
      <c r="G223" s="22"/>
      <c r="H223" s="22"/>
      <c r="I223" s="22"/>
      <c r="J223" s="22"/>
      <c r="K223" s="17"/>
      <c r="L223" s="17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</row>
    <row r="224" spans="1:23" ht="26.25" customHeight="1" hidden="1">
      <c r="A224" s="2"/>
      <c r="B224" s="22"/>
      <c r="C224" s="22"/>
      <c r="D224" s="22"/>
      <c r="E224" s="22"/>
      <c r="F224" s="22"/>
      <c r="G224" s="22"/>
      <c r="H224" s="22"/>
      <c r="I224" s="22"/>
      <c r="J224" s="22"/>
      <c r="K224" s="17"/>
      <c r="L224" s="17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:23" ht="25.5" customHeight="1" hidden="1">
      <c r="A225" s="2"/>
      <c r="B225" s="22"/>
      <c r="C225" s="22"/>
      <c r="D225" s="22"/>
      <c r="E225" s="22"/>
      <c r="F225" s="22"/>
      <c r="G225" s="22"/>
      <c r="H225" s="22"/>
      <c r="I225" s="22"/>
      <c r="J225" s="22"/>
      <c r="K225" s="17"/>
      <c r="L225" s="17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:23" ht="12.75" hidden="1">
      <c r="A226" s="2"/>
      <c r="B226" s="22"/>
      <c r="C226" s="22"/>
      <c r="D226" s="22"/>
      <c r="E226" s="22"/>
      <c r="F226" s="22"/>
      <c r="G226" s="22"/>
      <c r="H226" s="22"/>
      <c r="I226" s="22"/>
      <c r="J226" s="22"/>
      <c r="K226" s="54"/>
      <c r="L226" s="54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</row>
    <row r="227" spans="1:23" ht="12.75" hidden="1">
      <c r="A227" s="2"/>
      <c r="B227" s="22"/>
      <c r="C227" s="22"/>
      <c r="D227" s="22"/>
      <c r="E227" s="22"/>
      <c r="F227" s="22"/>
      <c r="G227" s="22"/>
      <c r="H227" s="22"/>
      <c r="I227" s="22"/>
      <c r="J227" s="22"/>
      <c r="K227" s="17"/>
      <c r="L227" s="17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</row>
    <row r="228" spans="1:23" ht="12.75" hidden="1">
      <c r="A228" s="2"/>
      <c r="B228" s="22"/>
      <c r="C228" s="22"/>
      <c r="D228" s="22"/>
      <c r="E228" s="22"/>
      <c r="F228" s="22"/>
      <c r="G228" s="22"/>
      <c r="H228" s="22"/>
      <c r="I228" s="22"/>
      <c r="J228" s="22"/>
      <c r="K228" s="17"/>
      <c r="L228" s="17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</row>
    <row r="229" spans="1:23" ht="12.75" hidden="1">
      <c r="A229" s="2"/>
      <c r="B229" s="22"/>
      <c r="C229" s="22"/>
      <c r="D229" s="22"/>
      <c r="E229" s="22"/>
      <c r="F229" s="22"/>
      <c r="G229" s="22"/>
      <c r="H229" s="22"/>
      <c r="I229" s="22"/>
      <c r="J229" s="22"/>
      <c r="K229" s="17"/>
      <c r="L229" s="17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</row>
    <row r="230" spans="1:23" ht="12.75" hidden="1">
      <c r="A230" s="2"/>
      <c r="B230" s="22"/>
      <c r="C230" s="22"/>
      <c r="D230" s="22"/>
      <c r="E230" s="22"/>
      <c r="F230" s="22"/>
      <c r="G230" s="22"/>
      <c r="H230" s="22"/>
      <c r="I230" s="22"/>
      <c r="J230" s="22"/>
      <c r="K230" s="17"/>
      <c r="L230" s="17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</row>
    <row r="231" spans="1:23" ht="12.75" hidden="1">
      <c r="A231" s="2"/>
      <c r="B231" s="22"/>
      <c r="C231" s="22"/>
      <c r="D231" s="22"/>
      <c r="E231" s="22"/>
      <c r="F231" s="22"/>
      <c r="G231" s="22"/>
      <c r="H231" s="22"/>
      <c r="I231" s="22"/>
      <c r="J231" s="22"/>
      <c r="K231" s="17"/>
      <c r="L231" s="17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</row>
    <row r="232" spans="1:23" ht="12.75" hidden="1">
      <c r="A232" s="2"/>
      <c r="B232" s="22"/>
      <c r="C232" s="22"/>
      <c r="D232" s="22"/>
      <c r="E232" s="22"/>
      <c r="F232" s="22"/>
      <c r="G232" s="22"/>
      <c r="H232" s="22"/>
      <c r="I232" s="22"/>
      <c r="J232" s="22"/>
      <c r="K232" s="17"/>
      <c r="L232" s="17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</row>
    <row r="233" spans="1:23" ht="12.75" hidden="1">
      <c r="A233" s="2"/>
      <c r="B233" s="22"/>
      <c r="C233" s="22"/>
      <c r="D233" s="22"/>
      <c r="E233" s="22"/>
      <c r="F233" s="22"/>
      <c r="G233" s="22"/>
      <c r="H233" s="22"/>
      <c r="I233" s="22"/>
      <c r="J233" s="22"/>
      <c r="K233" s="17"/>
      <c r="L233" s="17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</row>
    <row r="234" spans="1:23" ht="12.75" hidden="1">
      <c r="A234" s="2"/>
      <c r="B234" s="22"/>
      <c r="C234" s="22"/>
      <c r="D234" s="22"/>
      <c r="E234" s="22"/>
      <c r="F234" s="22"/>
      <c r="G234" s="22"/>
      <c r="H234" s="22"/>
      <c r="I234" s="22"/>
      <c r="J234" s="22"/>
      <c r="K234" s="17"/>
      <c r="L234" s="17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</row>
    <row r="235" spans="1:23" ht="12.75" hidden="1">
      <c r="A235" s="2"/>
      <c r="B235" s="22"/>
      <c r="C235" s="22"/>
      <c r="D235" s="22"/>
      <c r="E235" s="22"/>
      <c r="F235" s="22"/>
      <c r="G235" s="22"/>
      <c r="H235" s="22"/>
      <c r="I235" s="22"/>
      <c r="J235" s="22"/>
      <c r="K235" s="17"/>
      <c r="L235" s="17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</row>
    <row r="236" spans="1:23" ht="12.75" hidden="1">
      <c r="A236" s="2"/>
      <c r="B236" s="22"/>
      <c r="C236" s="22"/>
      <c r="D236" s="22"/>
      <c r="E236" s="22"/>
      <c r="F236" s="22"/>
      <c r="G236" s="22"/>
      <c r="H236" s="22"/>
      <c r="I236" s="22"/>
      <c r="J236" s="22"/>
      <c r="K236" s="17"/>
      <c r="L236" s="17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</row>
    <row r="237" spans="1:23" ht="12.75" hidden="1">
      <c r="A237" s="6"/>
      <c r="B237" s="19"/>
      <c r="C237" s="19"/>
      <c r="D237" s="19"/>
      <c r="E237" s="19"/>
      <c r="F237" s="19"/>
      <c r="G237" s="19"/>
      <c r="H237" s="19"/>
      <c r="I237" s="19"/>
      <c r="J237" s="19"/>
      <c r="K237" s="20"/>
      <c r="L237" s="20"/>
      <c r="M237" s="20"/>
      <c r="N237" s="20"/>
      <c r="O237" s="20"/>
      <c r="P237" s="20"/>
      <c r="Q237" s="20"/>
      <c r="R237" s="21"/>
      <c r="S237" s="21"/>
      <c r="T237" s="21"/>
      <c r="U237" s="21"/>
      <c r="V237" s="21"/>
      <c r="W237" s="21"/>
    </row>
    <row r="238" ht="12.75" hidden="1"/>
    <row r="239" ht="12.75" hidden="1"/>
    <row r="240" spans="1:23" ht="12.75">
      <c r="A240" s="25" t="s">
        <v>43</v>
      </c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</row>
    <row r="241" spans="1:23" ht="12.75">
      <c r="A241" s="25" t="s">
        <v>119</v>
      </c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</row>
    <row r="242" spans="1:23" ht="12.75">
      <c r="A242" s="25" t="s">
        <v>175</v>
      </c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</row>
    <row r="243" spans="1:23" ht="12.75">
      <c r="A243" s="25" t="s">
        <v>64</v>
      </c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</row>
    <row r="244" spans="1:2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2.75">
      <c r="A245" s="17" t="s">
        <v>45</v>
      </c>
      <c r="B245" s="17" t="s">
        <v>70</v>
      </c>
      <c r="C245" s="17"/>
      <c r="D245" s="17"/>
      <c r="E245" s="17"/>
      <c r="F245" s="17"/>
      <c r="G245" s="17"/>
      <c r="H245" s="17"/>
      <c r="I245" s="17"/>
      <c r="J245" s="17" t="s">
        <v>123</v>
      </c>
      <c r="K245" s="17"/>
      <c r="L245" s="17" t="s">
        <v>69</v>
      </c>
      <c r="M245" s="17"/>
      <c r="N245" s="17" t="s">
        <v>67</v>
      </c>
      <c r="O245" s="17"/>
      <c r="P245" s="17" t="s">
        <v>120</v>
      </c>
      <c r="Q245" s="17"/>
      <c r="R245" s="17" t="s">
        <v>48</v>
      </c>
      <c r="S245" s="17"/>
      <c r="T245" s="17"/>
      <c r="U245" s="17"/>
      <c r="V245" s="17"/>
      <c r="W245" s="17"/>
    </row>
    <row r="246" spans="1:23" ht="49.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 t="s">
        <v>65</v>
      </c>
      <c r="S246" s="17"/>
      <c r="T246" s="17"/>
      <c r="U246" s="17" t="s">
        <v>66</v>
      </c>
      <c r="V246" s="17"/>
      <c r="W246" s="17"/>
    </row>
    <row r="247" spans="1:23" ht="12.75">
      <c r="A247" s="5">
        <v>1</v>
      </c>
      <c r="B247" s="24">
        <v>2</v>
      </c>
      <c r="C247" s="24"/>
      <c r="D247" s="24"/>
      <c r="E247" s="24"/>
      <c r="F247" s="24"/>
      <c r="G247" s="24"/>
      <c r="H247" s="24"/>
      <c r="I247" s="24"/>
      <c r="J247" s="24">
        <v>3</v>
      </c>
      <c r="K247" s="24"/>
      <c r="L247" s="24">
        <v>4</v>
      </c>
      <c r="M247" s="24"/>
      <c r="N247" s="24">
        <v>5</v>
      </c>
      <c r="O247" s="24"/>
      <c r="P247" s="24">
        <v>6</v>
      </c>
      <c r="Q247" s="24"/>
      <c r="R247" s="24">
        <v>7</v>
      </c>
      <c r="S247" s="24"/>
      <c r="T247" s="24"/>
      <c r="U247" s="24">
        <v>8</v>
      </c>
      <c r="V247" s="24"/>
      <c r="W247" s="24"/>
    </row>
    <row r="248" spans="1:23" ht="12.75" hidden="1">
      <c r="A248" s="2"/>
      <c r="B248" s="22"/>
      <c r="C248" s="22"/>
      <c r="D248" s="22"/>
      <c r="E248" s="22"/>
      <c r="F248" s="22"/>
      <c r="G248" s="22"/>
      <c r="H248" s="22"/>
      <c r="I248" s="22"/>
      <c r="J248" s="23"/>
      <c r="K248" s="23"/>
      <c r="L248" s="17"/>
      <c r="M248" s="17"/>
      <c r="N248" s="18"/>
      <c r="O248" s="18"/>
      <c r="P248" s="17"/>
      <c r="Q248" s="17"/>
      <c r="R248" s="18"/>
      <c r="S248" s="18"/>
      <c r="T248" s="18"/>
      <c r="U248" s="18"/>
      <c r="V248" s="18"/>
      <c r="W248" s="18"/>
    </row>
    <row r="249" spans="1:23" ht="12.75">
      <c r="A249" s="2">
        <v>1</v>
      </c>
      <c r="B249" s="22" t="s">
        <v>128</v>
      </c>
      <c r="C249" s="22"/>
      <c r="D249" s="22"/>
      <c r="E249" s="22"/>
      <c r="F249" s="22"/>
      <c r="G249" s="22"/>
      <c r="H249" s="22"/>
      <c r="I249" s="22"/>
      <c r="J249" s="23">
        <v>0.0834</v>
      </c>
      <c r="K249" s="23"/>
      <c r="L249" s="17" t="s">
        <v>73</v>
      </c>
      <c r="M249" s="17"/>
      <c r="N249" s="18">
        <v>26</v>
      </c>
      <c r="O249" s="18"/>
      <c r="P249" s="17">
        <v>0.15</v>
      </c>
      <c r="Q249" s="17"/>
      <c r="R249" s="18">
        <f aca="true" t="shared" si="2" ref="R249:R263">J249*N249*P249</f>
        <v>0.32526</v>
      </c>
      <c r="S249" s="18"/>
      <c r="T249" s="18"/>
      <c r="U249" s="18">
        <f>R249*$S$11</f>
        <v>0.37404899999999996</v>
      </c>
      <c r="V249" s="18"/>
      <c r="W249" s="18"/>
    </row>
    <row r="250" spans="1:23" ht="12.75">
      <c r="A250" s="2">
        <v>2</v>
      </c>
      <c r="B250" s="22" t="s">
        <v>129</v>
      </c>
      <c r="C250" s="22"/>
      <c r="D250" s="22"/>
      <c r="E250" s="22"/>
      <c r="F250" s="22"/>
      <c r="G250" s="22"/>
      <c r="H250" s="22"/>
      <c r="I250" s="22"/>
      <c r="J250" s="23">
        <v>0.0834</v>
      </c>
      <c r="K250" s="23"/>
      <c r="L250" s="17" t="s">
        <v>73</v>
      </c>
      <c r="M250" s="17"/>
      <c r="N250" s="18">
        <v>120</v>
      </c>
      <c r="O250" s="18"/>
      <c r="P250" s="17">
        <v>1</v>
      </c>
      <c r="Q250" s="17"/>
      <c r="R250" s="18">
        <f t="shared" si="2"/>
        <v>10.008000000000001</v>
      </c>
      <c r="S250" s="18"/>
      <c r="T250" s="18"/>
      <c r="U250" s="18">
        <f aca="true" t="shared" si="3" ref="U250:U286">R250*$S$11</f>
        <v>11.5092</v>
      </c>
      <c r="V250" s="18"/>
      <c r="W250" s="18"/>
    </row>
    <row r="251" spans="1:23" ht="12.75" customHeight="1" hidden="1">
      <c r="A251" s="2"/>
      <c r="B251" s="22"/>
      <c r="C251" s="22"/>
      <c r="D251" s="22"/>
      <c r="E251" s="22"/>
      <c r="F251" s="22"/>
      <c r="G251" s="22"/>
      <c r="H251" s="22"/>
      <c r="I251" s="22"/>
      <c r="J251" s="23"/>
      <c r="K251" s="23"/>
      <c r="L251" s="17"/>
      <c r="M251" s="17"/>
      <c r="N251" s="18"/>
      <c r="O251" s="18"/>
      <c r="P251" s="17"/>
      <c r="Q251" s="17"/>
      <c r="R251" s="18"/>
      <c r="S251" s="18"/>
      <c r="T251" s="18"/>
      <c r="U251" s="18">
        <f t="shared" si="3"/>
        <v>0</v>
      </c>
      <c r="V251" s="18"/>
      <c r="W251" s="18"/>
    </row>
    <row r="252" spans="1:23" ht="12.75">
      <c r="A252" s="2">
        <v>3</v>
      </c>
      <c r="B252" s="22" t="s">
        <v>130</v>
      </c>
      <c r="C252" s="22"/>
      <c r="D252" s="22"/>
      <c r="E252" s="22"/>
      <c r="F252" s="22"/>
      <c r="G252" s="22"/>
      <c r="H252" s="22"/>
      <c r="I252" s="22"/>
      <c r="J252" s="23">
        <v>0.0278</v>
      </c>
      <c r="K252" s="23"/>
      <c r="L252" s="17" t="s">
        <v>73</v>
      </c>
      <c r="M252" s="17"/>
      <c r="N252" s="18">
        <v>400</v>
      </c>
      <c r="O252" s="18"/>
      <c r="P252" s="17">
        <v>1</v>
      </c>
      <c r="Q252" s="17"/>
      <c r="R252" s="18">
        <f t="shared" si="2"/>
        <v>11.12</v>
      </c>
      <c r="S252" s="18"/>
      <c r="T252" s="18"/>
      <c r="U252" s="18">
        <f t="shared" si="3"/>
        <v>12.787999999999998</v>
      </c>
      <c r="V252" s="18"/>
      <c r="W252" s="18"/>
    </row>
    <row r="253" spans="1:23" ht="12.75">
      <c r="A253" s="2">
        <v>4</v>
      </c>
      <c r="B253" s="22" t="s">
        <v>131</v>
      </c>
      <c r="C253" s="22"/>
      <c r="D253" s="22"/>
      <c r="E253" s="22"/>
      <c r="F253" s="22"/>
      <c r="G253" s="22"/>
      <c r="H253" s="22"/>
      <c r="I253" s="22"/>
      <c r="J253" s="23">
        <v>0.1666</v>
      </c>
      <c r="K253" s="23"/>
      <c r="L253" s="17" t="s">
        <v>73</v>
      </c>
      <c r="M253" s="17"/>
      <c r="N253" s="18">
        <v>58.1</v>
      </c>
      <c r="O253" s="18"/>
      <c r="P253" s="17">
        <v>1</v>
      </c>
      <c r="Q253" s="17"/>
      <c r="R253" s="18">
        <f t="shared" si="2"/>
        <v>9.67946</v>
      </c>
      <c r="S253" s="18"/>
      <c r="T253" s="18"/>
      <c r="U253" s="18">
        <f t="shared" si="3"/>
        <v>11.131378999999999</v>
      </c>
      <c r="V253" s="18"/>
      <c r="W253" s="18"/>
    </row>
    <row r="254" spans="1:23" ht="12.75">
      <c r="A254" s="2">
        <v>5</v>
      </c>
      <c r="B254" s="22" t="s">
        <v>132</v>
      </c>
      <c r="C254" s="22"/>
      <c r="D254" s="22"/>
      <c r="E254" s="22"/>
      <c r="F254" s="22"/>
      <c r="G254" s="22"/>
      <c r="H254" s="22"/>
      <c r="I254" s="22"/>
      <c r="J254" s="23">
        <v>0.0834</v>
      </c>
      <c r="K254" s="23"/>
      <c r="L254" s="17" t="s">
        <v>73</v>
      </c>
      <c r="M254" s="17"/>
      <c r="N254" s="18">
        <v>45</v>
      </c>
      <c r="O254" s="18"/>
      <c r="P254" s="17">
        <v>1</v>
      </c>
      <c r="Q254" s="17"/>
      <c r="R254" s="18">
        <f t="shared" si="2"/>
        <v>3.753</v>
      </c>
      <c r="S254" s="18"/>
      <c r="T254" s="18"/>
      <c r="U254" s="18">
        <f t="shared" si="3"/>
        <v>4.31595</v>
      </c>
      <c r="V254" s="18"/>
      <c r="W254" s="18"/>
    </row>
    <row r="255" spans="1:23" ht="12.75" customHeight="1" hidden="1">
      <c r="A255" s="2"/>
      <c r="B255" s="22"/>
      <c r="C255" s="22"/>
      <c r="D255" s="22"/>
      <c r="E255" s="22"/>
      <c r="F255" s="22"/>
      <c r="G255" s="22"/>
      <c r="H255" s="22"/>
      <c r="I255" s="22"/>
      <c r="J255" s="23"/>
      <c r="K255" s="23"/>
      <c r="L255" s="17"/>
      <c r="M255" s="17"/>
      <c r="N255" s="18"/>
      <c r="O255" s="18"/>
      <c r="P255" s="17"/>
      <c r="Q255" s="17"/>
      <c r="R255" s="18"/>
      <c r="S255" s="18"/>
      <c r="T255" s="18"/>
      <c r="U255" s="18">
        <f t="shared" si="3"/>
        <v>0</v>
      </c>
      <c r="V255" s="18"/>
      <c r="W255" s="18"/>
    </row>
    <row r="256" spans="1:23" ht="12.75" customHeight="1" hidden="1">
      <c r="A256" s="2"/>
      <c r="B256" s="22"/>
      <c r="C256" s="22"/>
      <c r="D256" s="22"/>
      <c r="E256" s="22"/>
      <c r="F256" s="22"/>
      <c r="G256" s="22"/>
      <c r="H256" s="22"/>
      <c r="I256" s="22"/>
      <c r="J256" s="23"/>
      <c r="K256" s="23"/>
      <c r="L256" s="17"/>
      <c r="M256" s="17"/>
      <c r="N256" s="18"/>
      <c r="O256" s="18"/>
      <c r="P256" s="17"/>
      <c r="Q256" s="17"/>
      <c r="R256" s="18"/>
      <c r="S256" s="18"/>
      <c r="T256" s="18"/>
      <c r="U256" s="18">
        <f t="shared" si="3"/>
        <v>0</v>
      </c>
      <c r="V256" s="18"/>
      <c r="W256" s="18"/>
    </row>
    <row r="257" spans="1:23" ht="12.75" customHeight="1" hidden="1">
      <c r="A257" s="2"/>
      <c r="B257" s="22"/>
      <c r="C257" s="22"/>
      <c r="D257" s="22"/>
      <c r="E257" s="22"/>
      <c r="F257" s="22"/>
      <c r="G257" s="22"/>
      <c r="H257" s="22"/>
      <c r="I257" s="22"/>
      <c r="J257" s="23"/>
      <c r="K257" s="23"/>
      <c r="L257" s="17"/>
      <c r="M257" s="17"/>
      <c r="N257" s="18"/>
      <c r="O257" s="18"/>
      <c r="P257" s="17"/>
      <c r="Q257" s="17"/>
      <c r="R257" s="18"/>
      <c r="S257" s="18"/>
      <c r="T257" s="18"/>
      <c r="U257" s="18">
        <f t="shared" si="3"/>
        <v>0</v>
      </c>
      <c r="V257" s="18"/>
      <c r="W257" s="18"/>
    </row>
    <row r="258" spans="1:23" ht="12.75" customHeight="1" hidden="1">
      <c r="A258" s="2"/>
      <c r="B258" s="22"/>
      <c r="C258" s="22"/>
      <c r="D258" s="22"/>
      <c r="E258" s="22"/>
      <c r="F258" s="22"/>
      <c r="G258" s="22"/>
      <c r="H258" s="22"/>
      <c r="I258" s="22"/>
      <c r="J258" s="23"/>
      <c r="K258" s="23"/>
      <c r="L258" s="17"/>
      <c r="M258" s="17"/>
      <c r="N258" s="18"/>
      <c r="O258" s="18"/>
      <c r="P258" s="17"/>
      <c r="Q258" s="17"/>
      <c r="R258" s="18"/>
      <c r="S258" s="18"/>
      <c r="T258" s="18"/>
      <c r="U258" s="18">
        <f t="shared" si="3"/>
        <v>0</v>
      </c>
      <c r="V258" s="18"/>
      <c r="W258" s="18"/>
    </row>
    <row r="259" spans="1:23" ht="12.75">
      <c r="A259" s="2">
        <v>6</v>
      </c>
      <c r="B259" s="22" t="s">
        <v>135</v>
      </c>
      <c r="C259" s="22"/>
      <c r="D259" s="22"/>
      <c r="E259" s="22"/>
      <c r="F259" s="22"/>
      <c r="G259" s="22"/>
      <c r="H259" s="22"/>
      <c r="I259" s="22"/>
      <c r="J259" s="23">
        <v>0.0834</v>
      </c>
      <c r="K259" s="23"/>
      <c r="L259" s="17" t="s">
        <v>73</v>
      </c>
      <c r="M259" s="17"/>
      <c r="N259" s="18">
        <v>90</v>
      </c>
      <c r="O259" s="18"/>
      <c r="P259" s="17">
        <v>1</v>
      </c>
      <c r="Q259" s="17"/>
      <c r="R259" s="18">
        <f t="shared" si="2"/>
        <v>7.506</v>
      </c>
      <c r="S259" s="18"/>
      <c r="T259" s="18"/>
      <c r="U259" s="18">
        <f t="shared" si="3"/>
        <v>8.6319</v>
      </c>
      <c r="V259" s="18"/>
      <c r="W259" s="18"/>
    </row>
    <row r="260" spans="1:23" ht="12.75">
      <c r="A260" s="2">
        <v>7</v>
      </c>
      <c r="B260" s="22" t="s">
        <v>136</v>
      </c>
      <c r="C260" s="22"/>
      <c r="D260" s="22"/>
      <c r="E260" s="22"/>
      <c r="F260" s="22"/>
      <c r="G260" s="22"/>
      <c r="H260" s="22"/>
      <c r="I260" s="22"/>
      <c r="J260" s="23">
        <v>0.0834</v>
      </c>
      <c r="K260" s="23"/>
      <c r="L260" s="17" t="s">
        <v>73</v>
      </c>
      <c r="M260" s="17"/>
      <c r="N260" s="18">
        <v>458.1</v>
      </c>
      <c r="O260" s="18"/>
      <c r="P260" s="17">
        <v>2</v>
      </c>
      <c r="Q260" s="17"/>
      <c r="R260" s="18">
        <f t="shared" si="2"/>
        <v>76.41108000000001</v>
      </c>
      <c r="S260" s="18"/>
      <c r="T260" s="18"/>
      <c r="U260" s="18">
        <f t="shared" si="3"/>
        <v>87.872742</v>
      </c>
      <c r="V260" s="18"/>
      <c r="W260" s="18"/>
    </row>
    <row r="261" spans="1:23" ht="12.75" customHeight="1" hidden="1">
      <c r="A261" s="2"/>
      <c r="B261" s="22"/>
      <c r="C261" s="22"/>
      <c r="D261" s="22"/>
      <c r="E261" s="22"/>
      <c r="F261" s="22"/>
      <c r="G261" s="22"/>
      <c r="H261" s="22"/>
      <c r="I261" s="22"/>
      <c r="J261" s="23"/>
      <c r="K261" s="23"/>
      <c r="L261" s="17"/>
      <c r="M261" s="17"/>
      <c r="N261" s="18"/>
      <c r="O261" s="18"/>
      <c r="P261" s="17"/>
      <c r="Q261" s="17"/>
      <c r="R261" s="18"/>
      <c r="S261" s="18"/>
      <c r="T261" s="18"/>
      <c r="U261" s="18">
        <f t="shared" si="3"/>
        <v>0</v>
      </c>
      <c r="V261" s="18"/>
      <c r="W261" s="18"/>
    </row>
    <row r="262" spans="1:23" ht="12.75">
      <c r="A262" s="2">
        <v>8</v>
      </c>
      <c r="B262" s="22" t="s">
        <v>137</v>
      </c>
      <c r="C262" s="22"/>
      <c r="D262" s="22"/>
      <c r="E262" s="22"/>
      <c r="F262" s="22"/>
      <c r="G262" s="22"/>
      <c r="H262" s="22"/>
      <c r="I262" s="22"/>
      <c r="J262" s="23">
        <v>0.0417</v>
      </c>
      <c r="K262" s="23"/>
      <c r="L262" s="17" t="s">
        <v>73</v>
      </c>
      <c r="M262" s="17"/>
      <c r="N262" s="18">
        <v>140</v>
      </c>
      <c r="O262" s="18"/>
      <c r="P262" s="17">
        <v>0.3</v>
      </c>
      <c r="Q262" s="17"/>
      <c r="R262" s="18">
        <f t="shared" si="2"/>
        <v>1.7514</v>
      </c>
      <c r="S262" s="18"/>
      <c r="T262" s="18"/>
      <c r="U262" s="18">
        <f t="shared" si="3"/>
        <v>2.01411</v>
      </c>
      <c r="V262" s="18"/>
      <c r="W262" s="18"/>
    </row>
    <row r="263" spans="1:23" ht="24.75" customHeight="1">
      <c r="A263" s="2">
        <v>9</v>
      </c>
      <c r="B263" s="22" t="s">
        <v>138</v>
      </c>
      <c r="C263" s="22"/>
      <c r="D263" s="22"/>
      <c r="E263" s="22"/>
      <c r="F263" s="22"/>
      <c r="G263" s="22"/>
      <c r="H263" s="22"/>
      <c r="I263" s="22"/>
      <c r="J263" s="23">
        <v>0.0834</v>
      </c>
      <c r="K263" s="23"/>
      <c r="L263" s="17" t="s">
        <v>73</v>
      </c>
      <c r="M263" s="17"/>
      <c r="N263" s="18">
        <v>45</v>
      </c>
      <c r="O263" s="18"/>
      <c r="P263" s="17">
        <v>1</v>
      </c>
      <c r="Q263" s="17"/>
      <c r="R263" s="18">
        <f t="shared" si="2"/>
        <v>3.753</v>
      </c>
      <c r="S263" s="18"/>
      <c r="T263" s="18"/>
      <c r="U263" s="18">
        <f t="shared" si="3"/>
        <v>4.31595</v>
      </c>
      <c r="V263" s="18"/>
      <c r="W263" s="18"/>
    </row>
    <row r="264" spans="1:23" ht="12.75" customHeight="1" hidden="1">
      <c r="A264" s="2"/>
      <c r="B264" s="22"/>
      <c r="C264" s="22"/>
      <c r="D264" s="22"/>
      <c r="E264" s="22"/>
      <c r="F264" s="22"/>
      <c r="G264" s="22"/>
      <c r="H264" s="22"/>
      <c r="I264" s="22"/>
      <c r="J264" s="23"/>
      <c r="K264" s="23"/>
      <c r="L264" s="17"/>
      <c r="M264" s="17"/>
      <c r="N264" s="18"/>
      <c r="O264" s="18"/>
      <c r="P264" s="17"/>
      <c r="Q264" s="17"/>
      <c r="R264" s="18"/>
      <c r="S264" s="18"/>
      <c r="T264" s="18"/>
      <c r="U264" s="18">
        <f t="shared" si="3"/>
        <v>0</v>
      </c>
      <c r="V264" s="18"/>
      <c r="W264" s="18"/>
    </row>
    <row r="265" spans="1:23" ht="12.75">
      <c r="A265" s="2">
        <v>10</v>
      </c>
      <c r="B265" s="22" t="s">
        <v>139</v>
      </c>
      <c r="C265" s="22"/>
      <c r="D265" s="22"/>
      <c r="E265" s="22"/>
      <c r="F265" s="22"/>
      <c r="G265" s="22"/>
      <c r="H265" s="22"/>
      <c r="I265" s="22"/>
      <c r="J265" s="23">
        <v>0.1666</v>
      </c>
      <c r="K265" s="23"/>
      <c r="L265" s="17" t="s">
        <v>73</v>
      </c>
      <c r="M265" s="17"/>
      <c r="N265" s="18">
        <v>80</v>
      </c>
      <c r="O265" s="18"/>
      <c r="P265" s="17">
        <v>1</v>
      </c>
      <c r="Q265" s="17"/>
      <c r="R265" s="18">
        <f>J265*N265*P265</f>
        <v>13.328</v>
      </c>
      <c r="S265" s="18"/>
      <c r="T265" s="18"/>
      <c r="U265" s="18">
        <f t="shared" si="3"/>
        <v>15.327199999999998</v>
      </c>
      <c r="V265" s="18"/>
      <c r="W265" s="18"/>
    </row>
    <row r="266" spans="1:23" ht="12.75" customHeight="1" hidden="1">
      <c r="A266" s="2"/>
      <c r="B266" s="22"/>
      <c r="C266" s="22"/>
      <c r="D266" s="22"/>
      <c r="E266" s="22"/>
      <c r="F266" s="22"/>
      <c r="G266" s="22"/>
      <c r="H266" s="22"/>
      <c r="I266" s="22"/>
      <c r="J266" s="23"/>
      <c r="K266" s="23"/>
      <c r="L266" s="17"/>
      <c r="M266" s="17"/>
      <c r="N266" s="18"/>
      <c r="O266" s="18"/>
      <c r="P266" s="17"/>
      <c r="Q266" s="17"/>
      <c r="R266" s="18"/>
      <c r="S266" s="18"/>
      <c r="T266" s="18"/>
      <c r="U266" s="18">
        <f t="shared" si="3"/>
        <v>0</v>
      </c>
      <c r="V266" s="18"/>
      <c r="W266" s="18"/>
    </row>
    <row r="267" spans="1:23" ht="12.75" customHeight="1" hidden="1">
      <c r="A267" s="2"/>
      <c r="B267" s="22"/>
      <c r="C267" s="22"/>
      <c r="D267" s="22"/>
      <c r="E267" s="22"/>
      <c r="F267" s="22"/>
      <c r="G267" s="22"/>
      <c r="H267" s="22"/>
      <c r="I267" s="22"/>
      <c r="J267" s="23"/>
      <c r="K267" s="23"/>
      <c r="L267" s="17"/>
      <c r="M267" s="17"/>
      <c r="N267" s="18"/>
      <c r="O267" s="18"/>
      <c r="P267" s="17"/>
      <c r="Q267" s="17"/>
      <c r="R267" s="18"/>
      <c r="S267" s="18"/>
      <c r="T267" s="18"/>
      <c r="U267" s="18">
        <f t="shared" si="3"/>
        <v>0</v>
      </c>
      <c r="V267" s="18"/>
      <c r="W267" s="18"/>
    </row>
    <row r="268" spans="1:23" ht="12.75" customHeight="1" hidden="1">
      <c r="A268" s="2"/>
      <c r="B268" s="22"/>
      <c r="C268" s="22"/>
      <c r="D268" s="22"/>
      <c r="E268" s="22"/>
      <c r="F268" s="22"/>
      <c r="G268" s="22"/>
      <c r="H268" s="22"/>
      <c r="I268" s="22"/>
      <c r="J268" s="23"/>
      <c r="K268" s="23"/>
      <c r="L268" s="17"/>
      <c r="M268" s="17"/>
      <c r="N268" s="18"/>
      <c r="O268" s="18"/>
      <c r="P268" s="17"/>
      <c r="Q268" s="17"/>
      <c r="R268" s="18"/>
      <c r="S268" s="18"/>
      <c r="T268" s="18"/>
      <c r="U268" s="18">
        <f t="shared" si="3"/>
        <v>0</v>
      </c>
      <c r="V268" s="18"/>
      <c r="W268" s="18"/>
    </row>
    <row r="269" spans="1:23" ht="12.75" customHeight="1" hidden="1">
      <c r="A269" s="2"/>
      <c r="B269" s="22"/>
      <c r="C269" s="22"/>
      <c r="D269" s="22"/>
      <c r="E269" s="22"/>
      <c r="F269" s="22"/>
      <c r="G269" s="22"/>
      <c r="H269" s="22"/>
      <c r="I269" s="22"/>
      <c r="J269" s="23"/>
      <c r="K269" s="23"/>
      <c r="L269" s="17"/>
      <c r="M269" s="17"/>
      <c r="N269" s="18"/>
      <c r="O269" s="18"/>
      <c r="P269" s="17"/>
      <c r="Q269" s="17"/>
      <c r="R269" s="18"/>
      <c r="S269" s="18"/>
      <c r="T269" s="18"/>
      <c r="U269" s="18">
        <f t="shared" si="3"/>
        <v>0</v>
      </c>
      <c r="V269" s="18"/>
      <c r="W269" s="18"/>
    </row>
    <row r="270" spans="1:23" ht="12.75">
      <c r="A270" s="2">
        <v>11</v>
      </c>
      <c r="B270" s="22" t="s">
        <v>140</v>
      </c>
      <c r="C270" s="22"/>
      <c r="D270" s="22"/>
      <c r="E270" s="22"/>
      <c r="F270" s="22"/>
      <c r="G270" s="22"/>
      <c r="H270" s="22"/>
      <c r="I270" s="22"/>
      <c r="J270" s="23">
        <v>0.0417</v>
      </c>
      <c r="K270" s="23"/>
      <c r="L270" s="17" t="s">
        <v>73</v>
      </c>
      <c r="M270" s="17"/>
      <c r="N270" s="18">
        <v>125.9</v>
      </c>
      <c r="O270" s="18"/>
      <c r="P270" s="17">
        <v>1</v>
      </c>
      <c r="Q270" s="17"/>
      <c r="R270" s="18">
        <f aca="true" t="shared" si="4" ref="R270:R275">J270*N270*P270</f>
        <v>5.250030000000001</v>
      </c>
      <c r="S270" s="18"/>
      <c r="T270" s="18"/>
      <c r="U270" s="18">
        <f t="shared" si="3"/>
        <v>6.0375345000000005</v>
      </c>
      <c r="V270" s="18"/>
      <c r="W270" s="18"/>
    </row>
    <row r="271" spans="1:23" ht="12.75" customHeight="1" hidden="1">
      <c r="A271" s="2"/>
      <c r="B271" s="22"/>
      <c r="C271" s="22"/>
      <c r="D271" s="22"/>
      <c r="E271" s="22"/>
      <c r="F271" s="22"/>
      <c r="G271" s="22"/>
      <c r="H271" s="22"/>
      <c r="I271" s="22"/>
      <c r="J271" s="23"/>
      <c r="K271" s="23"/>
      <c r="L271" s="17"/>
      <c r="M271" s="17"/>
      <c r="N271" s="18"/>
      <c r="O271" s="18"/>
      <c r="P271" s="17"/>
      <c r="Q271" s="17"/>
      <c r="R271" s="18"/>
      <c r="S271" s="18"/>
      <c r="T271" s="18"/>
      <c r="U271" s="18">
        <f t="shared" si="3"/>
        <v>0</v>
      </c>
      <c r="V271" s="18"/>
      <c r="W271" s="18"/>
    </row>
    <row r="272" spans="1:23" ht="12.75" customHeight="1" hidden="1">
      <c r="A272" s="2"/>
      <c r="B272" s="22"/>
      <c r="C272" s="22"/>
      <c r="D272" s="22"/>
      <c r="E272" s="22"/>
      <c r="F272" s="22"/>
      <c r="G272" s="22"/>
      <c r="H272" s="22"/>
      <c r="I272" s="22"/>
      <c r="J272" s="23"/>
      <c r="K272" s="23"/>
      <c r="L272" s="17"/>
      <c r="M272" s="17"/>
      <c r="N272" s="18"/>
      <c r="O272" s="18"/>
      <c r="P272" s="17"/>
      <c r="Q272" s="17"/>
      <c r="R272" s="18"/>
      <c r="S272" s="18"/>
      <c r="T272" s="18"/>
      <c r="U272" s="18">
        <f t="shared" si="3"/>
        <v>0</v>
      </c>
      <c r="V272" s="18"/>
      <c r="W272" s="18"/>
    </row>
    <row r="273" spans="1:23" ht="12.75" customHeight="1" hidden="1">
      <c r="A273" s="2"/>
      <c r="B273" s="22"/>
      <c r="C273" s="22"/>
      <c r="D273" s="22"/>
      <c r="E273" s="22"/>
      <c r="F273" s="22"/>
      <c r="G273" s="22"/>
      <c r="H273" s="22"/>
      <c r="I273" s="22"/>
      <c r="J273" s="23"/>
      <c r="K273" s="23"/>
      <c r="L273" s="17"/>
      <c r="M273" s="17"/>
      <c r="N273" s="18"/>
      <c r="O273" s="18"/>
      <c r="P273" s="17"/>
      <c r="Q273" s="17"/>
      <c r="R273" s="18"/>
      <c r="S273" s="18"/>
      <c r="T273" s="18"/>
      <c r="U273" s="18">
        <f t="shared" si="3"/>
        <v>0</v>
      </c>
      <c r="V273" s="18"/>
      <c r="W273" s="18"/>
    </row>
    <row r="274" spans="1:23" ht="12.75">
      <c r="A274" s="2">
        <v>12</v>
      </c>
      <c r="B274" s="22" t="s">
        <v>141</v>
      </c>
      <c r="C274" s="22"/>
      <c r="D274" s="22"/>
      <c r="E274" s="22"/>
      <c r="F274" s="22"/>
      <c r="G274" s="22"/>
      <c r="H274" s="22"/>
      <c r="I274" s="22"/>
      <c r="J274" s="23">
        <v>0.0278</v>
      </c>
      <c r="K274" s="23"/>
      <c r="L274" s="17" t="s">
        <v>73</v>
      </c>
      <c r="M274" s="17"/>
      <c r="N274" s="18">
        <v>357.6</v>
      </c>
      <c r="O274" s="18"/>
      <c r="P274" s="17">
        <v>1</v>
      </c>
      <c r="Q274" s="17"/>
      <c r="R274" s="18">
        <f t="shared" si="4"/>
        <v>9.94128</v>
      </c>
      <c r="S274" s="18"/>
      <c r="T274" s="18"/>
      <c r="U274" s="18">
        <f t="shared" si="3"/>
        <v>11.432472</v>
      </c>
      <c r="V274" s="18"/>
      <c r="W274" s="18"/>
    </row>
    <row r="275" spans="1:23" ht="24.75" customHeight="1">
      <c r="A275" s="2">
        <v>13</v>
      </c>
      <c r="B275" s="22" t="s">
        <v>142</v>
      </c>
      <c r="C275" s="22"/>
      <c r="D275" s="22"/>
      <c r="E275" s="22"/>
      <c r="F275" s="22"/>
      <c r="G275" s="22"/>
      <c r="H275" s="22"/>
      <c r="I275" s="22"/>
      <c r="J275" s="23">
        <v>0.0417</v>
      </c>
      <c r="K275" s="23"/>
      <c r="L275" s="17" t="s">
        <v>100</v>
      </c>
      <c r="M275" s="17"/>
      <c r="N275" s="18">
        <v>2249.3</v>
      </c>
      <c r="O275" s="18"/>
      <c r="P275" s="17">
        <v>2</v>
      </c>
      <c r="Q275" s="17"/>
      <c r="R275" s="18">
        <f t="shared" si="4"/>
        <v>187.59162</v>
      </c>
      <c r="S275" s="18"/>
      <c r="T275" s="18"/>
      <c r="U275" s="18">
        <f t="shared" si="3"/>
        <v>215.73036299999998</v>
      </c>
      <c r="V275" s="18"/>
      <c r="W275" s="18"/>
    </row>
    <row r="276" spans="1:23" ht="12.75" customHeight="1">
      <c r="A276" s="2">
        <v>14</v>
      </c>
      <c r="B276" s="22" t="s">
        <v>176</v>
      </c>
      <c r="C276" s="22"/>
      <c r="D276" s="22"/>
      <c r="E276" s="22"/>
      <c r="F276" s="22"/>
      <c r="G276" s="22"/>
      <c r="H276" s="22"/>
      <c r="I276" s="22"/>
      <c r="J276" s="23">
        <v>0.0417</v>
      </c>
      <c r="K276" s="23"/>
      <c r="L276" s="17" t="s">
        <v>73</v>
      </c>
      <c r="M276" s="17"/>
      <c r="N276" s="18">
        <v>461.7</v>
      </c>
      <c r="O276" s="18"/>
      <c r="P276" s="17">
        <v>1</v>
      </c>
      <c r="Q276" s="17"/>
      <c r="R276" s="18">
        <f aca="true" t="shared" si="5" ref="R276:R286">J276*N276*P276</f>
        <v>19.25289</v>
      </c>
      <c r="S276" s="18"/>
      <c r="T276" s="18"/>
      <c r="U276" s="18">
        <f t="shared" si="3"/>
        <v>22.1408235</v>
      </c>
      <c r="V276" s="18"/>
      <c r="W276" s="18"/>
    </row>
    <row r="277" spans="1:23" ht="12.75" customHeight="1">
      <c r="A277" s="2">
        <v>15</v>
      </c>
      <c r="B277" s="22" t="s">
        <v>177</v>
      </c>
      <c r="C277" s="22"/>
      <c r="D277" s="22"/>
      <c r="E277" s="22"/>
      <c r="F277" s="22"/>
      <c r="G277" s="22"/>
      <c r="H277" s="22"/>
      <c r="I277" s="22"/>
      <c r="J277" s="23">
        <v>0.0834</v>
      </c>
      <c r="K277" s="23"/>
      <c r="L277" s="17" t="s">
        <v>73</v>
      </c>
      <c r="M277" s="17"/>
      <c r="N277" s="18">
        <v>18</v>
      </c>
      <c r="O277" s="18"/>
      <c r="P277" s="17">
        <v>1</v>
      </c>
      <c r="Q277" s="17"/>
      <c r="R277" s="18">
        <f t="shared" si="5"/>
        <v>1.5012</v>
      </c>
      <c r="S277" s="18"/>
      <c r="T277" s="18"/>
      <c r="U277" s="18">
        <f t="shared" si="3"/>
        <v>1.72638</v>
      </c>
      <c r="V277" s="18"/>
      <c r="W277" s="18"/>
    </row>
    <row r="278" spans="1:23" ht="12.75" customHeight="1">
      <c r="A278" s="2">
        <v>16</v>
      </c>
      <c r="B278" s="22" t="s">
        <v>178</v>
      </c>
      <c r="C278" s="22"/>
      <c r="D278" s="22"/>
      <c r="E278" s="22"/>
      <c r="F278" s="22"/>
      <c r="G278" s="22"/>
      <c r="H278" s="22"/>
      <c r="I278" s="22"/>
      <c r="J278" s="23">
        <v>0.0238</v>
      </c>
      <c r="K278" s="23"/>
      <c r="L278" s="17" t="s">
        <v>73</v>
      </c>
      <c r="M278" s="17"/>
      <c r="N278" s="18">
        <v>3577.77</v>
      </c>
      <c r="O278" s="18"/>
      <c r="P278" s="17">
        <v>1</v>
      </c>
      <c r="Q278" s="17"/>
      <c r="R278" s="18">
        <f t="shared" si="5"/>
        <v>85.15092600000001</v>
      </c>
      <c r="S278" s="18"/>
      <c r="T278" s="18"/>
      <c r="U278" s="18">
        <f t="shared" si="3"/>
        <v>97.9235649</v>
      </c>
      <c r="V278" s="18"/>
      <c r="W278" s="18"/>
    </row>
    <row r="279" spans="1:23" ht="12.75">
      <c r="A279" s="2">
        <v>17</v>
      </c>
      <c r="B279" s="22" t="s">
        <v>179</v>
      </c>
      <c r="C279" s="22"/>
      <c r="D279" s="22"/>
      <c r="E279" s="22"/>
      <c r="F279" s="22"/>
      <c r="G279" s="22"/>
      <c r="H279" s="22"/>
      <c r="I279" s="22"/>
      <c r="J279" s="23">
        <v>0.0834</v>
      </c>
      <c r="K279" s="23"/>
      <c r="L279" s="17" t="s">
        <v>73</v>
      </c>
      <c r="M279" s="17"/>
      <c r="N279" s="18">
        <v>60</v>
      </c>
      <c r="O279" s="18"/>
      <c r="P279" s="17">
        <v>0.3</v>
      </c>
      <c r="Q279" s="17"/>
      <c r="R279" s="18">
        <f t="shared" si="5"/>
        <v>1.5012</v>
      </c>
      <c r="S279" s="18"/>
      <c r="T279" s="18"/>
      <c r="U279" s="18">
        <f t="shared" si="3"/>
        <v>1.72638</v>
      </c>
      <c r="V279" s="18"/>
      <c r="W279" s="18"/>
    </row>
    <row r="280" spans="1:23" ht="12.75">
      <c r="A280" s="2">
        <v>18</v>
      </c>
      <c r="B280" s="22" t="s">
        <v>180</v>
      </c>
      <c r="C280" s="22"/>
      <c r="D280" s="22"/>
      <c r="E280" s="22"/>
      <c r="F280" s="22"/>
      <c r="G280" s="22"/>
      <c r="H280" s="22"/>
      <c r="I280" s="22"/>
      <c r="J280" s="23">
        <v>0.0417</v>
      </c>
      <c r="K280" s="23"/>
      <c r="L280" s="17" t="s">
        <v>73</v>
      </c>
      <c r="M280" s="17"/>
      <c r="N280" s="18">
        <v>60</v>
      </c>
      <c r="O280" s="18"/>
      <c r="P280" s="17">
        <v>1</v>
      </c>
      <c r="Q280" s="17"/>
      <c r="R280" s="18">
        <f t="shared" si="5"/>
        <v>2.5020000000000002</v>
      </c>
      <c r="S280" s="18"/>
      <c r="T280" s="18"/>
      <c r="U280" s="18">
        <f t="shared" si="3"/>
        <v>2.8773</v>
      </c>
      <c r="V280" s="18"/>
      <c r="W280" s="18"/>
    </row>
    <row r="281" spans="1:23" ht="12.75">
      <c r="A281" s="2">
        <v>19</v>
      </c>
      <c r="B281" s="22" t="s">
        <v>143</v>
      </c>
      <c r="C281" s="22"/>
      <c r="D281" s="22"/>
      <c r="E281" s="22"/>
      <c r="F281" s="22"/>
      <c r="G281" s="22"/>
      <c r="H281" s="22"/>
      <c r="I281" s="22"/>
      <c r="J281" s="23">
        <v>0.0278</v>
      </c>
      <c r="K281" s="23"/>
      <c r="L281" s="17" t="s">
        <v>73</v>
      </c>
      <c r="M281" s="17"/>
      <c r="N281" s="18">
        <v>50</v>
      </c>
      <c r="O281" s="18"/>
      <c r="P281" s="17">
        <v>1</v>
      </c>
      <c r="Q281" s="17"/>
      <c r="R281" s="18">
        <f t="shared" si="5"/>
        <v>1.39</v>
      </c>
      <c r="S281" s="18"/>
      <c r="T281" s="18"/>
      <c r="U281" s="18">
        <f t="shared" si="3"/>
        <v>1.5984999999999998</v>
      </c>
      <c r="V281" s="18"/>
      <c r="W281" s="18"/>
    </row>
    <row r="282" spans="1:23" ht="12.75">
      <c r="A282" s="2">
        <v>20</v>
      </c>
      <c r="B282" s="22" t="s">
        <v>126</v>
      </c>
      <c r="C282" s="22"/>
      <c r="D282" s="22"/>
      <c r="E282" s="22"/>
      <c r="F282" s="22"/>
      <c r="G282" s="22"/>
      <c r="H282" s="22"/>
      <c r="I282" s="22"/>
      <c r="J282" s="23">
        <v>0.0834</v>
      </c>
      <c r="K282" s="23"/>
      <c r="L282" s="17" t="s">
        <v>73</v>
      </c>
      <c r="M282" s="17"/>
      <c r="N282" s="18">
        <v>300.5</v>
      </c>
      <c r="O282" s="18"/>
      <c r="P282" s="17">
        <v>2</v>
      </c>
      <c r="Q282" s="17"/>
      <c r="R282" s="18">
        <f t="shared" si="5"/>
        <v>50.123400000000004</v>
      </c>
      <c r="S282" s="18"/>
      <c r="T282" s="18"/>
      <c r="U282" s="18">
        <f t="shared" si="3"/>
        <v>57.64191</v>
      </c>
      <c r="V282" s="18"/>
      <c r="W282" s="18"/>
    </row>
    <row r="283" spans="1:23" ht="24.75" customHeight="1">
      <c r="A283" s="2">
        <v>21</v>
      </c>
      <c r="B283" s="22" t="s">
        <v>127</v>
      </c>
      <c r="C283" s="22"/>
      <c r="D283" s="22"/>
      <c r="E283" s="22"/>
      <c r="F283" s="22"/>
      <c r="G283" s="22"/>
      <c r="H283" s="22"/>
      <c r="I283" s="22"/>
      <c r="J283" s="23">
        <v>0.0417</v>
      </c>
      <c r="K283" s="23"/>
      <c r="L283" s="17" t="s">
        <v>73</v>
      </c>
      <c r="M283" s="17"/>
      <c r="N283" s="18">
        <v>568.1</v>
      </c>
      <c r="O283" s="18"/>
      <c r="P283" s="17">
        <v>2</v>
      </c>
      <c r="Q283" s="17"/>
      <c r="R283" s="18">
        <f t="shared" si="5"/>
        <v>47.379540000000006</v>
      </c>
      <c r="S283" s="18"/>
      <c r="T283" s="18"/>
      <c r="U283" s="18">
        <f t="shared" si="3"/>
        <v>54.486471</v>
      </c>
      <c r="V283" s="18"/>
      <c r="W283" s="18"/>
    </row>
    <row r="284" spans="1:23" ht="12.75">
      <c r="A284" s="2">
        <v>22</v>
      </c>
      <c r="B284" s="22" t="s">
        <v>122</v>
      </c>
      <c r="C284" s="22"/>
      <c r="D284" s="22"/>
      <c r="E284" s="22"/>
      <c r="F284" s="22"/>
      <c r="G284" s="22"/>
      <c r="H284" s="22"/>
      <c r="I284" s="22"/>
      <c r="J284" s="23">
        <v>0.0834</v>
      </c>
      <c r="K284" s="23"/>
      <c r="L284" s="17" t="s">
        <v>73</v>
      </c>
      <c r="M284" s="17"/>
      <c r="N284" s="18">
        <v>317.4</v>
      </c>
      <c r="O284" s="18"/>
      <c r="P284" s="17">
        <v>1</v>
      </c>
      <c r="Q284" s="17"/>
      <c r="R284" s="18">
        <f t="shared" si="5"/>
        <v>26.471159999999998</v>
      </c>
      <c r="S284" s="18"/>
      <c r="T284" s="18"/>
      <c r="U284" s="18">
        <f t="shared" si="3"/>
        <v>30.441833999999997</v>
      </c>
      <c r="V284" s="18"/>
      <c r="W284" s="18"/>
    </row>
    <row r="285" spans="1:23" ht="12.75">
      <c r="A285" s="2">
        <v>23</v>
      </c>
      <c r="B285" s="22" t="s">
        <v>181</v>
      </c>
      <c r="C285" s="22"/>
      <c r="D285" s="22"/>
      <c r="E285" s="22"/>
      <c r="F285" s="22"/>
      <c r="G285" s="22"/>
      <c r="H285" s="22"/>
      <c r="I285" s="22"/>
      <c r="J285" s="23">
        <v>0.0834</v>
      </c>
      <c r="K285" s="23"/>
      <c r="L285" s="17" t="s">
        <v>73</v>
      </c>
      <c r="M285" s="17"/>
      <c r="N285" s="18">
        <v>101.7</v>
      </c>
      <c r="O285" s="18"/>
      <c r="P285" s="17">
        <v>0.15</v>
      </c>
      <c r="Q285" s="17"/>
      <c r="R285" s="18">
        <f t="shared" si="5"/>
        <v>1.272267</v>
      </c>
      <c r="S285" s="18"/>
      <c r="T285" s="18"/>
      <c r="U285" s="18">
        <f t="shared" si="3"/>
        <v>1.4631070499999999</v>
      </c>
      <c r="V285" s="18"/>
      <c r="W285" s="18"/>
    </row>
    <row r="286" spans="1:23" ht="12.75">
      <c r="A286" s="2">
        <v>24</v>
      </c>
      <c r="B286" s="22" t="s">
        <v>182</v>
      </c>
      <c r="C286" s="22"/>
      <c r="D286" s="22"/>
      <c r="E286" s="22"/>
      <c r="F286" s="22"/>
      <c r="G286" s="22"/>
      <c r="H286" s="22"/>
      <c r="I286" s="22"/>
      <c r="J286" s="23">
        <v>0.0834</v>
      </c>
      <c r="K286" s="23"/>
      <c r="L286" s="17" t="s">
        <v>73</v>
      </c>
      <c r="M286" s="17"/>
      <c r="N286" s="18">
        <v>570.3</v>
      </c>
      <c r="O286" s="18"/>
      <c r="P286" s="17">
        <v>1</v>
      </c>
      <c r="Q286" s="17"/>
      <c r="R286" s="18">
        <f t="shared" si="5"/>
        <v>47.563019999999995</v>
      </c>
      <c r="S286" s="18"/>
      <c r="T286" s="18"/>
      <c r="U286" s="18">
        <f t="shared" si="3"/>
        <v>54.69747299999999</v>
      </c>
      <c r="V286" s="18"/>
      <c r="W286" s="18"/>
    </row>
    <row r="287" spans="1:23" ht="12.75">
      <c r="A287" s="6"/>
      <c r="B287" s="19" t="s">
        <v>57</v>
      </c>
      <c r="C287" s="19"/>
      <c r="D287" s="19"/>
      <c r="E287" s="19"/>
      <c r="F287" s="19"/>
      <c r="G287" s="19"/>
      <c r="H287" s="19"/>
      <c r="I287" s="19"/>
      <c r="J287" s="20"/>
      <c r="K287" s="20"/>
      <c r="L287" s="20"/>
      <c r="M287" s="20"/>
      <c r="N287" s="20"/>
      <c r="O287" s="20"/>
      <c r="P287" s="20"/>
      <c r="Q287" s="20"/>
      <c r="R287" s="21">
        <f>SUM(R248:T286)</f>
        <v>624.5257330000002</v>
      </c>
      <c r="S287" s="21"/>
      <c r="T287" s="21"/>
      <c r="U287" s="21">
        <f>SUM(U248:W286)</f>
        <v>718.2045929499999</v>
      </c>
      <c r="V287" s="21"/>
      <c r="W287" s="21"/>
    </row>
    <row r="288" ht="6" customHeight="1"/>
    <row r="289" ht="12.75" hidden="1"/>
    <row r="290" spans="1:23" ht="12.75" hidden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</row>
    <row r="291" spans="1:23" ht="12.75" hidden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</row>
    <row r="292" spans="1:23" ht="25.5" customHeight="1" hidden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</row>
    <row r="293" spans="1:23" ht="12.75" hidden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</row>
    <row r="294" ht="12.75" hidden="1"/>
    <row r="295" spans="1:23" ht="12.75" hidden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</row>
    <row r="296" spans="1:23" ht="51.75" customHeight="1" hidden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</row>
    <row r="297" spans="1:23" ht="12.75" hidden="1">
      <c r="A297" s="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</row>
    <row r="298" spans="1:23" ht="12.75" hidden="1">
      <c r="A298" s="2"/>
      <c r="B298" s="22"/>
      <c r="C298" s="22"/>
      <c r="D298" s="22"/>
      <c r="E298" s="22"/>
      <c r="F298" s="22"/>
      <c r="G298" s="22"/>
      <c r="H298" s="22"/>
      <c r="I298" s="22"/>
      <c r="J298" s="23"/>
      <c r="K298" s="23"/>
      <c r="L298" s="17"/>
      <c r="M298" s="17"/>
      <c r="N298" s="18"/>
      <c r="O298" s="18"/>
      <c r="P298" s="17"/>
      <c r="Q298" s="17"/>
      <c r="R298" s="18"/>
      <c r="S298" s="18"/>
      <c r="T298" s="18"/>
      <c r="U298" s="18"/>
      <c r="V298" s="18"/>
      <c r="W298" s="18"/>
    </row>
    <row r="299" spans="1:23" ht="12.75" hidden="1">
      <c r="A299" s="2"/>
      <c r="B299" s="22"/>
      <c r="C299" s="22"/>
      <c r="D299" s="22"/>
      <c r="E299" s="22"/>
      <c r="F299" s="22"/>
      <c r="G299" s="22"/>
      <c r="H299" s="22"/>
      <c r="I299" s="22"/>
      <c r="J299" s="23"/>
      <c r="K299" s="23"/>
      <c r="L299" s="17"/>
      <c r="M299" s="17"/>
      <c r="N299" s="18"/>
      <c r="O299" s="18"/>
      <c r="P299" s="17"/>
      <c r="Q299" s="17"/>
      <c r="R299" s="18"/>
      <c r="S299" s="18"/>
      <c r="T299" s="18"/>
      <c r="U299" s="18"/>
      <c r="V299" s="18"/>
      <c r="W299" s="18"/>
    </row>
    <row r="300" spans="1:23" ht="12.75" customHeight="1" hidden="1">
      <c r="A300" s="2"/>
      <c r="B300" s="22"/>
      <c r="C300" s="22"/>
      <c r="D300" s="22"/>
      <c r="E300" s="22"/>
      <c r="F300" s="22"/>
      <c r="G300" s="22"/>
      <c r="H300" s="22"/>
      <c r="I300" s="22"/>
      <c r="J300" s="23"/>
      <c r="K300" s="23"/>
      <c r="L300" s="17"/>
      <c r="M300" s="17"/>
      <c r="N300" s="18"/>
      <c r="O300" s="18"/>
      <c r="P300" s="17"/>
      <c r="Q300" s="17"/>
      <c r="R300" s="18"/>
      <c r="S300" s="18"/>
      <c r="T300" s="18"/>
      <c r="U300" s="18"/>
      <c r="V300" s="18"/>
      <c r="W300" s="18"/>
    </row>
    <row r="301" spans="1:23" ht="12.75" hidden="1">
      <c r="A301" s="2"/>
      <c r="B301" s="22"/>
      <c r="C301" s="22"/>
      <c r="D301" s="22"/>
      <c r="E301" s="22"/>
      <c r="F301" s="22"/>
      <c r="G301" s="22"/>
      <c r="H301" s="22"/>
      <c r="I301" s="22"/>
      <c r="J301" s="23"/>
      <c r="K301" s="23"/>
      <c r="L301" s="17"/>
      <c r="M301" s="17"/>
      <c r="N301" s="18"/>
      <c r="O301" s="18"/>
      <c r="P301" s="17"/>
      <c r="Q301" s="17"/>
      <c r="R301" s="18"/>
      <c r="S301" s="18"/>
      <c r="T301" s="18"/>
      <c r="U301" s="18"/>
      <c r="V301" s="18"/>
      <c r="W301" s="18"/>
    </row>
    <row r="302" spans="1:23" ht="12.75" hidden="1">
      <c r="A302" s="2"/>
      <c r="B302" s="22"/>
      <c r="C302" s="22"/>
      <c r="D302" s="22"/>
      <c r="E302" s="22"/>
      <c r="F302" s="22"/>
      <c r="G302" s="22"/>
      <c r="H302" s="22"/>
      <c r="I302" s="22"/>
      <c r="J302" s="23"/>
      <c r="K302" s="23"/>
      <c r="L302" s="17"/>
      <c r="M302" s="17"/>
      <c r="N302" s="18"/>
      <c r="O302" s="18"/>
      <c r="P302" s="17"/>
      <c r="Q302" s="17"/>
      <c r="R302" s="18"/>
      <c r="S302" s="18"/>
      <c r="T302" s="18"/>
      <c r="U302" s="18"/>
      <c r="V302" s="18"/>
      <c r="W302" s="18"/>
    </row>
    <row r="303" spans="1:23" ht="12.75" hidden="1">
      <c r="A303" s="2"/>
      <c r="B303" s="22"/>
      <c r="C303" s="22"/>
      <c r="D303" s="22"/>
      <c r="E303" s="22"/>
      <c r="F303" s="22"/>
      <c r="G303" s="22"/>
      <c r="H303" s="22"/>
      <c r="I303" s="22"/>
      <c r="J303" s="23"/>
      <c r="K303" s="23"/>
      <c r="L303" s="17"/>
      <c r="M303" s="17"/>
      <c r="N303" s="18"/>
      <c r="O303" s="18"/>
      <c r="P303" s="17"/>
      <c r="Q303" s="17"/>
      <c r="R303" s="18"/>
      <c r="S303" s="18"/>
      <c r="T303" s="18"/>
      <c r="U303" s="18"/>
      <c r="V303" s="18"/>
      <c r="W303" s="18"/>
    </row>
    <row r="304" spans="1:23" ht="12.75" hidden="1">
      <c r="A304" s="2"/>
      <c r="B304" s="22"/>
      <c r="C304" s="22"/>
      <c r="D304" s="22"/>
      <c r="E304" s="22"/>
      <c r="F304" s="22"/>
      <c r="G304" s="22"/>
      <c r="H304" s="22"/>
      <c r="I304" s="22"/>
      <c r="J304" s="23"/>
      <c r="K304" s="23"/>
      <c r="L304" s="17"/>
      <c r="M304" s="17"/>
      <c r="N304" s="18"/>
      <c r="O304" s="18"/>
      <c r="P304" s="17"/>
      <c r="Q304" s="17"/>
      <c r="R304" s="18"/>
      <c r="S304" s="18"/>
      <c r="T304" s="18"/>
      <c r="U304" s="18"/>
      <c r="V304" s="18"/>
      <c r="W304" s="18"/>
    </row>
    <row r="305" spans="1:23" ht="12.75" hidden="1">
      <c r="A305" s="2"/>
      <c r="B305" s="22"/>
      <c r="C305" s="22"/>
      <c r="D305" s="22"/>
      <c r="E305" s="22"/>
      <c r="F305" s="22"/>
      <c r="G305" s="22"/>
      <c r="H305" s="22"/>
      <c r="I305" s="22"/>
      <c r="J305" s="23"/>
      <c r="K305" s="23"/>
      <c r="L305" s="17"/>
      <c r="M305" s="17"/>
      <c r="N305" s="18"/>
      <c r="O305" s="18"/>
      <c r="P305" s="17"/>
      <c r="Q305" s="17"/>
      <c r="R305" s="18"/>
      <c r="S305" s="18"/>
      <c r="T305" s="18"/>
      <c r="U305" s="18"/>
      <c r="V305" s="18"/>
      <c r="W305" s="18"/>
    </row>
    <row r="306" spans="1:23" ht="12.75" hidden="1">
      <c r="A306" s="2"/>
      <c r="B306" s="22"/>
      <c r="C306" s="22"/>
      <c r="D306" s="22"/>
      <c r="E306" s="22"/>
      <c r="F306" s="22"/>
      <c r="G306" s="22"/>
      <c r="H306" s="22"/>
      <c r="I306" s="22"/>
      <c r="J306" s="23"/>
      <c r="K306" s="23"/>
      <c r="L306" s="17"/>
      <c r="M306" s="17"/>
      <c r="N306" s="18"/>
      <c r="O306" s="18"/>
      <c r="P306" s="17"/>
      <c r="Q306" s="17"/>
      <c r="R306" s="18"/>
      <c r="S306" s="18"/>
      <c r="T306" s="18"/>
      <c r="U306" s="18"/>
      <c r="V306" s="18"/>
      <c r="W306" s="18"/>
    </row>
    <row r="307" spans="1:23" ht="12.75" hidden="1">
      <c r="A307" s="2"/>
      <c r="B307" s="22"/>
      <c r="C307" s="22"/>
      <c r="D307" s="22"/>
      <c r="E307" s="22"/>
      <c r="F307" s="22"/>
      <c r="G307" s="22"/>
      <c r="H307" s="22"/>
      <c r="I307" s="22"/>
      <c r="J307" s="23"/>
      <c r="K307" s="23"/>
      <c r="L307" s="17"/>
      <c r="M307" s="17"/>
      <c r="N307" s="18"/>
      <c r="O307" s="18"/>
      <c r="P307" s="17"/>
      <c r="Q307" s="17"/>
      <c r="R307" s="18"/>
      <c r="S307" s="18"/>
      <c r="T307" s="18"/>
      <c r="U307" s="18"/>
      <c r="V307" s="18"/>
      <c r="W307" s="18"/>
    </row>
    <row r="308" spans="1:23" ht="12.75" hidden="1">
      <c r="A308" s="2"/>
      <c r="B308" s="22"/>
      <c r="C308" s="22"/>
      <c r="D308" s="22"/>
      <c r="E308" s="22"/>
      <c r="F308" s="22"/>
      <c r="G308" s="22"/>
      <c r="H308" s="22"/>
      <c r="I308" s="22"/>
      <c r="J308" s="23"/>
      <c r="K308" s="23"/>
      <c r="L308" s="17"/>
      <c r="M308" s="17"/>
      <c r="N308" s="18"/>
      <c r="O308" s="18"/>
      <c r="P308" s="17"/>
      <c r="Q308" s="17"/>
      <c r="R308" s="18"/>
      <c r="S308" s="18"/>
      <c r="T308" s="18"/>
      <c r="U308" s="18"/>
      <c r="V308" s="18"/>
      <c r="W308" s="18"/>
    </row>
    <row r="309" spans="1:23" ht="12.75" hidden="1">
      <c r="A309" s="2"/>
      <c r="B309" s="22"/>
      <c r="C309" s="22"/>
      <c r="D309" s="22"/>
      <c r="E309" s="22"/>
      <c r="F309" s="22"/>
      <c r="G309" s="22"/>
      <c r="H309" s="22"/>
      <c r="I309" s="22"/>
      <c r="J309" s="23"/>
      <c r="K309" s="23"/>
      <c r="L309" s="17"/>
      <c r="M309" s="17"/>
      <c r="N309" s="18"/>
      <c r="O309" s="18"/>
      <c r="P309" s="17"/>
      <c r="Q309" s="17"/>
      <c r="R309" s="18"/>
      <c r="S309" s="18"/>
      <c r="T309" s="18"/>
      <c r="U309" s="18"/>
      <c r="V309" s="18"/>
      <c r="W309" s="18"/>
    </row>
    <row r="310" spans="1:23" ht="12.75" customHeight="1" hidden="1">
      <c r="A310" s="2"/>
      <c r="B310" s="22"/>
      <c r="C310" s="22"/>
      <c r="D310" s="22"/>
      <c r="E310" s="22"/>
      <c r="F310" s="22"/>
      <c r="G310" s="22"/>
      <c r="H310" s="22"/>
      <c r="I310" s="22"/>
      <c r="J310" s="23"/>
      <c r="K310" s="23"/>
      <c r="L310" s="17"/>
      <c r="M310" s="17"/>
      <c r="N310" s="18"/>
      <c r="O310" s="18"/>
      <c r="P310" s="17"/>
      <c r="Q310" s="17"/>
      <c r="R310" s="18"/>
      <c r="S310" s="18"/>
      <c r="T310" s="18"/>
      <c r="U310" s="18"/>
      <c r="V310" s="18"/>
      <c r="W310" s="18"/>
    </row>
    <row r="311" spans="1:23" ht="12.75" hidden="1">
      <c r="A311" s="2"/>
      <c r="B311" s="22"/>
      <c r="C311" s="22"/>
      <c r="D311" s="22"/>
      <c r="E311" s="22"/>
      <c r="F311" s="22"/>
      <c r="G311" s="22"/>
      <c r="H311" s="22"/>
      <c r="I311" s="22"/>
      <c r="J311" s="23"/>
      <c r="K311" s="23"/>
      <c r="L311" s="17"/>
      <c r="M311" s="17"/>
      <c r="N311" s="18"/>
      <c r="O311" s="18"/>
      <c r="P311" s="17"/>
      <c r="Q311" s="17"/>
      <c r="R311" s="18"/>
      <c r="S311" s="18"/>
      <c r="T311" s="18"/>
      <c r="U311" s="18"/>
      <c r="V311" s="18"/>
      <c r="W311" s="18"/>
    </row>
    <row r="312" spans="1:23" ht="12.75" hidden="1">
      <c r="A312" s="2"/>
      <c r="B312" s="22"/>
      <c r="C312" s="22"/>
      <c r="D312" s="22"/>
      <c r="E312" s="22"/>
      <c r="F312" s="22"/>
      <c r="G312" s="22"/>
      <c r="H312" s="22"/>
      <c r="I312" s="22"/>
      <c r="J312" s="23"/>
      <c r="K312" s="23"/>
      <c r="L312" s="17"/>
      <c r="M312" s="17"/>
      <c r="N312" s="18"/>
      <c r="O312" s="18"/>
      <c r="P312" s="17"/>
      <c r="Q312" s="17"/>
      <c r="R312" s="18"/>
      <c r="S312" s="18"/>
      <c r="T312" s="18"/>
      <c r="U312" s="18"/>
      <c r="V312" s="18"/>
      <c r="W312" s="18"/>
    </row>
    <row r="313" spans="1:23" ht="12.75" customHeight="1" hidden="1">
      <c r="A313" s="2"/>
      <c r="B313" s="22"/>
      <c r="C313" s="22"/>
      <c r="D313" s="22"/>
      <c r="E313" s="22"/>
      <c r="F313" s="22"/>
      <c r="G313" s="22"/>
      <c r="H313" s="22"/>
      <c r="I313" s="22"/>
      <c r="J313" s="23"/>
      <c r="K313" s="23"/>
      <c r="L313" s="17"/>
      <c r="M313" s="17"/>
      <c r="N313" s="18"/>
      <c r="O313" s="18"/>
      <c r="P313" s="17"/>
      <c r="Q313" s="17"/>
      <c r="R313" s="18"/>
      <c r="S313" s="18"/>
      <c r="T313" s="18"/>
      <c r="U313" s="18"/>
      <c r="V313" s="18"/>
      <c r="W313" s="18"/>
    </row>
    <row r="314" spans="1:23" ht="25.5" customHeight="1" hidden="1">
      <c r="A314" s="2"/>
      <c r="B314" s="22"/>
      <c r="C314" s="22"/>
      <c r="D314" s="22"/>
      <c r="E314" s="22"/>
      <c r="F314" s="22"/>
      <c r="G314" s="22"/>
      <c r="H314" s="22"/>
      <c r="I314" s="22"/>
      <c r="J314" s="23"/>
      <c r="K314" s="23"/>
      <c r="L314" s="17"/>
      <c r="M314" s="17"/>
      <c r="N314" s="18"/>
      <c r="O314" s="18"/>
      <c r="P314" s="17"/>
      <c r="Q314" s="17"/>
      <c r="R314" s="18"/>
      <c r="S314" s="18"/>
      <c r="T314" s="18"/>
      <c r="U314" s="18"/>
      <c r="V314" s="18"/>
      <c r="W314" s="18"/>
    </row>
    <row r="315" spans="1:23" ht="12.75" hidden="1">
      <c r="A315" s="2"/>
      <c r="B315" s="22"/>
      <c r="C315" s="22"/>
      <c r="D315" s="22"/>
      <c r="E315" s="22"/>
      <c r="F315" s="22"/>
      <c r="G315" s="22"/>
      <c r="H315" s="22"/>
      <c r="I315" s="22"/>
      <c r="J315" s="23"/>
      <c r="K315" s="23"/>
      <c r="L315" s="17"/>
      <c r="M315" s="17"/>
      <c r="N315" s="18"/>
      <c r="O315" s="18"/>
      <c r="P315" s="17"/>
      <c r="Q315" s="17"/>
      <c r="R315" s="18"/>
      <c r="S315" s="18"/>
      <c r="T315" s="18"/>
      <c r="U315" s="18"/>
      <c r="V315" s="18"/>
      <c r="W315" s="18"/>
    </row>
    <row r="316" spans="1:23" ht="12.75" hidden="1">
      <c r="A316" s="2"/>
      <c r="B316" s="22"/>
      <c r="C316" s="22"/>
      <c r="D316" s="22"/>
      <c r="E316" s="22"/>
      <c r="F316" s="22"/>
      <c r="G316" s="22"/>
      <c r="H316" s="22"/>
      <c r="I316" s="22"/>
      <c r="J316" s="23"/>
      <c r="K316" s="23"/>
      <c r="L316" s="17"/>
      <c r="M316" s="17"/>
      <c r="N316" s="18"/>
      <c r="O316" s="18"/>
      <c r="P316" s="17"/>
      <c r="Q316" s="17"/>
      <c r="R316" s="18"/>
      <c r="S316" s="18"/>
      <c r="T316" s="18"/>
      <c r="U316" s="18"/>
      <c r="V316" s="18"/>
      <c r="W316" s="18"/>
    </row>
    <row r="317" spans="1:23" ht="12.75" hidden="1">
      <c r="A317" s="2"/>
      <c r="B317" s="22"/>
      <c r="C317" s="22"/>
      <c r="D317" s="22"/>
      <c r="E317" s="22"/>
      <c r="F317" s="22"/>
      <c r="G317" s="22"/>
      <c r="H317" s="22"/>
      <c r="I317" s="22"/>
      <c r="J317" s="23"/>
      <c r="K317" s="23"/>
      <c r="L317" s="17"/>
      <c r="M317" s="17"/>
      <c r="N317" s="18"/>
      <c r="O317" s="18"/>
      <c r="P317" s="17"/>
      <c r="Q317" s="17"/>
      <c r="R317" s="18"/>
      <c r="S317" s="18"/>
      <c r="T317" s="18"/>
      <c r="U317" s="18"/>
      <c r="V317" s="18"/>
      <c r="W317" s="18"/>
    </row>
    <row r="318" spans="1:23" ht="27" customHeight="1" hidden="1">
      <c r="A318" s="2"/>
      <c r="B318" s="22"/>
      <c r="C318" s="22"/>
      <c r="D318" s="22"/>
      <c r="E318" s="22"/>
      <c r="F318" s="22"/>
      <c r="G318" s="22"/>
      <c r="H318" s="22"/>
      <c r="I318" s="22"/>
      <c r="J318" s="23"/>
      <c r="K318" s="23"/>
      <c r="L318" s="17"/>
      <c r="M318" s="17"/>
      <c r="N318" s="18"/>
      <c r="O318" s="18"/>
      <c r="P318" s="17"/>
      <c r="Q318" s="17"/>
      <c r="R318" s="18"/>
      <c r="S318" s="18"/>
      <c r="T318" s="18"/>
      <c r="U318" s="18"/>
      <c r="V318" s="18"/>
      <c r="W318" s="18"/>
    </row>
    <row r="319" spans="1:23" ht="12.75" customHeight="1" hidden="1">
      <c r="A319" s="2"/>
      <c r="B319" s="22"/>
      <c r="C319" s="22"/>
      <c r="D319" s="22"/>
      <c r="E319" s="22"/>
      <c r="F319" s="22"/>
      <c r="G319" s="22"/>
      <c r="H319" s="22"/>
      <c r="I319" s="22"/>
      <c r="J319" s="23"/>
      <c r="K319" s="23"/>
      <c r="L319" s="17"/>
      <c r="M319" s="17"/>
      <c r="N319" s="18"/>
      <c r="O319" s="18"/>
      <c r="P319" s="17"/>
      <c r="Q319" s="17"/>
      <c r="R319" s="18"/>
      <c r="S319" s="18"/>
      <c r="T319" s="18"/>
      <c r="U319" s="18"/>
      <c r="V319" s="18"/>
      <c r="W319" s="18"/>
    </row>
    <row r="320" spans="1:23" ht="12.75" customHeight="1" hidden="1">
      <c r="A320" s="2"/>
      <c r="B320" s="22"/>
      <c r="C320" s="22"/>
      <c r="D320" s="22"/>
      <c r="E320" s="22"/>
      <c r="F320" s="22"/>
      <c r="G320" s="22"/>
      <c r="H320" s="22"/>
      <c r="I320" s="22"/>
      <c r="J320" s="23"/>
      <c r="K320" s="23"/>
      <c r="L320" s="17"/>
      <c r="M320" s="17"/>
      <c r="N320" s="18"/>
      <c r="O320" s="18"/>
      <c r="P320" s="17"/>
      <c r="Q320" s="17"/>
      <c r="R320" s="18"/>
      <c r="S320" s="18"/>
      <c r="T320" s="18"/>
      <c r="U320" s="18"/>
      <c r="V320" s="18"/>
      <c r="W320" s="18"/>
    </row>
    <row r="321" spans="1:23" ht="12.75" customHeight="1" hidden="1">
      <c r="A321" s="2"/>
      <c r="B321" s="22"/>
      <c r="C321" s="22"/>
      <c r="D321" s="22"/>
      <c r="E321" s="22"/>
      <c r="F321" s="22"/>
      <c r="G321" s="22"/>
      <c r="H321" s="22"/>
      <c r="I321" s="22"/>
      <c r="J321" s="23"/>
      <c r="K321" s="23"/>
      <c r="L321" s="17"/>
      <c r="M321" s="17"/>
      <c r="N321" s="18"/>
      <c r="O321" s="18"/>
      <c r="P321" s="17"/>
      <c r="Q321" s="17"/>
      <c r="R321" s="18"/>
      <c r="S321" s="18"/>
      <c r="T321" s="18"/>
      <c r="U321" s="18"/>
      <c r="V321" s="18"/>
      <c r="W321" s="18"/>
    </row>
    <row r="322" spans="1:23" ht="12.75" hidden="1">
      <c r="A322" s="2"/>
      <c r="B322" s="22"/>
      <c r="C322" s="22"/>
      <c r="D322" s="22"/>
      <c r="E322" s="22"/>
      <c r="F322" s="22"/>
      <c r="G322" s="22"/>
      <c r="H322" s="22"/>
      <c r="I322" s="22"/>
      <c r="J322" s="23"/>
      <c r="K322" s="23"/>
      <c r="L322" s="17"/>
      <c r="M322" s="17"/>
      <c r="N322" s="18"/>
      <c r="O322" s="18"/>
      <c r="P322" s="17"/>
      <c r="Q322" s="17"/>
      <c r="R322" s="18"/>
      <c r="S322" s="18"/>
      <c r="T322" s="18"/>
      <c r="U322" s="18"/>
      <c r="V322" s="18"/>
      <c r="W322" s="18"/>
    </row>
    <row r="323" spans="1:23" ht="25.5" customHeight="1" hidden="1">
      <c r="A323" s="2"/>
      <c r="B323" s="22"/>
      <c r="C323" s="22"/>
      <c r="D323" s="22"/>
      <c r="E323" s="22"/>
      <c r="F323" s="22"/>
      <c r="G323" s="22"/>
      <c r="H323" s="22"/>
      <c r="I323" s="22"/>
      <c r="J323" s="23"/>
      <c r="K323" s="23"/>
      <c r="L323" s="17"/>
      <c r="M323" s="17"/>
      <c r="N323" s="18"/>
      <c r="O323" s="18"/>
      <c r="P323" s="17"/>
      <c r="Q323" s="17"/>
      <c r="R323" s="18"/>
      <c r="S323" s="18"/>
      <c r="T323" s="18"/>
      <c r="U323" s="18"/>
      <c r="V323" s="18"/>
      <c r="W323" s="18"/>
    </row>
    <row r="324" spans="1:23" ht="12.75" customHeight="1" hidden="1">
      <c r="A324" s="2"/>
      <c r="B324" s="22"/>
      <c r="C324" s="22"/>
      <c r="D324" s="22"/>
      <c r="E324" s="22"/>
      <c r="F324" s="22"/>
      <c r="G324" s="22"/>
      <c r="H324" s="22"/>
      <c r="I324" s="22"/>
      <c r="J324" s="23"/>
      <c r="K324" s="23"/>
      <c r="L324" s="17"/>
      <c r="M324" s="17"/>
      <c r="N324" s="18"/>
      <c r="O324" s="18"/>
      <c r="P324" s="17"/>
      <c r="Q324" s="17"/>
      <c r="R324" s="18"/>
      <c r="S324" s="18"/>
      <c r="T324" s="18"/>
      <c r="U324" s="18"/>
      <c r="V324" s="18"/>
      <c r="W324" s="18"/>
    </row>
    <row r="325" spans="1:23" ht="12.75" hidden="1">
      <c r="A325" s="2"/>
      <c r="B325" s="22"/>
      <c r="C325" s="22"/>
      <c r="D325" s="22"/>
      <c r="E325" s="22"/>
      <c r="F325" s="22"/>
      <c r="G325" s="22"/>
      <c r="H325" s="22"/>
      <c r="I325" s="22"/>
      <c r="J325" s="23"/>
      <c r="K325" s="23"/>
      <c r="L325" s="17"/>
      <c r="M325" s="17"/>
      <c r="N325" s="18"/>
      <c r="O325" s="18"/>
      <c r="P325" s="17"/>
      <c r="Q325" s="17"/>
      <c r="R325" s="18"/>
      <c r="S325" s="18"/>
      <c r="T325" s="18"/>
      <c r="U325" s="18"/>
      <c r="V325" s="18"/>
      <c r="W325" s="18"/>
    </row>
    <row r="326" spans="1:23" ht="12.75" hidden="1">
      <c r="A326" s="2"/>
      <c r="B326" s="22"/>
      <c r="C326" s="22"/>
      <c r="D326" s="22"/>
      <c r="E326" s="22"/>
      <c r="F326" s="22"/>
      <c r="G326" s="22"/>
      <c r="H326" s="22"/>
      <c r="I326" s="22"/>
      <c r="J326" s="23"/>
      <c r="K326" s="23"/>
      <c r="L326" s="17"/>
      <c r="M326" s="17"/>
      <c r="N326" s="18"/>
      <c r="O326" s="18"/>
      <c r="P326" s="17"/>
      <c r="Q326" s="17"/>
      <c r="R326" s="18"/>
      <c r="S326" s="18"/>
      <c r="T326" s="18"/>
      <c r="U326" s="18"/>
      <c r="V326" s="18"/>
      <c r="W326" s="18"/>
    </row>
    <row r="327" spans="1:23" ht="12.75" hidden="1">
      <c r="A327" s="2"/>
      <c r="B327" s="22"/>
      <c r="C327" s="22"/>
      <c r="D327" s="22"/>
      <c r="E327" s="22"/>
      <c r="F327" s="22"/>
      <c r="G327" s="22"/>
      <c r="H327" s="22"/>
      <c r="I327" s="22"/>
      <c r="J327" s="23"/>
      <c r="K327" s="23"/>
      <c r="L327" s="17"/>
      <c r="M327" s="17"/>
      <c r="N327" s="18"/>
      <c r="O327" s="18"/>
      <c r="P327" s="17"/>
      <c r="Q327" s="17"/>
      <c r="R327" s="18"/>
      <c r="S327" s="18"/>
      <c r="T327" s="18"/>
      <c r="U327" s="18"/>
      <c r="V327" s="18"/>
      <c r="W327" s="18"/>
    </row>
    <row r="328" spans="1:23" ht="12.75" hidden="1">
      <c r="A328" s="2"/>
      <c r="B328" s="22"/>
      <c r="C328" s="22"/>
      <c r="D328" s="22"/>
      <c r="E328" s="22"/>
      <c r="F328" s="22"/>
      <c r="G328" s="22"/>
      <c r="H328" s="22"/>
      <c r="I328" s="22"/>
      <c r="J328" s="23"/>
      <c r="K328" s="23"/>
      <c r="L328" s="17"/>
      <c r="M328" s="17"/>
      <c r="N328" s="18"/>
      <c r="O328" s="18"/>
      <c r="P328" s="17"/>
      <c r="Q328" s="17"/>
      <c r="R328" s="18"/>
      <c r="S328" s="18"/>
      <c r="T328" s="18"/>
      <c r="U328" s="18"/>
      <c r="V328" s="18"/>
      <c r="W328" s="18"/>
    </row>
    <row r="329" spans="1:23" ht="12.75" hidden="1">
      <c r="A329" s="2"/>
      <c r="B329" s="22"/>
      <c r="C329" s="22"/>
      <c r="D329" s="22"/>
      <c r="E329" s="22"/>
      <c r="F329" s="22"/>
      <c r="G329" s="22"/>
      <c r="H329" s="22"/>
      <c r="I329" s="22"/>
      <c r="J329" s="23"/>
      <c r="K329" s="23"/>
      <c r="L329" s="17"/>
      <c r="M329" s="17"/>
      <c r="N329" s="18"/>
      <c r="O329" s="18"/>
      <c r="P329" s="17"/>
      <c r="Q329" s="17"/>
      <c r="R329" s="18"/>
      <c r="S329" s="18"/>
      <c r="T329" s="18"/>
      <c r="U329" s="18"/>
      <c r="V329" s="18"/>
      <c r="W329" s="18"/>
    </row>
    <row r="330" spans="1:23" ht="12.75" hidden="1">
      <c r="A330" s="2"/>
      <c r="B330" s="22"/>
      <c r="C330" s="22"/>
      <c r="D330" s="22"/>
      <c r="E330" s="22"/>
      <c r="F330" s="22"/>
      <c r="G330" s="22"/>
      <c r="H330" s="22"/>
      <c r="I330" s="22"/>
      <c r="J330" s="23"/>
      <c r="K330" s="23"/>
      <c r="L330" s="17"/>
      <c r="M330" s="17"/>
      <c r="N330" s="18"/>
      <c r="O330" s="18"/>
      <c r="P330" s="17"/>
      <c r="Q330" s="17"/>
      <c r="R330" s="18"/>
      <c r="S330" s="18"/>
      <c r="T330" s="18"/>
      <c r="U330" s="18"/>
      <c r="V330" s="18"/>
      <c r="W330" s="18"/>
    </row>
    <row r="331" spans="1:23" ht="12.75" hidden="1">
      <c r="A331" s="6"/>
      <c r="B331" s="19"/>
      <c r="C331" s="19"/>
      <c r="D331" s="19"/>
      <c r="E331" s="19"/>
      <c r="F331" s="19"/>
      <c r="G331" s="19"/>
      <c r="H331" s="19"/>
      <c r="I331" s="19"/>
      <c r="J331" s="20"/>
      <c r="K331" s="20"/>
      <c r="L331" s="20"/>
      <c r="M331" s="20"/>
      <c r="N331" s="20"/>
      <c r="O331" s="20"/>
      <c r="P331" s="20"/>
      <c r="Q331" s="20"/>
      <c r="R331" s="21"/>
      <c r="S331" s="21"/>
      <c r="T331" s="21"/>
      <c r="U331" s="21"/>
      <c r="V331" s="21"/>
      <c r="W331" s="21"/>
    </row>
    <row r="332" ht="12.75" hidden="1"/>
    <row r="333" ht="12.75" hidden="1"/>
    <row r="334" spans="1:23" ht="12.75" hidden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</row>
    <row r="335" spans="1:23" ht="12.75" hidden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</row>
    <row r="336" spans="1:23" ht="26.25" customHeight="1" hidden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</row>
    <row r="337" spans="1:23" ht="12.75" hidden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</row>
    <row r="338" ht="12.75" hidden="1"/>
    <row r="339" spans="1:23" ht="12.75" hidden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ht="50.25" customHeight="1" hidden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ht="12.75" hidden="1">
      <c r="A341" s="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</row>
    <row r="342" spans="1:23" ht="12.75" hidden="1">
      <c r="A342" s="2"/>
      <c r="B342" s="22"/>
      <c r="C342" s="22"/>
      <c r="D342" s="22"/>
      <c r="E342" s="22"/>
      <c r="F342" s="22"/>
      <c r="G342" s="22"/>
      <c r="H342" s="22"/>
      <c r="I342" s="22"/>
      <c r="J342" s="23"/>
      <c r="K342" s="23"/>
      <c r="L342" s="17"/>
      <c r="M342" s="17"/>
      <c r="N342" s="18"/>
      <c r="O342" s="18"/>
      <c r="P342" s="17"/>
      <c r="Q342" s="17"/>
      <c r="R342" s="18"/>
      <c r="S342" s="18"/>
      <c r="T342" s="18"/>
      <c r="U342" s="18"/>
      <c r="V342" s="18"/>
      <c r="W342" s="18"/>
    </row>
    <row r="343" spans="1:23" ht="12.75" hidden="1">
      <c r="A343" s="2"/>
      <c r="B343" s="22"/>
      <c r="C343" s="22"/>
      <c r="D343" s="22"/>
      <c r="E343" s="22"/>
      <c r="F343" s="22"/>
      <c r="G343" s="22"/>
      <c r="H343" s="22"/>
      <c r="I343" s="22"/>
      <c r="J343" s="23"/>
      <c r="K343" s="23"/>
      <c r="L343" s="17"/>
      <c r="M343" s="17"/>
      <c r="N343" s="18"/>
      <c r="O343" s="18"/>
      <c r="P343" s="17"/>
      <c r="Q343" s="17"/>
      <c r="R343" s="18"/>
      <c r="S343" s="18"/>
      <c r="T343" s="18"/>
      <c r="U343" s="18"/>
      <c r="V343" s="18"/>
      <c r="W343" s="18"/>
    </row>
    <row r="344" spans="1:23" ht="12.75" hidden="1">
      <c r="A344" s="2"/>
      <c r="B344" s="22"/>
      <c r="C344" s="22"/>
      <c r="D344" s="22"/>
      <c r="E344" s="22"/>
      <c r="F344" s="22"/>
      <c r="G344" s="22"/>
      <c r="H344" s="22"/>
      <c r="I344" s="22"/>
      <c r="J344" s="23"/>
      <c r="K344" s="23"/>
      <c r="L344" s="17"/>
      <c r="M344" s="17"/>
      <c r="N344" s="18"/>
      <c r="O344" s="18"/>
      <c r="P344" s="17"/>
      <c r="Q344" s="17"/>
      <c r="R344" s="18"/>
      <c r="S344" s="18"/>
      <c r="T344" s="18"/>
      <c r="U344" s="18"/>
      <c r="V344" s="18"/>
      <c r="W344" s="18"/>
    </row>
    <row r="345" spans="1:23" ht="12.75" hidden="1">
      <c r="A345" s="2"/>
      <c r="B345" s="22"/>
      <c r="C345" s="22"/>
      <c r="D345" s="22"/>
      <c r="E345" s="22"/>
      <c r="F345" s="22"/>
      <c r="G345" s="22"/>
      <c r="H345" s="22"/>
      <c r="I345" s="22"/>
      <c r="J345" s="23"/>
      <c r="K345" s="23"/>
      <c r="L345" s="17"/>
      <c r="M345" s="17"/>
      <c r="N345" s="18"/>
      <c r="O345" s="18"/>
      <c r="P345" s="17"/>
      <c r="Q345" s="17"/>
      <c r="R345" s="18"/>
      <c r="S345" s="18"/>
      <c r="T345" s="18"/>
      <c r="U345" s="18"/>
      <c r="V345" s="18"/>
      <c r="W345" s="18"/>
    </row>
    <row r="346" spans="1:23" ht="12.75" hidden="1">
      <c r="A346" s="2"/>
      <c r="B346" s="22"/>
      <c r="C346" s="22"/>
      <c r="D346" s="22"/>
      <c r="E346" s="22"/>
      <c r="F346" s="22"/>
      <c r="G346" s="22"/>
      <c r="H346" s="22"/>
      <c r="I346" s="22"/>
      <c r="J346" s="23"/>
      <c r="K346" s="23"/>
      <c r="L346" s="17"/>
      <c r="M346" s="17"/>
      <c r="N346" s="18"/>
      <c r="O346" s="18"/>
      <c r="P346" s="17"/>
      <c r="Q346" s="17"/>
      <c r="R346" s="18"/>
      <c r="S346" s="18"/>
      <c r="T346" s="18"/>
      <c r="U346" s="18"/>
      <c r="V346" s="18"/>
      <c r="W346" s="18"/>
    </row>
    <row r="347" spans="1:23" ht="12.75" hidden="1">
      <c r="A347" s="2"/>
      <c r="B347" s="22"/>
      <c r="C347" s="22"/>
      <c r="D347" s="22"/>
      <c r="E347" s="22"/>
      <c r="F347" s="22"/>
      <c r="G347" s="22"/>
      <c r="H347" s="22"/>
      <c r="I347" s="22"/>
      <c r="J347" s="23"/>
      <c r="K347" s="23"/>
      <c r="L347" s="17"/>
      <c r="M347" s="17"/>
      <c r="N347" s="18"/>
      <c r="O347" s="18"/>
      <c r="P347" s="17"/>
      <c r="Q347" s="17"/>
      <c r="R347" s="18"/>
      <c r="S347" s="18"/>
      <c r="T347" s="18"/>
      <c r="U347" s="18"/>
      <c r="V347" s="18"/>
      <c r="W347" s="18"/>
    </row>
    <row r="348" spans="1:23" ht="12.75" hidden="1">
      <c r="A348" s="2"/>
      <c r="B348" s="22"/>
      <c r="C348" s="22"/>
      <c r="D348" s="22"/>
      <c r="E348" s="22"/>
      <c r="F348" s="22"/>
      <c r="G348" s="22"/>
      <c r="H348" s="22"/>
      <c r="I348" s="22"/>
      <c r="J348" s="23"/>
      <c r="K348" s="23"/>
      <c r="L348" s="17"/>
      <c r="M348" s="17"/>
      <c r="N348" s="18"/>
      <c r="O348" s="18"/>
      <c r="P348" s="17"/>
      <c r="Q348" s="17"/>
      <c r="R348" s="18"/>
      <c r="S348" s="18"/>
      <c r="T348" s="18"/>
      <c r="U348" s="18"/>
      <c r="V348" s="18"/>
      <c r="W348" s="18"/>
    </row>
    <row r="349" spans="1:23" ht="12.75" hidden="1">
      <c r="A349" s="2"/>
      <c r="B349" s="22"/>
      <c r="C349" s="22"/>
      <c r="D349" s="22"/>
      <c r="E349" s="22"/>
      <c r="F349" s="22"/>
      <c r="G349" s="22"/>
      <c r="H349" s="22"/>
      <c r="I349" s="22"/>
      <c r="J349" s="23"/>
      <c r="K349" s="23"/>
      <c r="L349" s="17"/>
      <c r="M349" s="17"/>
      <c r="N349" s="18"/>
      <c r="O349" s="18"/>
      <c r="P349" s="17"/>
      <c r="Q349" s="17"/>
      <c r="R349" s="18"/>
      <c r="S349" s="18"/>
      <c r="T349" s="18"/>
      <c r="U349" s="18"/>
      <c r="V349" s="18"/>
      <c r="W349" s="18"/>
    </row>
    <row r="350" spans="1:23" ht="12.75" hidden="1">
      <c r="A350" s="2"/>
      <c r="B350" s="22"/>
      <c r="C350" s="22"/>
      <c r="D350" s="22"/>
      <c r="E350" s="22"/>
      <c r="F350" s="22"/>
      <c r="G350" s="22"/>
      <c r="H350" s="22"/>
      <c r="I350" s="22"/>
      <c r="J350" s="23"/>
      <c r="K350" s="23"/>
      <c r="L350" s="17"/>
      <c r="M350" s="17"/>
      <c r="N350" s="18"/>
      <c r="O350" s="18"/>
      <c r="P350" s="17"/>
      <c r="Q350" s="17"/>
      <c r="R350" s="18"/>
      <c r="S350" s="18"/>
      <c r="T350" s="18"/>
      <c r="U350" s="18"/>
      <c r="V350" s="18"/>
      <c r="W350" s="18"/>
    </row>
    <row r="351" spans="1:23" ht="12.75" hidden="1">
      <c r="A351" s="2"/>
      <c r="B351" s="22"/>
      <c r="C351" s="22"/>
      <c r="D351" s="22"/>
      <c r="E351" s="22"/>
      <c r="F351" s="22"/>
      <c r="G351" s="22"/>
      <c r="H351" s="22"/>
      <c r="I351" s="22"/>
      <c r="J351" s="23"/>
      <c r="K351" s="23"/>
      <c r="L351" s="17"/>
      <c r="M351" s="17"/>
      <c r="N351" s="18"/>
      <c r="O351" s="18"/>
      <c r="P351" s="17"/>
      <c r="Q351" s="17"/>
      <c r="R351" s="18"/>
      <c r="S351" s="18"/>
      <c r="T351" s="18"/>
      <c r="U351" s="18"/>
      <c r="V351" s="18"/>
      <c r="W351" s="18"/>
    </row>
    <row r="352" spans="1:23" ht="12.75" hidden="1">
      <c r="A352" s="2"/>
      <c r="B352" s="22"/>
      <c r="C352" s="22"/>
      <c r="D352" s="22"/>
      <c r="E352" s="22"/>
      <c r="F352" s="22"/>
      <c r="G352" s="22"/>
      <c r="H352" s="22"/>
      <c r="I352" s="22"/>
      <c r="J352" s="23"/>
      <c r="K352" s="23"/>
      <c r="L352" s="17"/>
      <c r="M352" s="17"/>
      <c r="N352" s="18"/>
      <c r="O352" s="18"/>
      <c r="P352" s="17"/>
      <c r="Q352" s="17"/>
      <c r="R352" s="18"/>
      <c r="S352" s="18"/>
      <c r="T352" s="18"/>
      <c r="U352" s="18"/>
      <c r="V352" s="18"/>
      <c r="W352" s="18"/>
    </row>
    <row r="353" spans="1:23" ht="12.75" hidden="1">
      <c r="A353" s="2"/>
      <c r="B353" s="22"/>
      <c r="C353" s="22"/>
      <c r="D353" s="22"/>
      <c r="E353" s="22"/>
      <c r="F353" s="22"/>
      <c r="G353" s="22"/>
      <c r="H353" s="22"/>
      <c r="I353" s="22"/>
      <c r="J353" s="23"/>
      <c r="K353" s="23"/>
      <c r="L353" s="17"/>
      <c r="M353" s="17"/>
      <c r="N353" s="18"/>
      <c r="O353" s="18"/>
      <c r="P353" s="17"/>
      <c r="Q353" s="17"/>
      <c r="R353" s="18"/>
      <c r="S353" s="18"/>
      <c r="T353" s="18"/>
      <c r="U353" s="18"/>
      <c r="V353" s="18"/>
      <c r="W353" s="18"/>
    </row>
    <row r="354" spans="1:23" ht="12.75" hidden="1">
      <c r="A354" s="2"/>
      <c r="B354" s="22"/>
      <c r="C354" s="22"/>
      <c r="D354" s="22"/>
      <c r="E354" s="22"/>
      <c r="F354" s="22"/>
      <c r="G354" s="22"/>
      <c r="H354" s="22"/>
      <c r="I354" s="22"/>
      <c r="J354" s="23"/>
      <c r="K354" s="23"/>
      <c r="L354" s="17"/>
      <c r="M354" s="17"/>
      <c r="N354" s="18"/>
      <c r="O354" s="18"/>
      <c r="P354" s="17"/>
      <c r="Q354" s="17"/>
      <c r="R354" s="18"/>
      <c r="S354" s="18"/>
      <c r="T354" s="18"/>
      <c r="U354" s="18"/>
      <c r="V354" s="18"/>
      <c r="W354" s="18"/>
    </row>
    <row r="355" spans="1:23" ht="12.75" hidden="1">
      <c r="A355" s="2"/>
      <c r="B355" s="22"/>
      <c r="C355" s="22"/>
      <c r="D355" s="22"/>
      <c r="E355" s="22"/>
      <c r="F355" s="22"/>
      <c r="G355" s="22"/>
      <c r="H355" s="22"/>
      <c r="I355" s="22"/>
      <c r="J355" s="23"/>
      <c r="K355" s="23"/>
      <c r="L355" s="17"/>
      <c r="M355" s="17"/>
      <c r="N355" s="18"/>
      <c r="O355" s="18"/>
      <c r="P355" s="17"/>
      <c r="Q355" s="17"/>
      <c r="R355" s="18"/>
      <c r="S355" s="18"/>
      <c r="T355" s="18"/>
      <c r="U355" s="18"/>
      <c r="V355" s="18"/>
      <c r="W355" s="18"/>
    </row>
    <row r="356" spans="1:23" ht="12.75" hidden="1">
      <c r="A356" s="2"/>
      <c r="B356" s="22"/>
      <c r="C356" s="22"/>
      <c r="D356" s="22"/>
      <c r="E356" s="22"/>
      <c r="F356" s="22"/>
      <c r="G356" s="22"/>
      <c r="H356" s="22"/>
      <c r="I356" s="22"/>
      <c r="J356" s="23"/>
      <c r="K356" s="23"/>
      <c r="L356" s="17"/>
      <c r="M356" s="17"/>
      <c r="N356" s="18"/>
      <c r="O356" s="18"/>
      <c r="P356" s="17"/>
      <c r="Q356" s="17"/>
      <c r="R356" s="18"/>
      <c r="S356" s="18"/>
      <c r="T356" s="18"/>
      <c r="U356" s="18"/>
      <c r="V356" s="18"/>
      <c r="W356" s="18"/>
    </row>
    <row r="357" spans="1:23" ht="12.75" hidden="1">
      <c r="A357" s="2"/>
      <c r="B357" s="22"/>
      <c r="C357" s="22"/>
      <c r="D357" s="22"/>
      <c r="E357" s="22"/>
      <c r="F357" s="22"/>
      <c r="G357" s="22"/>
      <c r="H357" s="22"/>
      <c r="I357" s="22"/>
      <c r="J357" s="23"/>
      <c r="K357" s="23"/>
      <c r="L357" s="17"/>
      <c r="M357" s="17"/>
      <c r="N357" s="18"/>
      <c r="O357" s="18"/>
      <c r="P357" s="17"/>
      <c r="Q357" s="17"/>
      <c r="R357" s="18"/>
      <c r="S357" s="18"/>
      <c r="T357" s="18"/>
      <c r="U357" s="18"/>
      <c r="V357" s="18"/>
      <c r="W357" s="18"/>
    </row>
    <row r="358" spans="1:23" ht="12.75" hidden="1">
      <c r="A358" s="2"/>
      <c r="B358" s="22"/>
      <c r="C358" s="22"/>
      <c r="D358" s="22"/>
      <c r="E358" s="22"/>
      <c r="F358" s="22"/>
      <c r="G358" s="22"/>
      <c r="H358" s="22"/>
      <c r="I358" s="22"/>
      <c r="J358" s="23"/>
      <c r="K358" s="23"/>
      <c r="L358" s="17"/>
      <c r="M358" s="17"/>
      <c r="N358" s="18"/>
      <c r="O358" s="18"/>
      <c r="P358" s="17"/>
      <c r="Q358" s="17"/>
      <c r="R358" s="18"/>
      <c r="S358" s="18"/>
      <c r="T358" s="18"/>
      <c r="U358" s="18"/>
      <c r="V358" s="18"/>
      <c r="W358" s="18"/>
    </row>
    <row r="359" spans="1:23" ht="12.75" hidden="1">
      <c r="A359" s="2"/>
      <c r="B359" s="22"/>
      <c r="C359" s="22"/>
      <c r="D359" s="22"/>
      <c r="E359" s="22"/>
      <c r="F359" s="22"/>
      <c r="G359" s="22"/>
      <c r="H359" s="22"/>
      <c r="I359" s="22"/>
      <c r="J359" s="23"/>
      <c r="K359" s="23"/>
      <c r="L359" s="17"/>
      <c r="M359" s="17"/>
      <c r="N359" s="18"/>
      <c r="O359" s="18"/>
      <c r="P359" s="17"/>
      <c r="Q359" s="17"/>
      <c r="R359" s="18"/>
      <c r="S359" s="18"/>
      <c r="T359" s="18"/>
      <c r="U359" s="18"/>
      <c r="V359" s="18"/>
      <c r="W359" s="18"/>
    </row>
    <row r="360" spans="1:23" ht="12.75" hidden="1">
      <c r="A360" s="2"/>
      <c r="B360" s="22"/>
      <c r="C360" s="22"/>
      <c r="D360" s="22"/>
      <c r="E360" s="22"/>
      <c r="F360" s="22"/>
      <c r="G360" s="22"/>
      <c r="H360" s="22"/>
      <c r="I360" s="22"/>
      <c r="J360" s="23"/>
      <c r="K360" s="23"/>
      <c r="L360" s="17"/>
      <c r="M360" s="17"/>
      <c r="N360" s="18"/>
      <c r="O360" s="18"/>
      <c r="P360" s="17"/>
      <c r="Q360" s="17"/>
      <c r="R360" s="18"/>
      <c r="S360" s="18"/>
      <c r="T360" s="18"/>
      <c r="U360" s="18"/>
      <c r="V360" s="18"/>
      <c r="W360" s="18"/>
    </row>
    <row r="361" spans="1:23" ht="12.75" hidden="1">
      <c r="A361" s="2"/>
      <c r="B361" s="22"/>
      <c r="C361" s="22"/>
      <c r="D361" s="22"/>
      <c r="E361" s="22"/>
      <c r="F361" s="22"/>
      <c r="G361" s="22"/>
      <c r="H361" s="22"/>
      <c r="I361" s="22"/>
      <c r="J361" s="23"/>
      <c r="K361" s="23"/>
      <c r="L361" s="17"/>
      <c r="M361" s="17"/>
      <c r="N361" s="18"/>
      <c r="O361" s="18"/>
      <c r="P361" s="17"/>
      <c r="Q361" s="17"/>
      <c r="R361" s="18"/>
      <c r="S361" s="18"/>
      <c r="T361" s="18"/>
      <c r="U361" s="18"/>
      <c r="V361" s="18"/>
      <c r="W361" s="18"/>
    </row>
    <row r="362" spans="1:23" ht="12.75" hidden="1">
      <c r="A362" s="2"/>
      <c r="B362" s="22"/>
      <c r="C362" s="22"/>
      <c r="D362" s="22"/>
      <c r="E362" s="22"/>
      <c r="F362" s="22"/>
      <c r="G362" s="22"/>
      <c r="H362" s="22"/>
      <c r="I362" s="22"/>
      <c r="J362" s="23"/>
      <c r="K362" s="23"/>
      <c r="L362" s="17"/>
      <c r="M362" s="17"/>
      <c r="N362" s="18"/>
      <c r="O362" s="18"/>
      <c r="P362" s="17"/>
      <c r="Q362" s="17"/>
      <c r="R362" s="18"/>
      <c r="S362" s="18"/>
      <c r="T362" s="18"/>
      <c r="U362" s="18"/>
      <c r="V362" s="18"/>
      <c r="W362" s="18"/>
    </row>
    <row r="363" spans="1:23" ht="12.75" hidden="1">
      <c r="A363" s="2"/>
      <c r="B363" s="22"/>
      <c r="C363" s="22"/>
      <c r="D363" s="22"/>
      <c r="E363" s="22"/>
      <c r="F363" s="22"/>
      <c r="G363" s="22"/>
      <c r="H363" s="22"/>
      <c r="I363" s="22"/>
      <c r="J363" s="23"/>
      <c r="K363" s="23"/>
      <c r="L363" s="17"/>
      <c r="M363" s="17"/>
      <c r="N363" s="18"/>
      <c r="O363" s="18"/>
      <c r="P363" s="17"/>
      <c r="Q363" s="17"/>
      <c r="R363" s="18"/>
      <c r="S363" s="18"/>
      <c r="T363" s="18"/>
      <c r="U363" s="18"/>
      <c r="V363" s="18"/>
      <c r="W363" s="18"/>
    </row>
    <row r="364" spans="1:23" ht="12.75" hidden="1">
      <c r="A364" s="2"/>
      <c r="B364" s="22"/>
      <c r="C364" s="22"/>
      <c r="D364" s="22"/>
      <c r="E364" s="22"/>
      <c r="F364" s="22"/>
      <c r="G364" s="22"/>
      <c r="H364" s="22"/>
      <c r="I364" s="22"/>
      <c r="J364" s="23"/>
      <c r="K364" s="23"/>
      <c r="L364" s="17"/>
      <c r="M364" s="17"/>
      <c r="N364" s="18"/>
      <c r="O364" s="18"/>
      <c r="P364" s="17"/>
      <c r="Q364" s="17"/>
      <c r="R364" s="18"/>
      <c r="S364" s="18"/>
      <c r="T364" s="18"/>
      <c r="U364" s="18"/>
      <c r="V364" s="18"/>
      <c r="W364" s="18"/>
    </row>
    <row r="365" spans="1:23" ht="12.75" hidden="1">
      <c r="A365" s="2"/>
      <c r="B365" s="22"/>
      <c r="C365" s="22"/>
      <c r="D365" s="22"/>
      <c r="E365" s="22"/>
      <c r="F365" s="22"/>
      <c r="G365" s="22"/>
      <c r="H365" s="22"/>
      <c r="I365" s="22"/>
      <c r="J365" s="23"/>
      <c r="K365" s="23"/>
      <c r="L365" s="17"/>
      <c r="M365" s="17"/>
      <c r="N365" s="18"/>
      <c r="O365" s="18"/>
      <c r="P365" s="17"/>
      <c r="Q365" s="17"/>
      <c r="R365" s="18"/>
      <c r="S365" s="18"/>
      <c r="T365" s="18"/>
      <c r="U365" s="18"/>
      <c r="V365" s="18"/>
      <c r="W365" s="18"/>
    </row>
    <row r="366" spans="1:23" ht="12.75" hidden="1">
      <c r="A366" s="2"/>
      <c r="B366" s="22"/>
      <c r="C366" s="22"/>
      <c r="D366" s="22"/>
      <c r="E366" s="22"/>
      <c r="F366" s="22"/>
      <c r="G366" s="22"/>
      <c r="H366" s="22"/>
      <c r="I366" s="22"/>
      <c r="J366" s="23"/>
      <c r="K366" s="23"/>
      <c r="L366" s="17"/>
      <c r="M366" s="17"/>
      <c r="N366" s="18"/>
      <c r="O366" s="18"/>
      <c r="P366" s="17"/>
      <c r="Q366" s="17"/>
      <c r="R366" s="18"/>
      <c r="S366" s="18"/>
      <c r="T366" s="18"/>
      <c r="U366" s="18"/>
      <c r="V366" s="18"/>
      <c r="W366" s="18"/>
    </row>
    <row r="367" spans="1:23" ht="12.75" hidden="1">
      <c r="A367" s="2"/>
      <c r="B367" s="22"/>
      <c r="C367" s="22"/>
      <c r="D367" s="22"/>
      <c r="E367" s="22"/>
      <c r="F367" s="22"/>
      <c r="G367" s="22"/>
      <c r="H367" s="22"/>
      <c r="I367" s="22"/>
      <c r="J367" s="23"/>
      <c r="K367" s="23"/>
      <c r="L367" s="17"/>
      <c r="M367" s="17"/>
      <c r="N367" s="18"/>
      <c r="O367" s="18"/>
      <c r="P367" s="17"/>
      <c r="Q367" s="17"/>
      <c r="R367" s="18"/>
      <c r="S367" s="18"/>
      <c r="T367" s="18"/>
      <c r="U367" s="18"/>
      <c r="V367" s="18"/>
      <c r="W367" s="18"/>
    </row>
    <row r="368" spans="1:23" ht="12.75" hidden="1">
      <c r="A368" s="2"/>
      <c r="B368" s="22"/>
      <c r="C368" s="22"/>
      <c r="D368" s="22"/>
      <c r="E368" s="22"/>
      <c r="F368" s="22"/>
      <c r="G368" s="22"/>
      <c r="H368" s="22"/>
      <c r="I368" s="22"/>
      <c r="J368" s="23"/>
      <c r="K368" s="23"/>
      <c r="L368" s="17"/>
      <c r="M368" s="17"/>
      <c r="N368" s="18"/>
      <c r="O368" s="18"/>
      <c r="P368" s="17"/>
      <c r="Q368" s="17"/>
      <c r="R368" s="18"/>
      <c r="S368" s="18"/>
      <c r="T368" s="18"/>
      <c r="U368" s="18"/>
      <c r="V368" s="18"/>
      <c r="W368" s="18"/>
    </row>
    <row r="369" spans="1:23" ht="12.75" hidden="1">
      <c r="A369" s="2"/>
      <c r="B369" s="22"/>
      <c r="C369" s="22"/>
      <c r="D369" s="22"/>
      <c r="E369" s="22"/>
      <c r="F369" s="22"/>
      <c r="G369" s="22"/>
      <c r="H369" s="22"/>
      <c r="I369" s="22"/>
      <c r="J369" s="23"/>
      <c r="K369" s="23"/>
      <c r="L369" s="17"/>
      <c r="M369" s="17"/>
      <c r="N369" s="18"/>
      <c r="O369" s="18"/>
      <c r="P369" s="17"/>
      <c r="Q369" s="17"/>
      <c r="R369" s="18"/>
      <c r="S369" s="18"/>
      <c r="T369" s="18"/>
      <c r="U369" s="18"/>
      <c r="V369" s="18"/>
      <c r="W369" s="18"/>
    </row>
    <row r="370" spans="1:23" ht="12.75" hidden="1">
      <c r="A370" s="2"/>
      <c r="B370" s="22"/>
      <c r="C370" s="22"/>
      <c r="D370" s="22"/>
      <c r="E370" s="22"/>
      <c r="F370" s="22"/>
      <c r="G370" s="22"/>
      <c r="H370" s="22"/>
      <c r="I370" s="22"/>
      <c r="J370" s="23"/>
      <c r="K370" s="23"/>
      <c r="L370" s="17"/>
      <c r="M370" s="17"/>
      <c r="N370" s="18"/>
      <c r="O370" s="18"/>
      <c r="P370" s="17"/>
      <c r="Q370" s="17"/>
      <c r="R370" s="18"/>
      <c r="S370" s="18"/>
      <c r="T370" s="18"/>
      <c r="U370" s="18"/>
      <c r="V370" s="18"/>
      <c r="W370" s="18"/>
    </row>
    <row r="371" spans="1:23" ht="12.75" hidden="1">
      <c r="A371" s="2"/>
      <c r="B371" s="22"/>
      <c r="C371" s="22"/>
      <c r="D371" s="22"/>
      <c r="E371" s="22"/>
      <c r="F371" s="22"/>
      <c r="G371" s="22"/>
      <c r="H371" s="22"/>
      <c r="I371" s="22"/>
      <c r="J371" s="23"/>
      <c r="K371" s="23"/>
      <c r="L371" s="17"/>
      <c r="M371" s="17"/>
      <c r="N371" s="18"/>
      <c r="O371" s="18"/>
      <c r="P371" s="17"/>
      <c r="Q371" s="17"/>
      <c r="R371" s="18"/>
      <c r="S371" s="18"/>
      <c r="T371" s="18"/>
      <c r="U371" s="18"/>
      <c r="V371" s="18"/>
      <c r="W371" s="18"/>
    </row>
    <row r="372" spans="1:23" ht="12.75" hidden="1">
      <c r="A372" s="2"/>
      <c r="B372" s="22"/>
      <c r="C372" s="22"/>
      <c r="D372" s="22"/>
      <c r="E372" s="22"/>
      <c r="F372" s="22"/>
      <c r="G372" s="22"/>
      <c r="H372" s="22"/>
      <c r="I372" s="22"/>
      <c r="J372" s="23"/>
      <c r="K372" s="23"/>
      <c r="L372" s="17"/>
      <c r="M372" s="17"/>
      <c r="N372" s="18"/>
      <c r="O372" s="18"/>
      <c r="P372" s="17"/>
      <c r="Q372" s="17"/>
      <c r="R372" s="18"/>
      <c r="S372" s="18"/>
      <c r="T372" s="18"/>
      <c r="U372" s="18"/>
      <c r="V372" s="18"/>
      <c r="W372" s="18"/>
    </row>
    <row r="373" spans="1:23" ht="12.75" hidden="1">
      <c r="A373" s="2"/>
      <c r="B373" s="22"/>
      <c r="C373" s="22"/>
      <c r="D373" s="22"/>
      <c r="E373" s="22"/>
      <c r="F373" s="22"/>
      <c r="G373" s="22"/>
      <c r="H373" s="22"/>
      <c r="I373" s="22"/>
      <c r="J373" s="23"/>
      <c r="K373" s="23"/>
      <c r="L373" s="17"/>
      <c r="M373" s="17"/>
      <c r="N373" s="18"/>
      <c r="O373" s="18"/>
      <c r="P373" s="17"/>
      <c r="Q373" s="17"/>
      <c r="R373" s="18"/>
      <c r="S373" s="18"/>
      <c r="T373" s="18"/>
      <c r="U373" s="18"/>
      <c r="V373" s="18"/>
      <c r="W373" s="18"/>
    </row>
    <row r="374" spans="1:23" ht="12.75" hidden="1">
      <c r="A374" s="2"/>
      <c r="B374" s="22"/>
      <c r="C374" s="22"/>
      <c r="D374" s="22"/>
      <c r="E374" s="22"/>
      <c r="F374" s="22"/>
      <c r="G374" s="22"/>
      <c r="H374" s="22"/>
      <c r="I374" s="22"/>
      <c r="J374" s="23"/>
      <c r="K374" s="23"/>
      <c r="L374" s="17"/>
      <c r="M374" s="17"/>
      <c r="N374" s="18"/>
      <c r="O374" s="18"/>
      <c r="P374" s="17"/>
      <c r="Q374" s="17"/>
      <c r="R374" s="18"/>
      <c r="S374" s="18"/>
      <c r="T374" s="18"/>
      <c r="U374" s="18"/>
      <c r="V374" s="18"/>
      <c r="W374" s="18"/>
    </row>
    <row r="375" spans="1:23" ht="12.75" hidden="1">
      <c r="A375" s="6"/>
      <c r="B375" s="19"/>
      <c r="C375" s="19"/>
      <c r="D375" s="19"/>
      <c r="E375" s="19"/>
      <c r="F375" s="19"/>
      <c r="G375" s="19"/>
      <c r="H375" s="19"/>
      <c r="I375" s="19"/>
      <c r="J375" s="20"/>
      <c r="K375" s="20"/>
      <c r="L375" s="20"/>
      <c r="M375" s="20"/>
      <c r="N375" s="20"/>
      <c r="O375" s="20"/>
      <c r="P375" s="20"/>
      <c r="Q375" s="20"/>
      <c r="R375" s="21"/>
      <c r="S375" s="21"/>
      <c r="T375" s="21"/>
      <c r="U375" s="21"/>
      <c r="V375" s="21"/>
      <c r="W375" s="21"/>
    </row>
    <row r="376" ht="12.75" hidden="1"/>
    <row r="377" ht="12.75" hidden="1"/>
    <row r="378" spans="1:23" ht="12.75">
      <c r="A378" s="25" t="s">
        <v>43</v>
      </c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</row>
    <row r="379" spans="1:23" ht="12.75">
      <c r="A379" s="25" t="s">
        <v>9</v>
      </c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</row>
    <row r="380" spans="1:23" ht="12.75">
      <c r="A380" s="25" t="s">
        <v>175</v>
      </c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</row>
    <row r="381" spans="1:23" ht="12.75">
      <c r="A381" s="25" t="s">
        <v>64</v>
      </c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</row>
    <row r="382" spans="1:23" ht="12.75">
      <c r="A382" s="17" t="s">
        <v>45</v>
      </c>
      <c r="B382" s="17" t="s">
        <v>10</v>
      </c>
      <c r="C382" s="17"/>
      <c r="D382" s="17"/>
      <c r="E382" s="17"/>
      <c r="F382" s="17"/>
      <c r="G382" s="17"/>
      <c r="H382" s="17"/>
      <c r="I382" s="17" t="s">
        <v>11</v>
      </c>
      <c r="J382" s="17"/>
      <c r="K382" s="17" t="s">
        <v>69</v>
      </c>
      <c r="L382" s="17"/>
      <c r="M382" s="17" t="s">
        <v>67</v>
      </c>
      <c r="N382" s="17"/>
      <c r="O382" s="17"/>
      <c r="P382" s="17" t="s">
        <v>120</v>
      </c>
      <c r="Q382" s="17"/>
      <c r="R382" s="17" t="s">
        <v>48</v>
      </c>
      <c r="S382" s="17"/>
      <c r="T382" s="17"/>
      <c r="U382" s="17"/>
      <c r="V382" s="17"/>
      <c r="W382" s="17"/>
    </row>
    <row r="383" spans="1:23" ht="54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 t="s">
        <v>13</v>
      </c>
      <c r="S383" s="17"/>
      <c r="T383" s="17"/>
      <c r="U383" s="17" t="s">
        <v>66</v>
      </c>
      <c r="V383" s="17"/>
      <c r="W383" s="17"/>
    </row>
    <row r="384" spans="1:23" ht="12.75">
      <c r="A384" s="5">
        <v>1</v>
      </c>
      <c r="B384" s="24">
        <v>2</v>
      </c>
      <c r="C384" s="24"/>
      <c r="D384" s="24"/>
      <c r="E384" s="24"/>
      <c r="F384" s="24"/>
      <c r="G384" s="24"/>
      <c r="H384" s="24"/>
      <c r="I384" s="24">
        <v>3</v>
      </c>
      <c r="J384" s="24"/>
      <c r="K384" s="24">
        <v>4</v>
      </c>
      <c r="L384" s="24"/>
      <c r="M384" s="24">
        <v>5</v>
      </c>
      <c r="N384" s="24"/>
      <c r="O384" s="24"/>
      <c r="P384" s="24">
        <v>6</v>
      </c>
      <c r="Q384" s="24"/>
      <c r="R384" s="24">
        <v>7</v>
      </c>
      <c r="S384" s="24"/>
      <c r="T384" s="24"/>
      <c r="U384" s="24">
        <v>8</v>
      </c>
      <c r="V384" s="24"/>
      <c r="W384" s="24"/>
    </row>
    <row r="385" spans="1:23" ht="12.75">
      <c r="A385" s="2">
        <v>1</v>
      </c>
      <c r="B385" s="22" t="s">
        <v>14</v>
      </c>
      <c r="C385" s="22"/>
      <c r="D385" s="22"/>
      <c r="E385" s="22"/>
      <c r="F385" s="22"/>
      <c r="G385" s="22"/>
      <c r="H385" s="22"/>
      <c r="I385" s="23">
        <v>0.25</v>
      </c>
      <c r="J385" s="23"/>
      <c r="K385" s="17" t="s">
        <v>73</v>
      </c>
      <c r="L385" s="17"/>
      <c r="M385" s="18">
        <v>3414.2</v>
      </c>
      <c r="N385" s="18"/>
      <c r="O385" s="18"/>
      <c r="P385" s="17">
        <v>1</v>
      </c>
      <c r="Q385" s="17"/>
      <c r="R385" s="18">
        <f>I385*M385*1.15/6</f>
        <v>163.5970833333333</v>
      </c>
      <c r="S385" s="18"/>
      <c r="T385" s="18"/>
      <c r="U385" s="18">
        <f>R385*$S$12</f>
        <v>179.95679166666665</v>
      </c>
      <c r="V385" s="18"/>
      <c r="W385" s="18"/>
    </row>
    <row r="386" spans="1:23" ht="12.75">
      <c r="A386" s="6"/>
      <c r="B386" s="19" t="s">
        <v>57</v>
      </c>
      <c r="C386" s="19"/>
      <c r="D386" s="19"/>
      <c r="E386" s="19"/>
      <c r="F386" s="19"/>
      <c r="G386" s="19"/>
      <c r="H386" s="19"/>
      <c r="I386" s="20"/>
      <c r="J386" s="20"/>
      <c r="K386" s="20"/>
      <c r="L386" s="20"/>
      <c r="M386" s="20"/>
      <c r="N386" s="20"/>
      <c r="O386" s="20"/>
      <c r="P386" s="20"/>
      <c r="Q386" s="20"/>
      <c r="R386" s="21">
        <f>R385</f>
        <v>163.5970833333333</v>
      </c>
      <c r="S386" s="21"/>
      <c r="T386" s="21"/>
      <c r="U386" s="21">
        <f>U385</f>
        <v>179.95679166666665</v>
      </c>
      <c r="V386" s="21"/>
      <c r="W386" s="21"/>
    </row>
    <row r="388" spans="1:33" ht="12.75">
      <c r="A388" s="70" t="s">
        <v>23</v>
      </c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"/>
      <c r="Z388" s="7"/>
      <c r="AA388" s="7"/>
      <c r="AB388" s="7"/>
      <c r="AC388" s="7"/>
      <c r="AD388" s="7"/>
      <c r="AE388" s="7"/>
      <c r="AF388" s="7"/>
      <c r="AG388" s="7"/>
    </row>
    <row r="389" spans="1:33" ht="12.75">
      <c r="A389" s="70" t="s">
        <v>191</v>
      </c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"/>
      <c r="Z389" s="7"/>
      <c r="AA389" s="7"/>
      <c r="AB389" s="7"/>
      <c r="AC389" s="7"/>
      <c r="AD389" s="7"/>
      <c r="AE389" s="7"/>
      <c r="AF389" s="7"/>
      <c r="AG389" s="7"/>
    </row>
    <row r="390" spans="1:33" ht="12.75">
      <c r="A390" s="70" t="s">
        <v>59</v>
      </c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"/>
      <c r="Z390" s="7"/>
      <c r="AA390" s="7"/>
      <c r="AB390" s="7"/>
      <c r="AC390" s="7"/>
      <c r="AD390" s="7"/>
      <c r="AE390" s="7"/>
      <c r="AF390" s="7"/>
      <c r="AG390" s="7"/>
    </row>
    <row r="391" spans="1:33" ht="12.75">
      <c r="A391" s="15" t="s">
        <v>27</v>
      </c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6">
        <v>2.13</v>
      </c>
      <c r="R391" s="16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3" spans="1:24" ht="12.75">
      <c r="A393" s="35" t="s">
        <v>15</v>
      </c>
      <c r="B393" s="36"/>
      <c r="C393" s="36"/>
      <c r="D393" s="37"/>
      <c r="E393" s="17" t="s">
        <v>22</v>
      </c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 t="s">
        <v>57</v>
      </c>
      <c r="X393" s="17"/>
    </row>
    <row r="394" spans="1:24" ht="12.75">
      <c r="A394" s="38"/>
      <c r="B394" s="39"/>
      <c r="C394" s="39"/>
      <c r="D394" s="40"/>
      <c r="E394" s="56" t="s">
        <v>16</v>
      </c>
      <c r="F394" s="57"/>
      <c r="G394" s="11" t="s">
        <v>17</v>
      </c>
      <c r="H394" s="12"/>
      <c r="I394" s="12"/>
      <c r="J394" s="13"/>
      <c r="K394" s="56" t="s">
        <v>18</v>
      </c>
      <c r="L394" s="57"/>
      <c r="M394" s="56" t="s">
        <v>196</v>
      </c>
      <c r="N394" s="57"/>
      <c r="O394" s="56" t="s">
        <v>197</v>
      </c>
      <c r="P394" s="57"/>
      <c r="Q394" s="56" t="s">
        <v>19</v>
      </c>
      <c r="R394" s="57"/>
      <c r="S394" s="56" t="s">
        <v>20</v>
      </c>
      <c r="T394" s="57"/>
      <c r="U394" s="56" t="s">
        <v>21</v>
      </c>
      <c r="V394" s="57"/>
      <c r="W394" s="17"/>
      <c r="X394" s="17"/>
    </row>
    <row r="395" spans="1:24" ht="74.25" customHeight="1">
      <c r="A395" s="41"/>
      <c r="B395" s="42"/>
      <c r="C395" s="42"/>
      <c r="D395" s="43"/>
      <c r="E395" s="58"/>
      <c r="F395" s="59"/>
      <c r="G395" s="60" t="s">
        <v>198</v>
      </c>
      <c r="H395" s="61"/>
      <c r="I395" s="60" t="s">
        <v>192</v>
      </c>
      <c r="J395" s="61"/>
      <c r="K395" s="58"/>
      <c r="L395" s="59"/>
      <c r="M395" s="58"/>
      <c r="N395" s="59"/>
      <c r="O395" s="58"/>
      <c r="P395" s="59"/>
      <c r="Q395" s="58"/>
      <c r="R395" s="59"/>
      <c r="S395" s="58"/>
      <c r="T395" s="59"/>
      <c r="U395" s="58"/>
      <c r="V395" s="59"/>
      <c r="W395" s="17"/>
      <c r="X395" s="17"/>
    </row>
    <row r="396" spans="1:24" ht="12.75">
      <c r="A396" s="62">
        <v>1</v>
      </c>
      <c r="B396" s="63"/>
      <c r="C396" s="63"/>
      <c r="D396" s="64"/>
      <c r="E396" s="62">
        <v>2</v>
      </c>
      <c r="F396" s="64"/>
      <c r="G396" s="62">
        <v>3</v>
      </c>
      <c r="H396" s="64"/>
      <c r="I396" s="62">
        <v>4</v>
      </c>
      <c r="J396" s="64"/>
      <c r="K396" s="62">
        <v>5</v>
      </c>
      <c r="L396" s="64"/>
      <c r="M396" s="62">
        <v>6</v>
      </c>
      <c r="N396" s="64"/>
      <c r="O396" s="62">
        <v>7</v>
      </c>
      <c r="P396" s="64"/>
      <c r="Q396" s="62">
        <v>8</v>
      </c>
      <c r="R396" s="64"/>
      <c r="S396" s="62">
        <v>9</v>
      </c>
      <c r="T396" s="64"/>
      <c r="U396" s="62">
        <v>10</v>
      </c>
      <c r="V396" s="64"/>
      <c r="W396" s="65">
        <v>11</v>
      </c>
      <c r="X396" s="65"/>
    </row>
    <row r="397" spans="1:24" ht="89.25" customHeight="1">
      <c r="A397" s="28" t="s">
        <v>199</v>
      </c>
      <c r="B397" s="29"/>
      <c r="C397" s="29"/>
      <c r="D397" s="30"/>
      <c r="E397" s="66">
        <f>U38</f>
        <v>1006.4798335874101</v>
      </c>
      <c r="F397" s="67"/>
      <c r="G397" s="66">
        <f>U128/$S$15*Q391</f>
        <v>31.439332500000003</v>
      </c>
      <c r="H397" s="67"/>
      <c r="I397" s="66">
        <f>U143*0.02</f>
        <v>163.36439999999996</v>
      </c>
      <c r="J397" s="67"/>
      <c r="K397" s="71">
        <f>U287/$S$15*Q391</f>
        <v>60.22739303084645</v>
      </c>
      <c r="L397" s="72"/>
      <c r="M397" s="71">
        <f>U386/$S$15*Q391</f>
        <v>15.090864812992123</v>
      </c>
      <c r="N397" s="72"/>
      <c r="O397" s="71">
        <f>M397*0.3</f>
        <v>4.527259443897637</v>
      </c>
      <c r="P397" s="72"/>
      <c r="Q397" s="66">
        <f>E397+G397+I397+K397+M397+O397</f>
        <v>1281.1290833751464</v>
      </c>
      <c r="R397" s="67"/>
      <c r="S397" s="66">
        <f>Q397*S13</f>
        <v>299.7842055097843</v>
      </c>
      <c r="T397" s="67"/>
      <c r="U397" s="18">
        <f>(Q397+S397)*S14</f>
        <v>221.3278604438903</v>
      </c>
      <c r="V397" s="18"/>
      <c r="W397" s="68">
        <f>Q397+S397+U397</f>
        <v>1802.241149328821</v>
      </c>
      <c r="X397" s="69"/>
    </row>
  </sheetData>
  <mergeCells count="1902">
    <mergeCell ref="S397:T397"/>
    <mergeCell ref="U397:V397"/>
    <mergeCell ref="W397:X397"/>
    <mergeCell ref="A388:X388"/>
    <mergeCell ref="A389:X389"/>
    <mergeCell ref="A390:X390"/>
    <mergeCell ref="K397:L397"/>
    <mergeCell ref="M397:N397"/>
    <mergeCell ref="O397:P397"/>
    <mergeCell ref="Q397:R397"/>
    <mergeCell ref="A397:D397"/>
    <mergeCell ref="E397:F397"/>
    <mergeCell ref="G397:H397"/>
    <mergeCell ref="I397:J397"/>
    <mergeCell ref="Q396:R396"/>
    <mergeCell ref="S396:T396"/>
    <mergeCell ref="U396:V396"/>
    <mergeCell ref="W396:X396"/>
    <mergeCell ref="U394:V395"/>
    <mergeCell ref="G395:H395"/>
    <mergeCell ref="I395:J395"/>
    <mergeCell ref="A396:D396"/>
    <mergeCell ref="E396:F396"/>
    <mergeCell ref="G396:H396"/>
    <mergeCell ref="I396:J396"/>
    <mergeCell ref="K396:L396"/>
    <mergeCell ref="M396:N396"/>
    <mergeCell ref="O396:P396"/>
    <mergeCell ref="A393:D395"/>
    <mergeCell ref="E393:V393"/>
    <mergeCell ref="W393:X395"/>
    <mergeCell ref="E394:F395"/>
    <mergeCell ref="G394:J394"/>
    <mergeCell ref="K394:L395"/>
    <mergeCell ref="M394:N395"/>
    <mergeCell ref="O394:P395"/>
    <mergeCell ref="Q394:R395"/>
    <mergeCell ref="S394:T395"/>
    <mergeCell ref="R210:T210"/>
    <mergeCell ref="U210:W210"/>
    <mergeCell ref="B210:J210"/>
    <mergeCell ref="K210:L210"/>
    <mergeCell ref="M210:N210"/>
    <mergeCell ref="O210:Q210"/>
    <mergeCell ref="R237:T237"/>
    <mergeCell ref="U237:W237"/>
    <mergeCell ref="B236:J236"/>
    <mergeCell ref="K236:L236"/>
    <mergeCell ref="B237:J237"/>
    <mergeCell ref="K237:L237"/>
    <mergeCell ref="M237:N237"/>
    <mergeCell ref="O237:Q237"/>
    <mergeCell ref="M236:N236"/>
    <mergeCell ref="O236:Q236"/>
    <mergeCell ref="R234:T234"/>
    <mergeCell ref="U234:W234"/>
    <mergeCell ref="R235:T235"/>
    <mergeCell ref="U235:W235"/>
    <mergeCell ref="R236:T236"/>
    <mergeCell ref="U236:W236"/>
    <mergeCell ref="B235:J235"/>
    <mergeCell ref="K235:L235"/>
    <mergeCell ref="M235:N235"/>
    <mergeCell ref="O235:Q235"/>
    <mergeCell ref="B234:J234"/>
    <mergeCell ref="K234:L234"/>
    <mergeCell ref="M234:N234"/>
    <mergeCell ref="O234:Q234"/>
    <mergeCell ref="R233:T233"/>
    <mergeCell ref="U233:W233"/>
    <mergeCell ref="B232:J232"/>
    <mergeCell ref="K232:L232"/>
    <mergeCell ref="B233:J233"/>
    <mergeCell ref="K233:L233"/>
    <mergeCell ref="M233:N233"/>
    <mergeCell ref="O233:Q233"/>
    <mergeCell ref="M232:N232"/>
    <mergeCell ref="O232:Q232"/>
    <mergeCell ref="R230:T230"/>
    <mergeCell ref="U230:W230"/>
    <mergeCell ref="R231:T231"/>
    <mergeCell ref="U231:W231"/>
    <mergeCell ref="R232:T232"/>
    <mergeCell ref="U232:W232"/>
    <mergeCell ref="B231:J231"/>
    <mergeCell ref="K231:L231"/>
    <mergeCell ref="M231:N231"/>
    <mergeCell ref="O231:Q231"/>
    <mergeCell ref="B230:J230"/>
    <mergeCell ref="K230:L230"/>
    <mergeCell ref="M230:N230"/>
    <mergeCell ref="O230:Q230"/>
    <mergeCell ref="R229:T229"/>
    <mergeCell ref="U229:W229"/>
    <mergeCell ref="B228:J228"/>
    <mergeCell ref="K228:L228"/>
    <mergeCell ref="B229:J229"/>
    <mergeCell ref="K229:L229"/>
    <mergeCell ref="M229:N229"/>
    <mergeCell ref="O229:Q229"/>
    <mergeCell ref="M228:N228"/>
    <mergeCell ref="O228:Q228"/>
    <mergeCell ref="R226:T226"/>
    <mergeCell ref="U226:W226"/>
    <mergeCell ref="R227:T227"/>
    <mergeCell ref="U227:W227"/>
    <mergeCell ref="R228:T228"/>
    <mergeCell ref="U228:W228"/>
    <mergeCell ref="B227:J227"/>
    <mergeCell ref="K227:L227"/>
    <mergeCell ref="M227:N227"/>
    <mergeCell ref="O227:Q227"/>
    <mergeCell ref="B226:J226"/>
    <mergeCell ref="K226:L226"/>
    <mergeCell ref="M226:N226"/>
    <mergeCell ref="O226:Q226"/>
    <mergeCell ref="R225:T225"/>
    <mergeCell ref="U225:W225"/>
    <mergeCell ref="B224:J224"/>
    <mergeCell ref="K224:L224"/>
    <mergeCell ref="B225:J225"/>
    <mergeCell ref="K225:L225"/>
    <mergeCell ref="M225:N225"/>
    <mergeCell ref="O225:Q225"/>
    <mergeCell ref="M224:N224"/>
    <mergeCell ref="O224:Q224"/>
    <mergeCell ref="R223:T223"/>
    <mergeCell ref="U223:W223"/>
    <mergeCell ref="R224:T224"/>
    <mergeCell ref="U224:W224"/>
    <mergeCell ref="B223:J223"/>
    <mergeCell ref="K223:L223"/>
    <mergeCell ref="M223:N223"/>
    <mergeCell ref="O223:Q223"/>
    <mergeCell ref="R222:T222"/>
    <mergeCell ref="U222:W222"/>
    <mergeCell ref="B221:J221"/>
    <mergeCell ref="K221:L221"/>
    <mergeCell ref="B222:J222"/>
    <mergeCell ref="K222:L222"/>
    <mergeCell ref="M222:N222"/>
    <mergeCell ref="O222:Q222"/>
    <mergeCell ref="M221:N221"/>
    <mergeCell ref="O221:Q221"/>
    <mergeCell ref="R219:T219"/>
    <mergeCell ref="U219:W219"/>
    <mergeCell ref="R220:T220"/>
    <mergeCell ref="U220:W220"/>
    <mergeCell ref="R221:T221"/>
    <mergeCell ref="U221:W221"/>
    <mergeCell ref="B220:J220"/>
    <mergeCell ref="K220:L220"/>
    <mergeCell ref="M220:N220"/>
    <mergeCell ref="O220:Q220"/>
    <mergeCell ref="B219:J219"/>
    <mergeCell ref="K219:L219"/>
    <mergeCell ref="M219:N219"/>
    <mergeCell ref="O219:Q219"/>
    <mergeCell ref="R218:T218"/>
    <mergeCell ref="U218:W218"/>
    <mergeCell ref="B217:J217"/>
    <mergeCell ref="K217:L217"/>
    <mergeCell ref="B218:J218"/>
    <mergeCell ref="K218:L218"/>
    <mergeCell ref="M218:N218"/>
    <mergeCell ref="O218:Q218"/>
    <mergeCell ref="M217:N217"/>
    <mergeCell ref="O217:Q217"/>
    <mergeCell ref="R215:T215"/>
    <mergeCell ref="U215:W215"/>
    <mergeCell ref="R216:T216"/>
    <mergeCell ref="U216:W216"/>
    <mergeCell ref="R217:T217"/>
    <mergeCell ref="U217:W217"/>
    <mergeCell ref="B216:J216"/>
    <mergeCell ref="K216:L216"/>
    <mergeCell ref="M216:N216"/>
    <mergeCell ref="O216:Q216"/>
    <mergeCell ref="B215:J215"/>
    <mergeCell ref="K215:L215"/>
    <mergeCell ref="M215:N215"/>
    <mergeCell ref="O215:Q215"/>
    <mergeCell ref="R214:T214"/>
    <mergeCell ref="U214:W214"/>
    <mergeCell ref="B213:J213"/>
    <mergeCell ref="K213:L213"/>
    <mergeCell ref="B214:J214"/>
    <mergeCell ref="K214:L214"/>
    <mergeCell ref="M214:N214"/>
    <mergeCell ref="O214:Q214"/>
    <mergeCell ref="M213:N213"/>
    <mergeCell ref="O213:Q213"/>
    <mergeCell ref="R211:T211"/>
    <mergeCell ref="U211:W211"/>
    <mergeCell ref="R212:T212"/>
    <mergeCell ref="U212:W212"/>
    <mergeCell ref="R213:T213"/>
    <mergeCell ref="U213:W213"/>
    <mergeCell ref="B212:J212"/>
    <mergeCell ref="K212:L212"/>
    <mergeCell ref="M212:N212"/>
    <mergeCell ref="O212:Q212"/>
    <mergeCell ref="B211:J211"/>
    <mergeCell ref="K211:L211"/>
    <mergeCell ref="M211:N211"/>
    <mergeCell ref="O211:Q211"/>
    <mergeCell ref="R209:T209"/>
    <mergeCell ref="U209:W209"/>
    <mergeCell ref="B208:J208"/>
    <mergeCell ref="K208:L208"/>
    <mergeCell ref="B209:J209"/>
    <mergeCell ref="K209:L209"/>
    <mergeCell ref="M209:N209"/>
    <mergeCell ref="O209:Q209"/>
    <mergeCell ref="M208:N208"/>
    <mergeCell ref="O208:Q208"/>
    <mergeCell ref="R206:T206"/>
    <mergeCell ref="U206:W206"/>
    <mergeCell ref="R207:T207"/>
    <mergeCell ref="U207:W207"/>
    <mergeCell ref="R208:T208"/>
    <mergeCell ref="U208:W208"/>
    <mergeCell ref="B207:J207"/>
    <mergeCell ref="K207:L207"/>
    <mergeCell ref="M207:N207"/>
    <mergeCell ref="O207:Q207"/>
    <mergeCell ref="B206:J206"/>
    <mergeCell ref="K206:L206"/>
    <mergeCell ref="M206:N206"/>
    <mergeCell ref="O206:Q206"/>
    <mergeCell ref="R205:T205"/>
    <mergeCell ref="U205:W205"/>
    <mergeCell ref="B204:J204"/>
    <mergeCell ref="K204:L204"/>
    <mergeCell ref="B205:J205"/>
    <mergeCell ref="K205:L205"/>
    <mergeCell ref="M205:N205"/>
    <mergeCell ref="O205:Q205"/>
    <mergeCell ref="M204:N204"/>
    <mergeCell ref="O204:Q204"/>
    <mergeCell ref="R202:T202"/>
    <mergeCell ref="U202:W202"/>
    <mergeCell ref="R203:T203"/>
    <mergeCell ref="U203:W203"/>
    <mergeCell ref="R204:T204"/>
    <mergeCell ref="U204:W204"/>
    <mergeCell ref="B203:J203"/>
    <mergeCell ref="K203:L203"/>
    <mergeCell ref="M203:N203"/>
    <mergeCell ref="O203:Q203"/>
    <mergeCell ref="B202:J202"/>
    <mergeCell ref="K202:L202"/>
    <mergeCell ref="M202:N202"/>
    <mergeCell ref="O202:Q202"/>
    <mergeCell ref="M201:N201"/>
    <mergeCell ref="O201:Q201"/>
    <mergeCell ref="M200:N200"/>
    <mergeCell ref="O200:Q200"/>
    <mergeCell ref="B200:J200"/>
    <mergeCell ref="K200:L200"/>
    <mergeCell ref="B201:J201"/>
    <mergeCell ref="K201:L201"/>
    <mergeCell ref="R201:T201"/>
    <mergeCell ref="U201:W201"/>
    <mergeCell ref="R200:T200"/>
    <mergeCell ref="U200:W200"/>
    <mergeCell ref="A195:W195"/>
    <mergeCell ref="A196:W196"/>
    <mergeCell ref="A198:A199"/>
    <mergeCell ref="B198:J199"/>
    <mergeCell ref="K198:L199"/>
    <mergeCell ref="M198:N199"/>
    <mergeCell ref="O198:Q199"/>
    <mergeCell ref="R198:W198"/>
    <mergeCell ref="R199:T199"/>
    <mergeCell ref="U199:W199"/>
    <mergeCell ref="B187:J187"/>
    <mergeCell ref="K187:L187"/>
    <mergeCell ref="A193:W193"/>
    <mergeCell ref="A194:W194"/>
    <mergeCell ref="B188:J188"/>
    <mergeCell ref="K188:L188"/>
    <mergeCell ref="M188:N188"/>
    <mergeCell ref="O188:Q188"/>
    <mergeCell ref="M187:N187"/>
    <mergeCell ref="O187:Q187"/>
    <mergeCell ref="R189:T189"/>
    <mergeCell ref="U189:W189"/>
    <mergeCell ref="R187:T187"/>
    <mergeCell ref="U187:W187"/>
    <mergeCell ref="R188:T188"/>
    <mergeCell ref="U188:W188"/>
    <mergeCell ref="R190:T190"/>
    <mergeCell ref="U190:W190"/>
    <mergeCell ref="B189:J189"/>
    <mergeCell ref="K189:L189"/>
    <mergeCell ref="M189:N189"/>
    <mergeCell ref="O189:Q189"/>
    <mergeCell ref="B190:J190"/>
    <mergeCell ref="K190:L190"/>
    <mergeCell ref="M190:N190"/>
    <mergeCell ref="O190:Q190"/>
    <mergeCell ref="R186:T186"/>
    <mergeCell ref="U186:W186"/>
    <mergeCell ref="B185:J185"/>
    <mergeCell ref="K185:L185"/>
    <mergeCell ref="B186:J186"/>
    <mergeCell ref="K186:L186"/>
    <mergeCell ref="M186:N186"/>
    <mergeCell ref="O186:Q186"/>
    <mergeCell ref="M185:N185"/>
    <mergeCell ref="O185:Q185"/>
    <mergeCell ref="R183:T183"/>
    <mergeCell ref="U183:W183"/>
    <mergeCell ref="R184:T184"/>
    <mergeCell ref="U184:W184"/>
    <mergeCell ref="R185:T185"/>
    <mergeCell ref="U185:W185"/>
    <mergeCell ref="B184:J184"/>
    <mergeCell ref="K184:L184"/>
    <mergeCell ref="M184:N184"/>
    <mergeCell ref="O184:Q184"/>
    <mergeCell ref="B183:J183"/>
    <mergeCell ref="K183:L183"/>
    <mergeCell ref="M183:N183"/>
    <mergeCell ref="O183:Q183"/>
    <mergeCell ref="R182:T182"/>
    <mergeCell ref="U182:W182"/>
    <mergeCell ref="B181:J181"/>
    <mergeCell ref="K181:L181"/>
    <mergeCell ref="B182:J182"/>
    <mergeCell ref="K182:L182"/>
    <mergeCell ref="M182:N182"/>
    <mergeCell ref="O182:Q182"/>
    <mergeCell ref="M181:N181"/>
    <mergeCell ref="O181:Q181"/>
    <mergeCell ref="R179:T179"/>
    <mergeCell ref="U179:W179"/>
    <mergeCell ref="R180:T180"/>
    <mergeCell ref="U180:W180"/>
    <mergeCell ref="R181:T181"/>
    <mergeCell ref="U181:W181"/>
    <mergeCell ref="B180:J180"/>
    <mergeCell ref="K180:L180"/>
    <mergeCell ref="M180:N180"/>
    <mergeCell ref="O180:Q180"/>
    <mergeCell ref="B179:J179"/>
    <mergeCell ref="K179:L179"/>
    <mergeCell ref="M179:N179"/>
    <mergeCell ref="O179:Q179"/>
    <mergeCell ref="R178:T178"/>
    <mergeCell ref="U178:W178"/>
    <mergeCell ref="B177:J177"/>
    <mergeCell ref="K177:L177"/>
    <mergeCell ref="B178:J178"/>
    <mergeCell ref="K178:L178"/>
    <mergeCell ref="M178:N178"/>
    <mergeCell ref="O178:Q178"/>
    <mergeCell ref="M177:N177"/>
    <mergeCell ref="O177:Q177"/>
    <mergeCell ref="R175:T175"/>
    <mergeCell ref="U175:W175"/>
    <mergeCell ref="R176:T176"/>
    <mergeCell ref="U176:W176"/>
    <mergeCell ref="R177:T177"/>
    <mergeCell ref="U177:W177"/>
    <mergeCell ref="B176:J176"/>
    <mergeCell ref="K176:L176"/>
    <mergeCell ref="M176:N176"/>
    <mergeCell ref="O176:Q176"/>
    <mergeCell ref="B175:J175"/>
    <mergeCell ref="K175:L175"/>
    <mergeCell ref="M175:N175"/>
    <mergeCell ref="O175:Q175"/>
    <mergeCell ref="R174:T174"/>
    <mergeCell ref="U174:W174"/>
    <mergeCell ref="B173:J173"/>
    <mergeCell ref="K173:L173"/>
    <mergeCell ref="B174:J174"/>
    <mergeCell ref="K174:L174"/>
    <mergeCell ref="M174:N174"/>
    <mergeCell ref="O174:Q174"/>
    <mergeCell ref="M173:N173"/>
    <mergeCell ref="O173:Q173"/>
    <mergeCell ref="R171:T171"/>
    <mergeCell ref="U171:W171"/>
    <mergeCell ref="R172:T172"/>
    <mergeCell ref="U172:W172"/>
    <mergeCell ref="R173:T173"/>
    <mergeCell ref="U173:W173"/>
    <mergeCell ref="B172:J172"/>
    <mergeCell ref="K172:L172"/>
    <mergeCell ref="M172:N172"/>
    <mergeCell ref="O172:Q172"/>
    <mergeCell ref="B171:J171"/>
    <mergeCell ref="K171:L171"/>
    <mergeCell ref="M171:N171"/>
    <mergeCell ref="O171:Q171"/>
    <mergeCell ref="R170:T170"/>
    <mergeCell ref="U170:W170"/>
    <mergeCell ref="B169:J169"/>
    <mergeCell ref="K169:L169"/>
    <mergeCell ref="B170:J170"/>
    <mergeCell ref="K170:L170"/>
    <mergeCell ref="M170:N170"/>
    <mergeCell ref="O170:Q170"/>
    <mergeCell ref="M169:N169"/>
    <mergeCell ref="O169:Q169"/>
    <mergeCell ref="R167:T167"/>
    <mergeCell ref="U167:W167"/>
    <mergeCell ref="R168:T168"/>
    <mergeCell ref="U168:W168"/>
    <mergeCell ref="R169:T169"/>
    <mergeCell ref="U169:W169"/>
    <mergeCell ref="B168:J168"/>
    <mergeCell ref="K168:L168"/>
    <mergeCell ref="M168:N168"/>
    <mergeCell ref="O168:Q168"/>
    <mergeCell ref="B167:J167"/>
    <mergeCell ref="K167:L167"/>
    <mergeCell ref="M167:N167"/>
    <mergeCell ref="O167:Q167"/>
    <mergeCell ref="R166:T166"/>
    <mergeCell ref="U166:W166"/>
    <mergeCell ref="B165:J165"/>
    <mergeCell ref="K165:L165"/>
    <mergeCell ref="B166:J166"/>
    <mergeCell ref="K166:L166"/>
    <mergeCell ref="M166:N166"/>
    <mergeCell ref="O166:Q166"/>
    <mergeCell ref="M165:N165"/>
    <mergeCell ref="O165:Q165"/>
    <mergeCell ref="R163:T163"/>
    <mergeCell ref="U163:W163"/>
    <mergeCell ref="R164:T164"/>
    <mergeCell ref="U164:W164"/>
    <mergeCell ref="R165:T165"/>
    <mergeCell ref="U165:W165"/>
    <mergeCell ref="B164:J164"/>
    <mergeCell ref="K164:L164"/>
    <mergeCell ref="M164:N164"/>
    <mergeCell ref="O164:Q164"/>
    <mergeCell ref="B163:J163"/>
    <mergeCell ref="K163:L163"/>
    <mergeCell ref="M163:N163"/>
    <mergeCell ref="O163:Q163"/>
    <mergeCell ref="R162:T162"/>
    <mergeCell ref="U162:W162"/>
    <mergeCell ref="B161:J161"/>
    <mergeCell ref="K161:L161"/>
    <mergeCell ref="B162:J162"/>
    <mergeCell ref="K162:L162"/>
    <mergeCell ref="M162:N162"/>
    <mergeCell ref="O162:Q162"/>
    <mergeCell ref="M161:N161"/>
    <mergeCell ref="O161:Q161"/>
    <mergeCell ref="R159:T159"/>
    <mergeCell ref="U159:W159"/>
    <mergeCell ref="R160:T160"/>
    <mergeCell ref="U160:W160"/>
    <mergeCell ref="R161:T161"/>
    <mergeCell ref="U161:W161"/>
    <mergeCell ref="B160:J160"/>
    <mergeCell ref="K160:L160"/>
    <mergeCell ref="M160:N160"/>
    <mergeCell ref="O160:Q160"/>
    <mergeCell ref="B159:J159"/>
    <mergeCell ref="K159:L159"/>
    <mergeCell ref="M159:N159"/>
    <mergeCell ref="O159:Q159"/>
    <mergeCell ref="R158:T158"/>
    <mergeCell ref="U158:W158"/>
    <mergeCell ref="B157:J157"/>
    <mergeCell ref="K157:L157"/>
    <mergeCell ref="B158:J158"/>
    <mergeCell ref="K158:L158"/>
    <mergeCell ref="M158:N158"/>
    <mergeCell ref="O158:Q158"/>
    <mergeCell ref="M157:N157"/>
    <mergeCell ref="O157:Q157"/>
    <mergeCell ref="R155:T155"/>
    <mergeCell ref="U155:W155"/>
    <mergeCell ref="R156:T156"/>
    <mergeCell ref="U156:W156"/>
    <mergeCell ref="R157:T157"/>
    <mergeCell ref="U157:W157"/>
    <mergeCell ref="B156:J156"/>
    <mergeCell ref="K156:L156"/>
    <mergeCell ref="M156:N156"/>
    <mergeCell ref="O156:Q156"/>
    <mergeCell ref="B155:J155"/>
    <mergeCell ref="K155:L155"/>
    <mergeCell ref="M155:N155"/>
    <mergeCell ref="O155:Q155"/>
    <mergeCell ref="R153:T153"/>
    <mergeCell ref="U153:W153"/>
    <mergeCell ref="B154:J154"/>
    <mergeCell ref="K154:L154"/>
    <mergeCell ref="M154:N154"/>
    <mergeCell ref="O154:Q154"/>
    <mergeCell ref="R154:T154"/>
    <mergeCell ref="U154:W154"/>
    <mergeCell ref="B153:J153"/>
    <mergeCell ref="K153:L153"/>
    <mergeCell ref="M153:N153"/>
    <mergeCell ref="O153:Q153"/>
    <mergeCell ref="A148:W148"/>
    <mergeCell ref="A149:W149"/>
    <mergeCell ref="A151:A152"/>
    <mergeCell ref="B151:J152"/>
    <mergeCell ref="K151:L152"/>
    <mergeCell ref="M151:N152"/>
    <mergeCell ref="O151:Q152"/>
    <mergeCell ref="R151:W151"/>
    <mergeCell ref="R152:T152"/>
    <mergeCell ref="U152:W152"/>
    <mergeCell ref="R143:T143"/>
    <mergeCell ref="U143:W143"/>
    <mergeCell ref="A146:W146"/>
    <mergeCell ref="A147:W147"/>
    <mergeCell ref="B143:J143"/>
    <mergeCell ref="K143:L143"/>
    <mergeCell ref="M143:N143"/>
    <mergeCell ref="O143:Q143"/>
    <mergeCell ref="R142:T142"/>
    <mergeCell ref="U142:W142"/>
    <mergeCell ref="B141:J141"/>
    <mergeCell ref="K141:L141"/>
    <mergeCell ref="B142:J142"/>
    <mergeCell ref="K142:L142"/>
    <mergeCell ref="M142:N142"/>
    <mergeCell ref="O142:Q142"/>
    <mergeCell ref="M141:N141"/>
    <mergeCell ref="O141:Q141"/>
    <mergeCell ref="R139:T139"/>
    <mergeCell ref="U139:W139"/>
    <mergeCell ref="R140:T140"/>
    <mergeCell ref="U140:W140"/>
    <mergeCell ref="R141:T141"/>
    <mergeCell ref="U141:W141"/>
    <mergeCell ref="B140:J140"/>
    <mergeCell ref="K140:L140"/>
    <mergeCell ref="M140:N140"/>
    <mergeCell ref="O140:Q140"/>
    <mergeCell ref="B139:J139"/>
    <mergeCell ref="K139:L139"/>
    <mergeCell ref="M139:N139"/>
    <mergeCell ref="O139:Q139"/>
    <mergeCell ref="R138:T138"/>
    <mergeCell ref="U138:W138"/>
    <mergeCell ref="B137:J137"/>
    <mergeCell ref="K137:L137"/>
    <mergeCell ref="B138:J138"/>
    <mergeCell ref="K138:L138"/>
    <mergeCell ref="M138:N138"/>
    <mergeCell ref="O138:Q138"/>
    <mergeCell ref="M137:N137"/>
    <mergeCell ref="O137:Q137"/>
    <mergeCell ref="R137:T137"/>
    <mergeCell ref="U137:W137"/>
    <mergeCell ref="A135:A136"/>
    <mergeCell ref="B135:J136"/>
    <mergeCell ref="K135:L136"/>
    <mergeCell ref="M135:N136"/>
    <mergeCell ref="O135:Q136"/>
    <mergeCell ref="R135:W135"/>
    <mergeCell ref="R136:T136"/>
    <mergeCell ref="U136:W136"/>
    <mergeCell ref="A131:W131"/>
    <mergeCell ref="A132:W132"/>
    <mergeCell ref="A133:W133"/>
    <mergeCell ref="A134:W134"/>
    <mergeCell ref="R128:T128"/>
    <mergeCell ref="U128:W128"/>
    <mergeCell ref="B127:J127"/>
    <mergeCell ref="K127:L127"/>
    <mergeCell ref="B128:J128"/>
    <mergeCell ref="K128:L128"/>
    <mergeCell ref="M128:N128"/>
    <mergeCell ref="O128:Q128"/>
    <mergeCell ref="M127:N127"/>
    <mergeCell ref="O127:Q127"/>
    <mergeCell ref="R125:T125"/>
    <mergeCell ref="U125:W125"/>
    <mergeCell ref="R126:T126"/>
    <mergeCell ref="U126:W126"/>
    <mergeCell ref="R127:T127"/>
    <mergeCell ref="U127:W127"/>
    <mergeCell ref="B126:J126"/>
    <mergeCell ref="K126:L126"/>
    <mergeCell ref="M126:N126"/>
    <mergeCell ref="O126:Q126"/>
    <mergeCell ref="B125:J125"/>
    <mergeCell ref="K125:L125"/>
    <mergeCell ref="M125:N125"/>
    <mergeCell ref="O125:Q125"/>
    <mergeCell ref="R124:T124"/>
    <mergeCell ref="U124:W124"/>
    <mergeCell ref="B123:J123"/>
    <mergeCell ref="K123:L123"/>
    <mergeCell ref="B124:J124"/>
    <mergeCell ref="K124:L124"/>
    <mergeCell ref="M124:N124"/>
    <mergeCell ref="O124:Q124"/>
    <mergeCell ref="M123:N123"/>
    <mergeCell ref="O123:Q123"/>
    <mergeCell ref="R121:T121"/>
    <mergeCell ref="U121:W121"/>
    <mergeCell ref="R122:T122"/>
    <mergeCell ref="U122:W122"/>
    <mergeCell ref="R123:T123"/>
    <mergeCell ref="U123:W123"/>
    <mergeCell ref="B122:J122"/>
    <mergeCell ref="K122:L122"/>
    <mergeCell ref="M122:N122"/>
    <mergeCell ref="O122:Q122"/>
    <mergeCell ref="B121:J121"/>
    <mergeCell ref="K121:L121"/>
    <mergeCell ref="M121:N121"/>
    <mergeCell ref="O121:Q121"/>
    <mergeCell ref="R120:T120"/>
    <mergeCell ref="U120:W120"/>
    <mergeCell ref="B119:J119"/>
    <mergeCell ref="K119:L119"/>
    <mergeCell ref="B120:J120"/>
    <mergeCell ref="K120:L120"/>
    <mergeCell ref="M120:N120"/>
    <mergeCell ref="O120:Q120"/>
    <mergeCell ref="M119:N119"/>
    <mergeCell ref="O119:Q119"/>
    <mergeCell ref="R117:T117"/>
    <mergeCell ref="U117:W117"/>
    <mergeCell ref="R118:T118"/>
    <mergeCell ref="U118:W118"/>
    <mergeCell ref="R119:T119"/>
    <mergeCell ref="U119:W119"/>
    <mergeCell ref="B118:J118"/>
    <mergeCell ref="K118:L118"/>
    <mergeCell ref="M118:N118"/>
    <mergeCell ref="O118:Q118"/>
    <mergeCell ref="B117:J117"/>
    <mergeCell ref="K117:L117"/>
    <mergeCell ref="M117:N117"/>
    <mergeCell ref="O117:Q117"/>
    <mergeCell ref="R116:T116"/>
    <mergeCell ref="U116:W116"/>
    <mergeCell ref="B115:J115"/>
    <mergeCell ref="K115:L115"/>
    <mergeCell ref="B116:J116"/>
    <mergeCell ref="K116:L116"/>
    <mergeCell ref="M116:N116"/>
    <mergeCell ref="O116:Q116"/>
    <mergeCell ref="M115:N115"/>
    <mergeCell ref="O115:Q115"/>
    <mergeCell ref="R113:T113"/>
    <mergeCell ref="U113:W113"/>
    <mergeCell ref="R114:T114"/>
    <mergeCell ref="U114:W114"/>
    <mergeCell ref="R115:T115"/>
    <mergeCell ref="U115:W115"/>
    <mergeCell ref="B114:J114"/>
    <mergeCell ref="K114:L114"/>
    <mergeCell ref="M114:N114"/>
    <mergeCell ref="O114:Q114"/>
    <mergeCell ref="B113:J113"/>
    <mergeCell ref="K113:L113"/>
    <mergeCell ref="M113:N113"/>
    <mergeCell ref="O113:Q113"/>
    <mergeCell ref="R112:T112"/>
    <mergeCell ref="U112:W112"/>
    <mergeCell ref="B111:J111"/>
    <mergeCell ref="K111:L111"/>
    <mergeCell ref="B112:J112"/>
    <mergeCell ref="K112:L112"/>
    <mergeCell ref="M112:N112"/>
    <mergeCell ref="O112:Q112"/>
    <mergeCell ref="M111:N111"/>
    <mergeCell ref="O111:Q111"/>
    <mergeCell ref="R109:T109"/>
    <mergeCell ref="U109:W109"/>
    <mergeCell ref="R110:T110"/>
    <mergeCell ref="U110:W110"/>
    <mergeCell ref="R111:T111"/>
    <mergeCell ref="U111:W111"/>
    <mergeCell ref="B110:J110"/>
    <mergeCell ref="K110:L110"/>
    <mergeCell ref="M110:N110"/>
    <mergeCell ref="O110:Q110"/>
    <mergeCell ref="B109:J109"/>
    <mergeCell ref="K109:L109"/>
    <mergeCell ref="M109:N109"/>
    <mergeCell ref="O109:Q109"/>
    <mergeCell ref="R108:T108"/>
    <mergeCell ref="U108:W108"/>
    <mergeCell ref="B107:J107"/>
    <mergeCell ref="K107:L107"/>
    <mergeCell ref="B108:J108"/>
    <mergeCell ref="K108:L108"/>
    <mergeCell ref="M108:N108"/>
    <mergeCell ref="O108:Q108"/>
    <mergeCell ref="M107:N107"/>
    <mergeCell ref="O107:Q107"/>
    <mergeCell ref="R105:T105"/>
    <mergeCell ref="U105:W105"/>
    <mergeCell ref="R106:T106"/>
    <mergeCell ref="U106:W106"/>
    <mergeCell ref="R107:T107"/>
    <mergeCell ref="U107:W107"/>
    <mergeCell ref="B106:J106"/>
    <mergeCell ref="K106:L106"/>
    <mergeCell ref="M106:N106"/>
    <mergeCell ref="O106:Q106"/>
    <mergeCell ref="B105:J105"/>
    <mergeCell ref="K105:L105"/>
    <mergeCell ref="M105:N105"/>
    <mergeCell ref="O105:Q105"/>
    <mergeCell ref="R104:T104"/>
    <mergeCell ref="U104:W104"/>
    <mergeCell ref="B103:J103"/>
    <mergeCell ref="K103:L103"/>
    <mergeCell ref="B104:J104"/>
    <mergeCell ref="K104:L104"/>
    <mergeCell ref="M104:N104"/>
    <mergeCell ref="O104:Q104"/>
    <mergeCell ref="M103:N103"/>
    <mergeCell ref="O103:Q103"/>
    <mergeCell ref="R101:T101"/>
    <mergeCell ref="U101:W101"/>
    <mergeCell ref="R102:T102"/>
    <mergeCell ref="U102:W102"/>
    <mergeCell ref="R103:T103"/>
    <mergeCell ref="U103:W103"/>
    <mergeCell ref="B102:J102"/>
    <mergeCell ref="K102:L102"/>
    <mergeCell ref="M102:N102"/>
    <mergeCell ref="O102:Q102"/>
    <mergeCell ref="B101:J101"/>
    <mergeCell ref="K101:L101"/>
    <mergeCell ref="M101:N101"/>
    <mergeCell ref="O101:Q101"/>
    <mergeCell ref="R100:T100"/>
    <mergeCell ref="U100:W100"/>
    <mergeCell ref="B99:J99"/>
    <mergeCell ref="K99:L99"/>
    <mergeCell ref="B100:J100"/>
    <mergeCell ref="K100:L100"/>
    <mergeCell ref="M100:N100"/>
    <mergeCell ref="O100:Q100"/>
    <mergeCell ref="M99:N99"/>
    <mergeCell ref="O99:Q99"/>
    <mergeCell ref="R97:T97"/>
    <mergeCell ref="U97:W97"/>
    <mergeCell ref="R98:T98"/>
    <mergeCell ref="U98:W98"/>
    <mergeCell ref="R99:T99"/>
    <mergeCell ref="U99:W99"/>
    <mergeCell ref="B98:J98"/>
    <mergeCell ref="K98:L98"/>
    <mergeCell ref="M98:N98"/>
    <mergeCell ref="O98:Q98"/>
    <mergeCell ref="B97:J97"/>
    <mergeCell ref="K97:L97"/>
    <mergeCell ref="M97:N97"/>
    <mergeCell ref="O97:Q97"/>
    <mergeCell ref="R96:T96"/>
    <mergeCell ref="U96:W96"/>
    <mergeCell ref="B95:J95"/>
    <mergeCell ref="K95:L95"/>
    <mergeCell ref="B96:J96"/>
    <mergeCell ref="K96:L96"/>
    <mergeCell ref="M96:N96"/>
    <mergeCell ref="O96:Q96"/>
    <mergeCell ref="M95:N95"/>
    <mergeCell ref="O95:Q95"/>
    <mergeCell ref="R93:T93"/>
    <mergeCell ref="U93:W93"/>
    <mergeCell ref="R94:T94"/>
    <mergeCell ref="U94:W94"/>
    <mergeCell ref="R95:T95"/>
    <mergeCell ref="U95:W95"/>
    <mergeCell ref="B94:J94"/>
    <mergeCell ref="K94:L94"/>
    <mergeCell ref="M94:N94"/>
    <mergeCell ref="O94:Q94"/>
    <mergeCell ref="B93:J93"/>
    <mergeCell ref="K93:L93"/>
    <mergeCell ref="M93:N93"/>
    <mergeCell ref="O93:Q93"/>
    <mergeCell ref="A89:W89"/>
    <mergeCell ref="A91:A92"/>
    <mergeCell ref="B91:J92"/>
    <mergeCell ref="K91:L92"/>
    <mergeCell ref="M91:N92"/>
    <mergeCell ref="O91:Q92"/>
    <mergeCell ref="R91:W91"/>
    <mergeCell ref="R92:T92"/>
    <mergeCell ref="U92:W92"/>
    <mergeCell ref="U81:W81"/>
    <mergeCell ref="B83:J83"/>
    <mergeCell ref="K83:N83"/>
    <mergeCell ref="O83:Q83"/>
    <mergeCell ref="R83:T83"/>
    <mergeCell ref="B81:J81"/>
    <mergeCell ref="K81:N81"/>
    <mergeCell ref="O81:Q81"/>
    <mergeCell ref="R81:T81"/>
    <mergeCell ref="A86:W86"/>
    <mergeCell ref="A87:W87"/>
    <mergeCell ref="A88:W88"/>
    <mergeCell ref="U82:W82"/>
    <mergeCell ref="U83:W83"/>
    <mergeCell ref="B82:J82"/>
    <mergeCell ref="K82:N82"/>
    <mergeCell ref="O82:Q82"/>
    <mergeCell ref="R82:T82"/>
    <mergeCell ref="U75:W75"/>
    <mergeCell ref="B76:J76"/>
    <mergeCell ref="K76:N76"/>
    <mergeCell ref="O76:Q76"/>
    <mergeCell ref="R76:T76"/>
    <mergeCell ref="B75:J75"/>
    <mergeCell ref="K75:N75"/>
    <mergeCell ref="O75:Q75"/>
    <mergeCell ref="R75:T75"/>
    <mergeCell ref="U76:W76"/>
    <mergeCell ref="U79:W79"/>
    <mergeCell ref="B80:J80"/>
    <mergeCell ref="K80:N80"/>
    <mergeCell ref="O80:Q80"/>
    <mergeCell ref="R80:T80"/>
    <mergeCell ref="U80:W80"/>
    <mergeCell ref="B79:J79"/>
    <mergeCell ref="K79:N79"/>
    <mergeCell ref="O79:Q79"/>
    <mergeCell ref="R79:T79"/>
    <mergeCell ref="R77:T77"/>
    <mergeCell ref="U77:W77"/>
    <mergeCell ref="B78:J78"/>
    <mergeCell ref="K78:N78"/>
    <mergeCell ref="O78:Q78"/>
    <mergeCell ref="R78:T78"/>
    <mergeCell ref="U78:W78"/>
    <mergeCell ref="R73:T73"/>
    <mergeCell ref="U73:W73"/>
    <mergeCell ref="B74:J74"/>
    <mergeCell ref="K74:N74"/>
    <mergeCell ref="O74:Q74"/>
    <mergeCell ref="R74:T74"/>
    <mergeCell ref="U74:W74"/>
    <mergeCell ref="A73:A77"/>
    <mergeCell ref="B73:J73"/>
    <mergeCell ref="K73:N73"/>
    <mergeCell ref="O73:Q73"/>
    <mergeCell ref="B77:J77"/>
    <mergeCell ref="K77:N77"/>
    <mergeCell ref="O77:Q77"/>
    <mergeCell ref="R69:W69"/>
    <mergeCell ref="R70:T71"/>
    <mergeCell ref="U70:W71"/>
    <mergeCell ref="B72:J72"/>
    <mergeCell ref="K72:N72"/>
    <mergeCell ref="O72:Q72"/>
    <mergeCell ref="R72:T72"/>
    <mergeCell ref="U72:W72"/>
    <mergeCell ref="A69:A71"/>
    <mergeCell ref="B69:J71"/>
    <mergeCell ref="K69:N71"/>
    <mergeCell ref="O69:Q71"/>
    <mergeCell ref="A64:W64"/>
    <mergeCell ref="A65:W65"/>
    <mergeCell ref="A66:W66"/>
    <mergeCell ref="A67:W67"/>
    <mergeCell ref="U60:W60"/>
    <mergeCell ref="B61:J61"/>
    <mergeCell ref="K61:N61"/>
    <mergeCell ref="O61:Q61"/>
    <mergeCell ref="R61:T61"/>
    <mergeCell ref="U61:W61"/>
    <mergeCell ref="B60:J60"/>
    <mergeCell ref="K60:N60"/>
    <mergeCell ref="O60:Q60"/>
    <mergeCell ref="R60:T60"/>
    <mergeCell ref="U58:W58"/>
    <mergeCell ref="B59:J59"/>
    <mergeCell ref="K59:N59"/>
    <mergeCell ref="O59:Q59"/>
    <mergeCell ref="R59:T59"/>
    <mergeCell ref="U59:W59"/>
    <mergeCell ref="B58:J58"/>
    <mergeCell ref="K58:N58"/>
    <mergeCell ref="O58:Q58"/>
    <mergeCell ref="R58:T58"/>
    <mergeCell ref="U56:W56"/>
    <mergeCell ref="B57:J57"/>
    <mergeCell ref="K57:N57"/>
    <mergeCell ref="O57:Q57"/>
    <mergeCell ref="R57:T57"/>
    <mergeCell ref="U57:W57"/>
    <mergeCell ref="B56:J56"/>
    <mergeCell ref="K56:N56"/>
    <mergeCell ref="O56:Q56"/>
    <mergeCell ref="R56:T56"/>
    <mergeCell ref="R54:T54"/>
    <mergeCell ref="U54:W54"/>
    <mergeCell ref="B55:J55"/>
    <mergeCell ref="K55:N55"/>
    <mergeCell ref="O55:Q55"/>
    <mergeCell ref="R55:T55"/>
    <mergeCell ref="U55:W55"/>
    <mergeCell ref="R52:T52"/>
    <mergeCell ref="U52:W52"/>
    <mergeCell ref="B53:J53"/>
    <mergeCell ref="K53:N53"/>
    <mergeCell ref="O53:Q53"/>
    <mergeCell ref="R53:T53"/>
    <mergeCell ref="U53:W53"/>
    <mergeCell ref="R50:T50"/>
    <mergeCell ref="U50:W50"/>
    <mergeCell ref="B51:J51"/>
    <mergeCell ref="K51:N51"/>
    <mergeCell ref="O51:Q51"/>
    <mergeCell ref="R51:T51"/>
    <mergeCell ref="U51:W51"/>
    <mergeCell ref="A50:A55"/>
    <mergeCell ref="B50:J50"/>
    <mergeCell ref="K50:N50"/>
    <mergeCell ref="O50:Q50"/>
    <mergeCell ref="B52:J52"/>
    <mergeCell ref="K52:N52"/>
    <mergeCell ref="O52:Q52"/>
    <mergeCell ref="B54:J54"/>
    <mergeCell ref="K54:N54"/>
    <mergeCell ref="O54:Q54"/>
    <mergeCell ref="R46:W46"/>
    <mergeCell ref="R47:T48"/>
    <mergeCell ref="U47:W48"/>
    <mergeCell ref="B49:J49"/>
    <mergeCell ref="K49:N49"/>
    <mergeCell ref="O49:Q49"/>
    <mergeCell ref="R49:T49"/>
    <mergeCell ref="U49:W49"/>
    <mergeCell ref="A46:A48"/>
    <mergeCell ref="B46:J48"/>
    <mergeCell ref="K46:N48"/>
    <mergeCell ref="O46:Q48"/>
    <mergeCell ref="A41:W41"/>
    <mergeCell ref="A42:W42"/>
    <mergeCell ref="A43:W43"/>
    <mergeCell ref="A44:W44"/>
    <mergeCell ref="U38:W38"/>
    <mergeCell ref="B37:J37"/>
    <mergeCell ref="K37:N37"/>
    <mergeCell ref="O37:Q37"/>
    <mergeCell ref="R37:T37"/>
    <mergeCell ref="U37:W37"/>
    <mergeCell ref="B38:J38"/>
    <mergeCell ref="K38:N38"/>
    <mergeCell ref="O38:Q38"/>
    <mergeCell ref="R38:T38"/>
    <mergeCell ref="U35:W35"/>
    <mergeCell ref="B36:J36"/>
    <mergeCell ref="K36:N36"/>
    <mergeCell ref="O36:Q36"/>
    <mergeCell ref="R36:T36"/>
    <mergeCell ref="U36:W36"/>
    <mergeCell ref="B35:J35"/>
    <mergeCell ref="K35:N35"/>
    <mergeCell ref="O35:Q35"/>
    <mergeCell ref="R35:T35"/>
    <mergeCell ref="U33:W33"/>
    <mergeCell ref="B34:J34"/>
    <mergeCell ref="K34:N34"/>
    <mergeCell ref="O34:Q34"/>
    <mergeCell ref="R34:T34"/>
    <mergeCell ref="U34:W34"/>
    <mergeCell ref="B33:J33"/>
    <mergeCell ref="K33:N33"/>
    <mergeCell ref="O33:Q33"/>
    <mergeCell ref="R33:T33"/>
    <mergeCell ref="R31:T31"/>
    <mergeCell ref="U31:W31"/>
    <mergeCell ref="B32:J32"/>
    <mergeCell ref="K32:N32"/>
    <mergeCell ref="O32:Q32"/>
    <mergeCell ref="R32:T32"/>
    <mergeCell ref="U32:W32"/>
    <mergeCell ref="R29:T29"/>
    <mergeCell ref="U29:W29"/>
    <mergeCell ref="B30:J30"/>
    <mergeCell ref="K30:N30"/>
    <mergeCell ref="O30:Q30"/>
    <mergeCell ref="R30:T30"/>
    <mergeCell ref="U30:W30"/>
    <mergeCell ref="R27:T27"/>
    <mergeCell ref="U27:W27"/>
    <mergeCell ref="B28:J28"/>
    <mergeCell ref="K28:N28"/>
    <mergeCell ref="O28:Q28"/>
    <mergeCell ref="R28:T28"/>
    <mergeCell ref="U28:W28"/>
    <mergeCell ref="A27:A32"/>
    <mergeCell ref="B27:J27"/>
    <mergeCell ref="K27:N27"/>
    <mergeCell ref="O27:Q27"/>
    <mergeCell ref="B29:J29"/>
    <mergeCell ref="K29:N29"/>
    <mergeCell ref="O29:Q29"/>
    <mergeCell ref="B31:J31"/>
    <mergeCell ref="K31:N31"/>
    <mergeCell ref="O31:Q31"/>
    <mergeCell ref="R23:W23"/>
    <mergeCell ref="R24:T25"/>
    <mergeCell ref="U24:W25"/>
    <mergeCell ref="B26:J26"/>
    <mergeCell ref="K26:N26"/>
    <mergeCell ref="O26:Q26"/>
    <mergeCell ref="R26:T26"/>
    <mergeCell ref="U26:W26"/>
    <mergeCell ref="A23:A25"/>
    <mergeCell ref="B23:J25"/>
    <mergeCell ref="K23:N25"/>
    <mergeCell ref="O23:Q25"/>
    <mergeCell ref="A18:W18"/>
    <mergeCell ref="A19:W19"/>
    <mergeCell ref="A20:W20"/>
    <mergeCell ref="A21:W21"/>
    <mergeCell ref="A15:R15"/>
    <mergeCell ref="S15:W15"/>
    <mergeCell ref="A9:R9"/>
    <mergeCell ref="S9:W9"/>
    <mergeCell ref="A13:R13"/>
    <mergeCell ref="S13:W13"/>
    <mergeCell ref="A14:R14"/>
    <mergeCell ref="S14:W14"/>
    <mergeCell ref="A11:R11"/>
    <mergeCell ref="S11:W11"/>
    <mergeCell ref="A12:R12"/>
    <mergeCell ref="S12:W12"/>
    <mergeCell ref="A8:R8"/>
    <mergeCell ref="S8:W8"/>
    <mergeCell ref="A10:R10"/>
    <mergeCell ref="S10:W10"/>
    <mergeCell ref="A6:R6"/>
    <mergeCell ref="S6:W6"/>
    <mergeCell ref="A7:R7"/>
    <mergeCell ref="S7:W7"/>
    <mergeCell ref="A1:W1"/>
    <mergeCell ref="A3:W3"/>
    <mergeCell ref="A5:R5"/>
    <mergeCell ref="S5:W5"/>
    <mergeCell ref="A240:W240"/>
    <mergeCell ref="A241:W241"/>
    <mergeCell ref="A242:W242"/>
    <mergeCell ref="A243:W243"/>
    <mergeCell ref="A245:A246"/>
    <mergeCell ref="B245:I246"/>
    <mergeCell ref="J245:K246"/>
    <mergeCell ref="L245:M246"/>
    <mergeCell ref="N245:O246"/>
    <mergeCell ref="P245:Q246"/>
    <mergeCell ref="R245:W245"/>
    <mergeCell ref="R246:T246"/>
    <mergeCell ref="U246:W246"/>
    <mergeCell ref="B247:I247"/>
    <mergeCell ref="J247:K247"/>
    <mergeCell ref="L247:M247"/>
    <mergeCell ref="N247:O247"/>
    <mergeCell ref="P247:Q247"/>
    <mergeCell ref="R247:T247"/>
    <mergeCell ref="U247:W247"/>
    <mergeCell ref="B248:I248"/>
    <mergeCell ref="J248:K248"/>
    <mergeCell ref="L248:M248"/>
    <mergeCell ref="N248:O248"/>
    <mergeCell ref="P248:Q248"/>
    <mergeCell ref="R248:T248"/>
    <mergeCell ref="U248:W248"/>
    <mergeCell ref="B249:I249"/>
    <mergeCell ref="J249:K249"/>
    <mergeCell ref="L249:M249"/>
    <mergeCell ref="N249:O249"/>
    <mergeCell ref="P249:Q249"/>
    <mergeCell ref="R249:T249"/>
    <mergeCell ref="U249:W249"/>
    <mergeCell ref="B250:I250"/>
    <mergeCell ref="J250:K250"/>
    <mergeCell ref="L250:M250"/>
    <mergeCell ref="N250:O250"/>
    <mergeCell ref="P250:Q250"/>
    <mergeCell ref="R250:T250"/>
    <mergeCell ref="U250:W250"/>
    <mergeCell ref="B251:I251"/>
    <mergeCell ref="J251:K251"/>
    <mergeCell ref="L251:M251"/>
    <mergeCell ref="N251:O251"/>
    <mergeCell ref="P251:Q251"/>
    <mergeCell ref="R251:T251"/>
    <mergeCell ref="U251:W251"/>
    <mergeCell ref="B252:I252"/>
    <mergeCell ref="J252:K252"/>
    <mergeCell ref="L252:M252"/>
    <mergeCell ref="N252:O252"/>
    <mergeCell ref="P252:Q252"/>
    <mergeCell ref="R252:T252"/>
    <mergeCell ref="U252:W252"/>
    <mergeCell ref="B253:I253"/>
    <mergeCell ref="J253:K253"/>
    <mergeCell ref="L253:M253"/>
    <mergeCell ref="N253:O253"/>
    <mergeCell ref="P253:Q253"/>
    <mergeCell ref="R253:T253"/>
    <mergeCell ref="U253:W253"/>
    <mergeCell ref="B254:I254"/>
    <mergeCell ref="J254:K254"/>
    <mergeCell ref="L254:M254"/>
    <mergeCell ref="N254:O254"/>
    <mergeCell ref="P254:Q254"/>
    <mergeCell ref="R254:T254"/>
    <mergeCell ref="U254:W254"/>
    <mergeCell ref="B255:I255"/>
    <mergeCell ref="J255:K255"/>
    <mergeCell ref="L255:M255"/>
    <mergeCell ref="N255:O255"/>
    <mergeCell ref="P255:Q255"/>
    <mergeCell ref="R255:T255"/>
    <mergeCell ref="U255:W255"/>
    <mergeCell ref="B256:I256"/>
    <mergeCell ref="J256:K256"/>
    <mergeCell ref="L256:M256"/>
    <mergeCell ref="N256:O256"/>
    <mergeCell ref="P256:Q256"/>
    <mergeCell ref="R256:T256"/>
    <mergeCell ref="U256:W256"/>
    <mergeCell ref="B257:I257"/>
    <mergeCell ref="J257:K257"/>
    <mergeCell ref="L257:M257"/>
    <mergeCell ref="N257:O257"/>
    <mergeCell ref="P257:Q257"/>
    <mergeCell ref="R257:T257"/>
    <mergeCell ref="U257:W257"/>
    <mergeCell ref="B258:I258"/>
    <mergeCell ref="J258:K258"/>
    <mergeCell ref="L258:M258"/>
    <mergeCell ref="N258:O258"/>
    <mergeCell ref="P258:Q258"/>
    <mergeCell ref="R258:T258"/>
    <mergeCell ref="U258:W258"/>
    <mergeCell ref="B259:I259"/>
    <mergeCell ref="J259:K259"/>
    <mergeCell ref="L259:M259"/>
    <mergeCell ref="N259:O259"/>
    <mergeCell ref="P259:Q259"/>
    <mergeCell ref="R259:T259"/>
    <mergeCell ref="U259:W259"/>
    <mergeCell ref="B260:I260"/>
    <mergeCell ref="J260:K260"/>
    <mergeCell ref="L260:M260"/>
    <mergeCell ref="N260:O260"/>
    <mergeCell ref="P260:Q260"/>
    <mergeCell ref="R260:T260"/>
    <mergeCell ref="U260:W260"/>
    <mergeCell ref="B261:I261"/>
    <mergeCell ref="J261:K261"/>
    <mergeCell ref="L261:M261"/>
    <mergeCell ref="N261:O261"/>
    <mergeCell ref="P261:Q261"/>
    <mergeCell ref="R261:T261"/>
    <mergeCell ref="U261:W261"/>
    <mergeCell ref="B262:I262"/>
    <mergeCell ref="J262:K262"/>
    <mergeCell ref="L262:M262"/>
    <mergeCell ref="N262:O262"/>
    <mergeCell ref="P262:Q262"/>
    <mergeCell ref="R262:T262"/>
    <mergeCell ref="U262:W262"/>
    <mergeCell ref="B263:I263"/>
    <mergeCell ref="J263:K263"/>
    <mergeCell ref="L263:M263"/>
    <mergeCell ref="N263:O263"/>
    <mergeCell ref="P263:Q263"/>
    <mergeCell ref="R263:T263"/>
    <mergeCell ref="U263:W263"/>
    <mergeCell ref="B264:I264"/>
    <mergeCell ref="J264:K264"/>
    <mergeCell ref="L264:M264"/>
    <mergeCell ref="N264:O264"/>
    <mergeCell ref="P264:Q264"/>
    <mergeCell ref="R264:T264"/>
    <mergeCell ref="U264:W264"/>
    <mergeCell ref="B265:I265"/>
    <mergeCell ref="J265:K265"/>
    <mergeCell ref="L265:M265"/>
    <mergeCell ref="N265:O265"/>
    <mergeCell ref="P265:Q265"/>
    <mergeCell ref="R265:T265"/>
    <mergeCell ref="U265:W265"/>
    <mergeCell ref="B266:I266"/>
    <mergeCell ref="J266:K266"/>
    <mergeCell ref="L266:M266"/>
    <mergeCell ref="N266:O266"/>
    <mergeCell ref="P266:Q266"/>
    <mergeCell ref="R266:T266"/>
    <mergeCell ref="U266:W266"/>
    <mergeCell ref="B267:I267"/>
    <mergeCell ref="J267:K267"/>
    <mergeCell ref="L267:M267"/>
    <mergeCell ref="N267:O267"/>
    <mergeCell ref="P267:Q267"/>
    <mergeCell ref="R267:T267"/>
    <mergeCell ref="U267:W267"/>
    <mergeCell ref="B268:I268"/>
    <mergeCell ref="J268:K268"/>
    <mergeCell ref="L268:M268"/>
    <mergeCell ref="N268:O268"/>
    <mergeCell ref="P268:Q268"/>
    <mergeCell ref="R268:T268"/>
    <mergeCell ref="U268:W268"/>
    <mergeCell ref="B269:I269"/>
    <mergeCell ref="J269:K269"/>
    <mergeCell ref="L269:M269"/>
    <mergeCell ref="N269:O269"/>
    <mergeCell ref="P269:Q269"/>
    <mergeCell ref="R269:T269"/>
    <mergeCell ref="U269:W269"/>
    <mergeCell ref="B270:I270"/>
    <mergeCell ref="J270:K270"/>
    <mergeCell ref="L270:M270"/>
    <mergeCell ref="N270:O270"/>
    <mergeCell ref="P270:Q270"/>
    <mergeCell ref="R270:T270"/>
    <mergeCell ref="U270:W270"/>
    <mergeCell ref="B271:I271"/>
    <mergeCell ref="J271:K271"/>
    <mergeCell ref="L271:M271"/>
    <mergeCell ref="N271:O271"/>
    <mergeCell ref="P271:Q271"/>
    <mergeCell ref="R271:T271"/>
    <mergeCell ref="U271:W271"/>
    <mergeCell ref="B272:I272"/>
    <mergeCell ref="J272:K272"/>
    <mergeCell ref="L272:M272"/>
    <mergeCell ref="N272:O272"/>
    <mergeCell ref="P272:Q272"/>
    <mergeCell ref="R272:T272"/>
    <mergeCell ref="U272:W272"/>
    <mergeCell ref="B273:I273"/>
    <mergeCell ref="J273:K273"/>
    <mergeCell ref="L273:M273"/>
    <mergeCell ref="N273:O273"/>
    <mergeCell ref="P273:Q273"/>
    <mergeCell ref="R273:T273"/>
    <mergeCell ref="U273:W273"/>
    <mergeCell ref="B274:I274"/>
    <mergeCell ref="J274:K274"/>
    <mergeCell ref="L274:M274"/>
    <mergeCell ref="N274:O274"/>
    <mergeCell ref="P274:Q274"/>
    <mergeCell ref="R274:T274"/>
    <mergeCell ref="U274:W274"/>
    <mergeCell ref="B275:I275"/>
    <mergeCell ref="J275:K275"/>
    <mergeCell ref="L275:M275"/>
    <mergeCell ref="N275:O275"/>
    <mergeCell ref="P275:Q275"/>
    <mergeCell ref="R275:T275"/>
    <mergeCell ref="U275:W275"/>
    <mergeCell ref="B279:I279"/>
    <mergeCell ref="J279:K279"/>
    <mergeCell ref="L279:M279"/>
    <mergeCell ref="N279:O279"/>
    <mergeCell ref="P279:Q279"/>
    <mergeCell ref="R279:T279"/>
    <mergeCell ref="U279:W279"/>
    <mergeCell ref="U281:W281"/>
    <mergeCell ref="B282:I282"/>
    <mergeCell ref="J282:K282"/>
    <mergeCell ref="L282:M282"/>
    <mergeCell ref="N282:O282"/>
    <mergeCell ref="P282:Q282"/>
    <mergeCell ref="R282:T282"/>
    <mergeCell ref="U282:W282"/>
    <mergeCell ref="B281:I281"/>
    <mergeCell ref="J281:K281"/>
    <mergeCell ref="B283:I283"/>
    <mergeCell ref="J283:K283"/>
    <mergeCell ref="P281:Q281"/>
    <mergeCell ref="R281:T281"/>
    <mergeCell ref="L281:M281"/>
    <mergeCell ref="N281:O281"/>
    <mergeCell ref="N283:O283"/>
    <mergeCell ref="U286:W286"/>
    <mergeCell ref="B284:I284"/>
    <mergeCell ref="J284:K284"/>
    <mergeCell ref="L284:M284"/>
    <mergeCell ref="N284:O284"/>
    <mergeCell ref="U283:W283"/>
    <mergeCell ref="P284:Q284"/>
    <mergeCell ref="R284:T284"/>
    <mergeCell ref="U284:W284"/>
    <mergeCell ref="P276:Q276"/>
    <mergeCell ref="R276:T276"/>
    <mergeCell ref="U276:W276"/>
    <mergeCell ref="B287:I287"/>
    <mergeCell ref="J287:K287"/>
    <mergeCell ref="L287:M287"/>
    <mergeCell ref="N287:O287"/>
    <mergeCell ref="P283:Q283"/>
    <mergeCell ref="R283:T283"/>
    <mergeCell ref="L283:M283"/>
    <mergeCell ref="B276:I276"/>
    <mergeCell ref="J276:K276"/>
    <mergeCell ref="L276:M276"/>
    <mergeCell ref="N276:O276"/>
    <mergeCell ref="B277:I277"/>
    <mergeCell ref="J277:K277"/>
    <mergeCell ref="L277:M277"/>
    <mergeCell ref="N277:O277"/>
    <mergeCell ref="P277:Q277"/>
    <mergeCell ref="R277:T277"/>
    <mergeCell ref="U277:W277"/>
    <mergeCell ref="B278:I278"/>
    <mergeCell ref="J278:K278"/>
    <mergeCell ref="L278:M278"/>
    <mergeCell ref="N278:O278"/>
    <mergeCell ref="P278:Q278"/>
    <mergeCell ref="R278:T278"/>
    <mergeCell ref="U278:W278"/>
    <mergeCell ref="B280:I280"/>
    <mergeCell ref="J280:K280"/>
    <mergeCell ref="L280:M280"/>
    <mergeCell ref="N280:O280"/>
    <mergeCell ref="P280:Q280"/>
    <mergeCell ref="R280:T280"/>
    <mergeCell ref="U280:W280"/>
    <mergeCell ref="B285:I285"/>
    <mergeCell ref="J285:K285"/>
    <mergeCell ref="L285:M285"/>
    <mergeCell ref="N285:O285"/>
    <mergeCell ref="P285:Q285"/>
    <mergeCell ref="R285:T285"/>
    <mergeCell ref="U285:W285"/>
    <mergeCell ref="A290:W290"/>
    <mergeCell ref="B286:I286"/>
    <mergeCell ref="J286:K286"/>
    <mergeCell ref="L286:M286"/>
    <mergeCell ref="N286:O286"/>
    <mergeCell ref="P287:Q287"/>
    <mergeCell ref="R287:T287"/>
    <mergeCell ref="U287:W287"/>
    <mergeCell ref="P286:Q286"/>
    <mergeCell ref="R286:T286"/>
    <mergeCell ref="A291:W291"/>
    <mergeCell ref="A292:W292"/>
    <mergeCell ref="A293:W293"/>
    <mergeCell ref="A295:A296"/>
    <mergeCell ref="B295:I296"/>
    <mergeCell ref="J295:K296"/>
    <mergeCell ref="L295:M296"/>
    <mergeCell ref="N295:O296"/>
    <mergeCell ref="P295:Q296"/>
    <mergeCell ref="R295:W295"/>
    <mergeCell ref="R296:T296"/>
    <mergeCell ref="U296:W296"/>
    <mergeCell ref="B297:I297"/>
    <mergeCell ref="J297:K297"/>
    <mergeCell ref="L297:M297"/>
    <mergeCell ref="N297:O297"/>
    <mergeCell ref="P297:Q297"/>
    <mergeCell ref="R297:T297"/>
    <mergeCell ref="U297:W297"/>
    <mergeCell ref="B298:I298"/>
    <mergeCell ref="J298:K298"/>
    <mergeCell ref="L298:M298"/>
    <mergeCell ref="N298:O298"/>
    <mergeCell ref="P298:Q298"/>
    <mergeCell ref="R298:T298"/>
    <mergeCell ref="U298:W298"/>
    <mergeCell ref="B299:I299"/>
    <mergeCell ref="J299:K299"/>
    <mergeCell ref="L299:M299"/>
    <mergeCell ref="N299:O299"/>
    <mergeCell ref="P299:Q299"/>
    <mergeCell ref="R299:T299"/>
    <mergeCell ref="U299:W299"/>
    <mergeCell ref="B300:I300"/>
    <mergeCell ref="J300:K300"/>
    <mergeCell ref="L300:M300"/>
    <mergeCell ref="N300:O300"/>
    <mergeCell ref="P300:Q300"/>
    <mergeCell ref="R300:T300"/>
    <mergeCell ref="U300:W300"/>
    <mergeCell ref="B301:I301"/>
    <mergeCell ref="J301:K301"/>
    <mergeCell ref="L301:M301"/>
    <mergeCell ref="N301:O301"/>
    <mergeCell ref="P301:Q301"/>
    <mergeCell ref="R301:T301"/>
    <mergeCell ref="U301:W301"/>
    <mergeCell ref="B302:I302"/>
    <mergeCell ref="J302:K302"/>
    <mergeCell ref="L302:M302"/>
    <mergeCell ref="N302:O302"/>
    <mergeCell ref="P302:Q302"/>
    <mergeCell ref="R302:T302"/>
    <mergeCell ref="U302:W302"/>
    <mergeCell ref="B303:I303"/>
    <mergeCell ref="J303:K303"/>
    <mergeCell ref="L303:M303"/>
    <mergeCell ref="N303:O303"/>
    <mergeCell ref="P303:Q303"/>
    <mergeCell ref="R303:T303"/>
    <mergeCell ref="U303:W303"/>
    <mergeCell ref="B304:I304"/>
    <mergeCell ref="J304:K304"/>
    <mergeCell ref="L304:M304"/>
    <mergeCell ref="N304:O304"/>
    <mergeCell ref="P304:Q304"/>
    <mergeCell ref="R304:T304"/>
    <mergeCell ref="U304:W304"/>
    <mergeCell ref="B305:I305"/>
    <mergeCell ref="J305:K305"/>
    <mergeCell ref="L305:M305"/>
    <mergeCell ref="N305:O305"/>
    <mergeCell ref="P305:Q305"/>
    <mergeCell ref="R305:T305"/>
    <mergeCell ref="U305:W305"/>
    <mergeCell ref="B306:I306"/>
    <mergeCell ref="J306:K306"/>
    <mergeCell ref="L306:M306"/>
    <mergeCell ref="N306:O306"/>
    <mergeCell ref="P306:Q306"/>
    <mergeCell ref="R306:T306"/>
    <mergeCell ref="U306:W306"/>
    <mergeCell ref="B307:I307"/>
    <mergeCell ref="J307:K307"/>
    <mergeCell ref="L307:M307"/>
    <mergeCell ref="N307:O307"/>
    <mergeCell ref="P307:Q307"/>
    <mergeCell ref="R307:T307"/>
    <mergeCell ref="U307:W307"/>
    <mergeCell ref="B308:I308"/>
    <mergeCell ref="J308:K308"/>
    <mergeCell ref="L308:M308"/>
    <mergeCell ref="N308:O308"/>
    <mergeCell ref="P308:Q308"/>
    <mergeCell ref="R308:T308"/>
    <mergeCell ref="U308:W308"/>
    <mergeCell ref="B309:I309"/>
    <mergeCell ref="J309:K309"/>
    <mergeCell ref="L309:M309"/>
    <mergeCell ref="N309:O309"/>
    <mergeCell ref="P309:Q309"/>
    <mergeCell ref="R309:T309"/>
    <mergeCell ref="U309:W309"/>
    <mergeCell ref="B310:I310"/>
    <mergeCell ref="J310:K310"/>
    <mergeCell ref="L310:M310"/>
    <mergeCell ref="N310:O310"/>
    <mergeCell ref="P310:Q310"/>
    <mergeCell ref="R310:T310"/>
    <mergeCell ref="U310:W310"/>
    <mergeCell ref="B311:I311"/>
    <mergeCell ref="J311:K311"/>
    <mergeCell ref="L311:M311"/>
    <mergeCell ref="N311:O311"/>
    <mergeCell ref="P311:Q311"/>
    <mergeCell ref="R311:T311"/>
    <mergeCell ref="U311:W311"/>
    <mergeCell ref="B312:I312"/>
    <mergeCell ref="J312:K312"/>
    <mergeCell ref="L312:M312"/>
    <mergeCell ref="N312:O312"/>
    <mergeCell ref="P312:Q312"/>
    <mergeCell ref="R312:T312"/>
    <mergeCell ref="U312:W312"/>
    <mergeCell ref="B313:I313"/>
    <mergeCell ref="J313:K313"/>
    <mergeCell ref="L313:M313"/>
    <mergeCell ref="N313:O313"/>
    <mergeCell ref="P313:Q313"/>
    <mergeCell ref="R313:T313"/>
    <mergeCell ref="U313:W313"/>
    <mergeCell ref="B314:I314"/>
    <mergeCell ref="J314:K314"/>
    <mergeCell ref="L314:M314"/>
    <mergeCell ref="N314:O314"/>
    <mergeCell ref="P314:Q314"/>
    <mergeCell ref="R314:T314"/>
    <mergeCell ref="U314:W314"/>
    <mergeCell ref="B315:I315"/>
    <mergeCell ref="J315:K315"/>
    <mergeCell ref="L315:M315"/>
    <mergeCell ref="N315:O315"/>
    <mergeCell ref="P315:Q315"/>
    <mergeCell ref="R315:T315"/>
    <mergeCell ref="U315:W315"/>
    <mergeCell ref="B316:I316"/>
    <mergeCell ref="J316:K316"/>
    <mergeCell ref="L316:M316"/>
    <mergeCell ref="N316:O316"/>
    <mergeCell ref="P316:Q316"/>
    <mergeCell ref="R316:T316"/>
    <mergeCell ref="U316:W316"/>
    <mergeCell ref="B317:I317"/>
    <mergeCell ref="J317:K317"/>
    <mergeCell ref="L317:M317"/>
    <mergeCell ref="N317:O317"/>
    <mergeCell ref="P317:Q317"/>
    <mergeCell ref="R317:T317"/>
    <mergeCell ref="U317:W317"/>
    <mergeCell ref="B318:I318"/>
    <mergeCell ref="J318:K318"/>
    <mergeCell ref="L318:M318"/>
    <mergeCell ref="N318:O318"/>
    <mergeCell ref="P318:Q318"/>
    <mergeCell ref="R318:T318"/>
    <mergeCell ref="U318:W318"/>
    <mergeCell ref="B319:I319"/>
    <mergeCell ref="J319:K319"/>
    <mergeCell ref="L319:M319"/>
    <mergeCell ref="N319:O319"/>
    <mergeCell ref="P319:Q319"/>
    <mergeCell ref="R319:T319"/>
    <mergeCell ref="U319:W319"/>
    <mergeCell ref="B320:I320"/>
    <mergeCell ref="J320:K320"/>
    <mergeCell ref="L320:M320"/>
    <mergeCell ref="N320:O320"/>
    <mergeCell ref="P320:Q320"/>
    <mergeCell ref="R320:T320"/>
    <mergeCell ref="U320:W320"/>
    <mergeCell ref="B321:I321"/>
    <mergeCell ref="J321:K321"/>
    <mergeCell ref="L321:M321"/>
    <mergeCell ref="N321:O321"/>
    <mergeCell ref="P321:Q321"/>
    <mergeCell ref="R321:T321"/>
    <mergeCell ref="U321:W321"/>
    <mergeCell ref="B322:I322"/>
    <mergeCell ref="J322:K322"/>
    <mergeCell ref="L322:M322"/>
    <mergeCell ref="N322:O322"/>
    <mergeCell ref="P322:Q322"/>
    <mergeCell ref="R322:T322"/>
    <mergeCell ref="U322:W322"/>
    <mergeCell ref="B323:I323"/>
    <mergeCell ref="J323:K323"/>
    <mergeCell ref="L323:M323"/>
    <mergeCell ref="N323:O323"/>
    <mergeCell ref="P323:Q323"/>
    <mergeCell ref="R323:T323"/>
    <mergeCell ref="U323:W323"/>
    <mergeCell ref="B324:I324"/>
    <mergeCell ref="J324:K324"/>
    <mergeCell ref="L324:M324"/>
    <mergeCell ref="N324:O324"/>
    <mergeCell ref="P324:Q324"/>
    <mergeCell ref="R324:T324"/>
    <mergeCell ref="U324:W324"/>
    <mergeCell ref="B325:I325"/>
    <mergeCell ref="J325:K325"/>
    <mergeCell ref="L325:M325"/>
    <mergeCell ref="N325:O325"/>
    <mergeCell ref="P325:Q325"/>
    <mergeCell ref="R325:T325"/>
    <mergeCell ref="U325:W325"/>
    <mergeCell ref="B326:I326"/>
    <mergeCell ref="J326:K326"/>
    <mergeCell ref="L326:M326"/>
    <mergeCell ref="N326:O326"/>
    <mergeCell ref="P326:Q326"/>
    <mergeCell ref="R326:T326"/>
    <mergeCell ref="U326:W326"/>
    <mergeCell ref="B327:I327"/>
    <mergeCell ref="J327:K327"/>
    <mergeCell ref="L327:M327"/>
    <mergeCell ref="N327:O327"/>
    <mergeCell ref="P327:Q327"/>
    <mergeCell ref="R327:T327"/>
    <mergeCell ref="U327:W327"/>
    <mergeCell ref="B328:I328"/>
    <mergeCell ref="J328:K328"/>
    <mergeCell ref="L328:M328"/>
    <mergeCell ref="N328:O328"/>
    <mergeCell ref="P328:Q328"/>
    <mergeCell ref="R328:T328"/>
    <mergeCell ref="U328:W328"/>
    <mergeCell ref="B329:I329"/>
    <mergeCell ref="J329:K329"/>
    <mergeCell ref="L329:M329"/>
    <mergeCell ref="N329:O329"/>
    <mergeCell ref="P329:Q329"/>
    <mergeCell ref="R329:T329"/>
    <mergeCell ref="U329:W329"/>
    <mergeCell ref="B330:I330"/>
    <mergeCell ref="J330:K330"/>
    <mergeCell ref="L330:M330"/>
    <mergeCell ref="N330:O330"/>
    <mergeCell ref="P330:Q330"/>
    <mergeCell ref="R330:T330"/>
    <mergeCell ref="U330:W330"/>
    <mergeCell ref="B331:I331"/>
    <mergeCell ref="J331:K331"/>
    <mergeCell ref="L331:M331"/>
    <mergeCell ref="N331:O331"/>
    <mergeCell ref="P331:Q331"/>
    <mergeCell ref="R331:T331"/>
    <mergeCell ref="U331:W331"/>
    <mergeCell ref="A334:W334"/>
    <mergeCell ref="A335:W335"/>
    <mergeCell ref="A336:W336"/>
    <mergeCell ref="A337:W337"/>
    <mergeCell ref="A339:A340"/>
    <mergeCell ref="B339:I340"/>
    <mergeCell ref="J339:K340"/>
    <mergeCell ref="L339:M340"/>
    <mergeCell ref="N339:O340"/>
    <mergeCell ref="P339:Q340"/>
    <mergeCell ref="R339:W339"/>
    <mergeCell ref="R340:T340"/>
    <mergeCell ref="U340:W340"/>
    <mergeCell ref="B341:I341"/>
    <mergeCell ref="J341:K341"/>
    <mergeCell ref="L341:M341"/>
    <mergeCell ref="N341:O341"/>
    <mergeCell ref="P341:Q341"/>
    <mergeCell ref="R341:T341"/>
    <mergeCell ref="U341:W341"/>
    <mergeCell ref="B342:I342"/>
    <mergeCell ref="J342:K342"/>
    <mergeCell ref="L342:M342"/>
    <mergeCell ref="N342:O342"/>
    <mergeCell ref="P342:Q342"/>
    <mergeCell ref="R342:T342"/>
    <mergeCell ref="U342:W342"/>
    <mergeCell ref="B343:I343"/>
    <mergeCell ref="J343:K343"/>
    <mergeCell ref="L343:M343"/>
    <mergeCell ref="N343:O343"/>
    <mergeCell ref="P343:Q343"/>
    <mergeCell ref="R343:T343"/>
    <mergeCell ref="U343:W343"/>
    <mergeCell ref="B344:I344"/>
    <mergeCell ref="J344:K344"/>
    <mergeCell ref="L344:M344"/>
    <mergeCell ref="N344:O344"/>
    <mergeCell ref="P344:Q344"/>
    <mergeCell ref="R344:T344"/>
    <mergeCell ref="U344:W344"/>
    <mergeCell ref="B345:I345"/>
    <mergeCell ref="J345:K345"/>
    <mergeCell ref="L345:M345"/>
    <mergeCell ref="N345:O345"/>
    <mergeCell ref="P345:Q345"/>
    <mergeCell ref="R345:T345"/>
    <mergeCell ref="U345:W345"/>
    <mergeCell ref="B346:I346"/>
    <mergeCell ref="J346:K346"/>
    <mergeCell ref="L346:M346"/>
    <mergeCell ref="N346:O346"/>
    <mergeCell ref="P346:Q346"/>
    <mergeCell ref="R346:T346"/>
    <mergeCell ref="U346:W346"/>
    <mergeCell ref="B347:I347"/>
    <mergeCell ref="J347:K347"/>
    <mergeCell ref="L347:M347"/>
    <mergeCell ref="N347:O347"/>
    <mergeCell ref="P347:Q347"/>
    <mergeCell ref="R347:T347"/>
    <mergeCell ref="U347:W347"/>
    <mergeCell ref="B348:I348"/>
    <mergeCell ref="J348:K348"/>
    <mergeCell ref="L348:M348"/>
    <mergeCell ref="N348:O348"/>
    <mergeCell ref="P348:Q348"/>
    <mergeCell ref="R348:T348"/>
    <mergeCell ref="U348:W348"/>
    <mergeCell ref="B349:I349"/>
    <mergeCell ref="J349:K349"/>
    <mergeCell ref="L349:M349"/>
    <mergeCell ref="N349:O349"/>
    <mergeCell ref="P349:Q349"/>
    <mergeCell ref="R349:T349"/>
    <mergeCell ref="U349:W349"/>
    <mergeCell ref="B350:I350"/>
    <mergeCell ref="J350:K350"/>
    <mergeCell ref="L350:M350"/>
    <mergeCell ref="N350:O350"/>
    <mergeCell ref="P350:Q350"/>
    <mergeCell ref="R350:T350"/>
    <mergeCell ref="U350:W350"/>
    <mergeCell ref="B351:I351"/>
    <mergeCell ref="J351:K351"/>
    <mergeCell ref="L351:M351"/>
    <mergeCell ref="N351:O351"/>
    <mergeCell ref="P351:Q351"/>
    <mergeCell ref="R351:T351"/>
    <mergeCell ref="U351:W351"/>
    <mergeCell ref="B352:I352"/>
    <mergeCell ref="J352:K352"/>
    <mergeCell ref="L352:M352"/>
    <mergeCell ref="N352:O352"/>
    <mergeCell ref="P352:Q352"/>
    <mergeCell ref="R352:T352"/>
    <mergeCell ref="U352:W352"/>
    <mergeCell ref="B353:I353"/>
    <mergeCell ref="J353:K353"/>
    <mergeCell ref="L353:M353"/>
    <mergeCell ref="N353:O353"/>
    <mergeCell ref="P353:Q353"/>
    <mergeCell ref="R353:T353"/>
    <mergeCell ref="U353:W353"/>
    <mergeCell ref="B354:I354"/>
    <mergeCell ref="J354:K354"/>
    <mergeCell ref="L354:M354"/>
    <mergeCell ref="N354:O354"/>
    <mergeCell ref="P354:Q354"/>
    <mergeCell ref="R354:T354"/>
    <mergeCell ref="U354:W354"/>
    <mergeCell ref="B355:I355"/>
    <mergeCell ref="J355:K355"/>
    <mergeCell ref="L355:M355"/>
    <mergeCell ref="N355:O355"/>
    <mergeCell ref="P355:Q355"/>
    <mergeCell ref="R355:T355"/>
    <mergeCell ref="U355:W355"/>
    <mergeCell ref="B356:I356"/>
    <mergeCell ref="J356:K356"/>
    <mergeCell ref="L356:M356"/>
    <mergeCell ref="N356:O356"/>
    <mergeCell ref="P356:Q356"/>
    <mergeCell ref="R356:T356"/>
    <mergeCell ref="U356:W356"/>
    <mergeCell ref="B357:I357"/>
    <mergeCell ref="J357:K357"/>
    <mergeCell ref="L357:M357"/>
    <mergeCell ref="N357:O357"/>
    <mergeCell ref="P357:Q357"/>
    <mergeCell ref="R357:T357"/>
    <mergeCell ref="U357:W357"/>
    <mergeCell ref="B358:I358"/>
    <mergeCell ref="J358:K358"/>
    <mergeCell ref="L358:M358"/>
    <mergeCell ref="N358:O358"/>
    <mergeCell ref="P358:Q358"/>
    <mergeCell ref="R358:T358"/>
    <mergeCell ref="U358:W358"/>
    <mergeCell ref="B359:I359"/>
    <mergeCell ref="J359:K359"/>
    <mergeCell ref="L359:M359"/>
    <mergeCell ref="N359:O359"/>
    <mergeCell ref="P359:Q359"/>
    <mergeCell ref="R359:T359"/>
    <mergeCell ref="U359:W359"/>
    <mergeCell ref="B360:I360"/>
    <mergeCell ref="J360:K360"/>
    <mergeCell ref="L360:M360"/>
    <mergeCell ref="N360:O360"/>
    <mergeCell ref="P360:Q360"/>
    <mergeCell ref="R360:T360"/>
    <mergeCell ref="U360:W360"/>
    <mergeCell ref="B361:I361"/>
    <mergeCell ref="J361:K361"/>
    <mergeCell ref="L361:M361"/>
    <mergeCell ref="N361:O361"/>
    <mergeCell ref="P361:Q361"/>
    <mergeCell ref="R361:T361"/>
    <mergeCell ref="U361:W361"/>
    <mergeCell ref="B362:I362"/>
    <mergeCell ref="J362:K362"/>
    <mergeCell ref="L362:M362"/>
    <mergeCell ref="N362:O362"/>
    <mergeCell ref="P362:Q362"/>
    <mergeCell ref="R362:T362"/>
    <mergeCell ref="U362:W362"/>
    <mergeCell ref="B363:I363"/>
    <mergeCell ref="J363:K363"/>
    <mergeCell ref="L363:M363"/>
    <mergeCell ref="N363:O363"/>
    <mergeCell ref="P363:Q363"/>
    <mergeCell ref="R363:T363"/>
    <mergeCell ref="U363:W363"/>
    <mergeCell ref="B364:I364"/>
    <mergeCell ref="J364:K364"/>
    <mergeCell ref="L364:M364"/>
    <mergeCell ref="N364:O364"/>
    <mergeCell ref="P364:Q364"/>
    <mergeCell ref="R364:T364"/>
    <mergeCell ref="U364:W364"/>
    <mergeCell ref="B365:I365"/>
    <mergeCell ref="J365:K365"/>
    <mergeCell ref="L365:M365"/>
    <mergeCell ref="N365:O365"/>
    <mergeCell ref="P365:Q365"/>
    <mergeCell ref="R365:T365"/>
    <mergeCell ref="U365:W365"/>
    <mergeCell ref="B366:I366"/>
    <mergeCell ref="J366:K366"/>
    <mergeCell ref="L366:M366"/>
    <mergeCell ref="N366:O366"/>
    <mergeCell ref="P366:Q366"/>
    <mergeCell ref="R366:T366"/>
    <mergeCell ref="U366:W366"/>
    <mergeCell ref="B367:I367"/>
    <mergeCell ref="J367:K367"/>
    <mergeCell ref="L367:M367"/>
    <mergeCell ref="N367:O367"/>
    <mergeCell ref="P367:Q367"/>
    <mergeCell ref="R367:T367"/>
    <mergeCell ref="U367:W367"/>
    <mergeCell ref="B368:I368"/>
    <mergeCell ref="J368:K368"/>
    <mergeCell ref="L368:M368"/>
    <mergeCell ref="N368:O368"/>
    <mergeCell ref="P368:Q368"/>
    <mergeCell ref="R368:T368"/>
    <mergeCell ref="U368:W368"/>
    <mergeCell ref="B369:I369"/>
    <mergeCell ref="J369:K369"/>
    <mergeCell ref="L369:M369"/>
    <mergeCell ref="N369:O369"/>
    <mergeCell ref="P369:Q369"/>
    <mergeCell ref="R369:T369"/>
    <mergeCell ref="U369:W369"/>
    <mergeCell ref="B370:I370"/>
    <mergeCell ref="J370:K370"/>
    <mergeCell ref="L370:M370"/>
    <mergeCell ref="N370:O370"/>
    <mergeCell ref="P370:Q370"/>
    <mergeCell ref="R370:T370"/>
    <mergeCell ref="U370:W370"/>
    <mergeCell ref="B371:I371"/>
    <mergeCell ref="J371:K371"/>
    <mergeCell ref="L371:M371"/>
    <mergeCell ref="N371:O371"/>
    <mergeCell ref="P371:Q371"/>
    <mergeCell ref="R371:T371"/>
    <mergeCell ref="U371:W371"/>
    <mergeCell ref="B372:I372"/>
    <mergeCell ref="J372:K372"/>
    <mergeCell ref="L372:M372"/>
    <mergeCell ref="N372:O372"/>
    <mergeCell ref="P372:Q372"/>
    <mergeCell ref="R372:T372"/>
    <mergeCell ref="U372:W372"/>
    <mergeCell ref="B373:I373"/>
    <mergeCell ref="J373:K373"/>
    <mergeCell ref="L373:M373"/>
    <mergeCell ref="N373:O373"/>
    <mergeCell ref="P373:Q373"/>
    <mergeCell ref="R373:T373"/>
    <mergeCell ref="U373:W373"/>
    <mergeCell ref="B374:I374"/>
    <mergeCell ref="J374:K374"/>
    <mergeCell ref="L374:M374"/>
    <mergeCell ref="N374:O374"/>
    <mergeCell ref="P374:Q374"/>
    <mergeCell ref="R374:T374"/>
    <mergeCell ref="U374:W374"/>
    <mergeCell ref="P375:Q375"/>
    <mergeCell ref="R375:T375"/>
    <mergeCell ref="U375:W375"/>
    <mergeCell ref="A378:W378"/>
    <mergeCell ref="B375:I375"/>
    <mergeCell ref="J375:K375"/>
    <mergeCell ref="L375:M375"/>
    <mergeCell ref="N375:O375"/>
    <mergeCell ref="A379:W379"/>
    <mergeCell ref="A380:W380"/>
    <mergeCell ref="A381:W381"/>
    <mergeCell ref="A382:A383"/>
    <mergeCell ref="B382:H383"/>
    <mergeCell ref="I382:J383"/>
    <mergeCell ref="K382:L383"/>
    <mergeCell ref="M382:O383"/>
    <mergeCell ref="P382:Q383"/>
    <mergeCell ref="R382:W382"/>
    <mergeCell ref="R383:T383"/>
    <mergeCell ref="U383:W383"/>
    <mergeCell ref="B384:H384"/>
    <mergeCell ref="I384:J384"/>
    <mergeCell ref="K384:L384"/>
    <mergeCell ref="M384:O384"/>
    <mergeCell ref="P384:Q384"/>
    <mergeCell ref="R384:T384"/>
    <mergeCell ref="U384:W384"/>
    <mergeCell ref="U385:W385"/>
    <mergeCell ref="B386:H386"/>
    <mergeCell ref="I386:J386"/>
    <mergeCell ref="K386:L386"/>
    <mergeCell ref="M386:O386"/>
    <mergeCell ref="P386:Q386"/>
    <mergeCell ref="R386:T386"/>
    <mergeCell ref="U386:W386"/>
    <mergeCell ref="B385:H385"/>
    <mergeCell ref="I385:J385"/>
    <mergeCell ref="A391:P391"/>
    <mergeCell ref="Q391:R391"/>
    <mergeCell ref="P385:Q385"/>
    <mergeCell ref="R385:T385"/>
    <mergeCell ref="K385:L385"/>
    <mergeCell ref="M385:O38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08"/>
  <sheetViews>
    <sheetView workbookViewId="0" topLeftCell="A403">
      <selection activeCell="A404" sqref="A404"/>
    </sheetView>
  </sheetViews>
  <sheetFormatPr defaultColWidth="9.00390625" defaultRowHeight="12.75"/>
  <cols>
    <col min="1" max="84" width="3.75390625" style="0" customWidth="1"/>
  </cols>
  <sheetData>
    <row r="1" spans="1:48" ht="15.7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ht="29.25" customHeight="1">
      <c r="A3" s="25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ht="12.75">
      <c r="A5" s="27" t="s">
        <v>32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 t="s">
        <v>33</v>
      </c>
      <c r="T5" s="27"/>
      <c r="U5" s="27"/>
      <c r="V5" s="27"/>
      <c r="W5" s="27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ht="12.75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  <c r="S6" s="17">
        <v>1.3</v>
      </c>
      <c r="T6" s="17"/>
      <c r="U6" s="17"/>
      <c r="V6" s="17"/>
      <c r="W6" s="17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12.75">
      <c r="A7" s="22" t="s">
        <v>36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31">
        <v>0.079</v>
      </c>
      <c r="T7" s="31"/>
      <c r="U7" s="31"/>
      <c r="V7" s="31"/>
      <c r="W7" s="31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ht="12.75">
      <c r="A8" s="22" t="s">
        <v>37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31">
        <v>0.37</v>
      </c>
      <c r="T8" s="31"/>
      <c r="U8" s="31"/>
      <c r="V8" s="31"/>
      <c r="W8" s="31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ht="12.75">
      <c r="A9" s="22" t="s">
        <v>29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31">
        <v>0.01</v>
      </c>
      <c r="T9" s="31"/>
      <c r="U9" s="31"/>
      <c r="V9" s="31"/>
      <c r="W9" s="31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ht="12.75">
      <c r="A10" s="22" t="s">
        <v>38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17"/>
      <c r="T10" s="17"/>
      <c r="U10" s="17"/>
      <c r="V10" s="17"/>
      <c r="W10" s="17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ht="12.75">
      <c r="A11" s="22" t="s">
        <v>39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7">
        <v>1.15</v>
      </c>
      <c r="T11" s="17"/>
      <c r="U11" s="17"/>
      <c r="V11" s="17"/>
      <c r="W11" s="17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ht="12.75">
      <c r="A12" s="22" t="s">
        <v>40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8">
        <v>1.1</v>
      </c>
      <c r="T12" s="18"/>
      <c r="U12" s="18"/>
      <c r="V12" s="18"/>
      <c r="W12" s="1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ht="12.75">
      <c r="A13" s="22" t="s">
        <v>41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31">
        <v>0.234</v>
      </c>
      <c r="T13" s="31"/>
      <c r="U13" s="31"/>
      <c r="V13" s="31"/>
      <c r="W13" s="31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ht="12.75">
      <c r="A14" s="22" t="s">
        <v>42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31">
        <v>0.14</v>
      </c>
      <c r="T14" s="31"/>
      <c r="U14" s="31"/>
      <c r="V14" s="31"/>
      <c r="W14" s="31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ht="12.75">
      <c r="A15" s="22" t="s">
        <v>24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7">
        <v>25.4</v>
      </c>
      <c r="T15" s="17"/>
      <c r="U15" s="17"/>
      <c r="V15" s="17"/>
      <c r="W15" s="17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ht="1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25:48" ht="12.75" hidden="1"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12.75" hidden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ht="12.75" hidden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ht="12.75" hidden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ht="12.75" hidden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ht="12.75" hidden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ht="12.75" hidden="1">
      <c r="A23" s="32"/>
      <c r="B23" s="35"/>
      <c r="C23" s="36"/>
      <c r="D23" s="36"/>
      <c r="E23" s="36"/>
      <c r="F23" s="36"/>
      <c r="G23" s="36"/>
      <c r="H23" s="36"/>
      <c r="I23" s="36"/>
      <c r="J23" s="37"/>
      <c r="K23" s="35"/>
      <c r="L23" s="36"/>
      <c r="M23" s="36"/>
      <c r="N23" s="37"/>
      <c r="O23" s="35"/>
      <c r="P23" s="36"/>
      <c r="Q23" s="37"/>
      <c r="R23" s="11"/>
      <c r="S23" s="12"/>
      <c r="T23" s="12"/>
      <c r="U23" s="12"/>
      <c r="V23" s="12"/>
      <c r="W23" s="13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ht="12.75" hidden="1">
      <c r="A24" s="33"/>
      <c r="B24" s="38"/>
      <c r="C24" s="39"/>
      <c r="D24" s="39"/>
      <c r="E24" s="39"/>
      <c r="F24" s="39"/>
      <c r="G24" s="39"/>
      <c r="H24" s="39"/>
      <c r="I24" s="39"/>
      <c r="J24" s="40"/>
      <c r="K24" s="38"/>
      <c r="L24" s="39"/>
      <c r="M24" s="39"/>
      <c r="N24" s="40"/>
      <c r="O24" s="38"/>
      <c r="P24" s="39"/>
      <c r="Q24" s="40"/>
      <c r="R24" s="35"/>
      <c r="S24" s="36"/>
      <c r="T24" s="37"/>
      <c r="U24" s="35"/>
      <c r="V24" s="36"/>
      <c r="W24" s="37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ht="29.25" customHeight="1" hidden="1">
      <c r="A25" s="34"/>
      <c r="B25" s="41"/>
      <c r="C25" s="42"/>
      <c r="D25" s="42"/>
      <c r="E25" s="42"/>
      <c r="F25" s="42"/>
      <c r="G25" s="42"/>
      <c r="H25" s="42"/>
      <c r="I25" s="42"/>
      <c r="J25" s="43"/>
      <c r="K25" s="41"/>
      <c r="L25" s="42"/>
      <c r="M25" s="42"/>
      <c r="N25" s="43"/>
      <c r="O25" s="41"/>
      <c r="P25" s="42"/>
      <c r="Q25" s="43"/>
      <c r="R25" s="41"/>
      <c r="S25" s="42"/>
      <c r="T25" s="43"/>
      <c r="U25" s="41"/>
      <c r="V25" s="42"/>
      <c r="W25" s="43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ht="12.75" hidden="1">
      <c r="A26" s="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ht="25.5" customHeight="1" hidden="1">
      <c r="A27" s="10"/>
      <c r="B27" s="46"/>
      <c r="C27" s="29"/>
      <c r="D27" s="29"/>
      <c r="E27" s="29"/>
      <c r="F27" s="29"/>
      <c r="G27" s="29"/>
      <c r="H27" s="29"/>
      <c r="I27" s="29"/>
      <c r="J27" s="30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ht="12.75" hidden="1">
      <c r="A28" s="44"/>
      <c r="B28" s="22"/>
      <c r="C28" s="22"/>
      <c r="D28" s="22"/>
      <c r="E28" s="22"/>
      <c r="F28" s="22"/>
      <c r="G28" s="22"/>
      <c r="H28" s="22"/>
      <c r="I28" s="22"/>
      <c r="J28" s="22"/>
      <c r="K28" s="18"/>
      <c r="L28" s="18"/>
      <c r="M28" s="18"/>
      <c r="N28" s="18"/>
      <c r="O28" s="18"/>
      <c r="P28" s="18"/>
      <c r="Q28" s="18"/>
      <c r="R28" s="47"/>
      <c r="S28" s="47"/>
      <c r="T28" s="47"/>
      <c r="U28" s="47"/>
      <c r="V28" s="47"/>
      <c r="W28" s="47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ht="12.75" hidden="1">
      <c r="A29" s="44"/>
      <c r="B29" s="48"/>
      <c r="C29" s="48"/>
      <c r="D29" s="48"/>
      <c r="E29" s="48"/>
      <c r="F29" s="48"/>
      <c r="G29" s="48"/>
      <c r="H29" s="48"/>
      <c r="I29" s="48"/>
      <c r="J29" s="48"/>
      <c r="K29" s="49"/>
      <c r="L29" s="49"/>
      <c r="M29" s="49"/>
      <c r="N29" s="49"/>
      <c r="O29" s="49"/>
      <c r="P29" s="49"/>
      <c r="Q29" s="49"/>
      <c r="R29" s="50"/>
      <c r="S29" s="50"/>
      <c r="T29" s="50"/>
      <c r="U29" s="50"/>
      <c r="V29" s="50"/>
      <c r="W29" s="50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ht="12.75" hidden="1">
      <c r="A30" s="44"/>
      <c r="B30" s="22"/>
      <c r="C30" s="22"/>
      <c r="D30" s="22"/>
      <c r="E30" s="22"/>
      <c r="F30" s="22"/>
      <c r="G30" s="22"/>
      <c r="H30" s="22"/>
      <c r="I30" s="22"/>
      <c r="J30" s="22"/>
      <c r="K30" s="18"/>
      <c r="L30" s="18"/>
      <c r="M30" s="18"/>
      <c r="N30" s="18"/>
      <c r="O30" s="18"/>
      <c r="P30" s="18"/>
      <c r="Q30" s="18"/>
      <c r="R30" s="47"/>
      <c r="S30" s="47"/>
      <c r="T30" s="47"/>
      <c r="U30" s="47"/>
      <c r="V30" s="47"/>
      <c r="W30" s="47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ht="12.75" hidden="1">
      <c r="A31" s="44"/>
      <c r="B31" s="22"/>
      <c r="C31" s="22"/>
      <c r="D31" s="22"/>
      <c r="E31" s="22"/>
      <c r="F31" s="22"/>
      <c r="G31" s="22"/>
      <c r="H31" s="22"/>
      <c r="I31" s="22"/>
      <c r="J31" s="22"/>
      <c r="K31" s="18"/>
      <c r="L31" s="18"/>
      <c r="M31" s="18"/>
      <c r="N31" s="18"/>
      <c r="O31" s="18"/>
      <c r="P31" s="18"/>
      <c r="Q31" s="18"/>
      <c r="R31" s="47"/>
      <c r="S31" s="47"/>
      <c r="T31" s="47"/>
      <c r="U31" s="47"/>
      <c r="V31" s="47"/>
      <c r="W31" s="47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ht="12.75" hidden="1">
      <c r="A32" s="45"/>
      <c r="B32" s="48"/>
      <c r="C32" s="48"/>
      <c r="D32" s="48"/>
      <c r="E32" s="48"/>
      <c r="F32" s="48"/>
      <c r="G32" s="48"/>
      <c r="H32" s="48"/>
      <c r="I32" s="48"/>
      <c r="J32" s="48"/>
      <c r="K32" s="49"/>
      <c r="L32" s="49"/>
      <c r="M32" s="49"/>
      <c r="N32" s="49"/>
      <c r="O32" s="49"/>
      <c r="P32" s="49"/>
      <c r="Q32" s="49"/>
      <c r="R32" s="50"/>
      <c r="S32" s="50"/>
      <c r="T32" s="50"/>
      <c r="U32" s="50"/>
      <c r="V32" s="50"/>
      <c r="W32" s="50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ht="12.75" hidden="1">
      <c r="A33" s="3"/>
      <c r="B33" s="52"/>
      <c r="C33" s="52"/>
      <c r="D33" s="52"/>
      <c r="E33" s="52"/>
      <c r="F33" s="52"/>
      <c r="G33" s="52"/>
      <c r="H33" s="52"/>
      <c r="I33" s="52"/>
      <c r="J33" s="52"/>
      <c r="K33" s="51"/>
      <c r="L33" s="27"/>
      <c r="M33" s="27"/>
      <c r="N33" s="27"/>
      <c r="O33" s="27"/>
      <c r="P33" s="27"/>
      <c r="Q33" s="27"/>
      <c r="R33" s="51"/>
      <c r="S33" s="27"/>
      <c r="T33" s="27"/>
      <c r="U33" s="51"/>
      <c r="V33" s="27"/>
      <c r="W33" s="27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ht="12.75" hidden="1">
      <c r="A34" s="2"/>
      <c r="B34" s="22"/>
      <c r="C34" s="22"/>
      <c r="D34" s="22"/>
      <c r="E34" s="22"/>
      <c r="F34" s="22"/>
      <c r="G34" s="22"/>
      <c r="H34" s="22"/>
      <c r="I34" s="22"/>
      <c r="J34" s="22"/>
      <c r="K34" s="17"/>
      <c r="L34" s="17"/>
      <c r="M34" s="17"/>
      <c r="N34" s="17"/>
      <c r="O34" s="17"/>
      <c r="P34" s="17"/>
      <c r="Q34" s="17"/>
      <c r="R34" s="18"/>
      <c r="S34" s="18"/>
      <c r="T34" s="18"/>
      <c r="U34" s="18"/>
      <c r="V34" s="18"/>
      <c r="W34" s="1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ht="12.75" hidden="1">
      <c r="A35" s="3"/>
      <c r="B35" s="52"/>
      <c r="C35" s="52"/>
      <c r="D35" s="52"/>
      <c r="E35" s="52"/>
      <c r="F35" s="52"/>
      <c r="G35" s="52"/>
      <c r="H35" s="52"/>
      <c r="I35" s="52"/>
      <c r="J35" s="52"/>
      <c r="K35" s="27"/>
      <c r="L35" s="27"/>
      <c r="M35" s="27"/>
      <c r="N35" s="27"/>
      <c r="O35" s="27"/>
      <c r="P35" s="27"/>
      <c r="Q35" s="27"/>
      <c r="R35" s="51"/>
      <c r="S35" s="27"/>
      <c r="T35" s="27"/>
      <c r="U35" s="51"/>
      <c r="V35" s="27"/>
      <c r="W35" s="27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ht="24.75" customHeight="1" hidden="1">
      <c r="A36" s="2"/>
      <c r="B36" s="22"/>
      <c r="C36" s="22"/>
      <c r="D36" s="22"/>
      <c r="E36" s="22"/>
      <c r="F36" s="22"/>
      <c r="G36" s="22"/>
      <c r="H36" s="22"/>
      <c r="I36" s="22"/>
      <c r="J36" s="22"/>
      <c r="K36" s="17"/>
      <c r="L36" s="17"/>
      <c r="M36" s="17"/>
      <c r="N36" s="17"/>
      <c r="O36" s="17"/>
      <c r="P36" s="17"/>
      <c r="Q36" s="17"/>
      <c r="R36" s="18"/>
      <c r="S36" s="18"/>
      <c r="T36" s="18"/>
      <c r="U36" s="18"/>
      <c r="V36" s="18"/>
      <c r="W36" s="1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ht="24.75" customHeight="1" hidden="1">
      <c r="A37" s="2"/>
      <c r="B37" s="22"/>
      <c r="C37" s="22"/>
      <c r="D37" s="22"/>
      <c r="E37" s="22"/>
      <c r="F37" s="22"/>
      <c r="G37" s="22"/>
      <c r="H37" s="22"/>
      <c r="I37" s="22"/>
      <c r="J37" s="22"/>
      <c r="K37" s="17"/>
      <c r="L37" s="17"/>
      <c r="M37" s="17"/>
      <c r="N37" s="17"/>
      <c r="O37" s="17"/>
      <c r="P37" s="17"/>
      <c r="Q37" s="17"/>
      <c r="R37" s="18"/>
      <c r="S37" s="18"/>
      <c r="T37" s="18"/>
      <c r="U37" s="18"/>
      <c r="V37" s="18"/>
      <c r="W37" s="1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ht="12.75" hidden="1">
      <c r="A38" s="3"/>
      <c r="B38" s="52"/>
      <c r="C38" s="52"/>
      <c r="D38" s="52"/>
      <c r="E38" s="52"/>
      <c r="F38" s="52"/>
      <c r="G38" s="52"/>
      <c r="H38" s="52"/>
      <c r="I38" s="52"/>
      <c r="J38" s="52"/>
      <c r="K38" s="27"/>
      <c r="L38" s="27"/>
      <c r="M38" s="27"/>
      <c r="N38" s="27"/>
      <c r="O38" s="27"/>
      <c r="P38" s="27"/>
      <c r="Q38" s="27"/>
      <c r="R38" s="51"/>
      <c r="S38" s="27"/>
      <c r="T38" s="27"/>
      <c r="U38" s="51"/>
      <c r="V38" s="27"/>
      <c r="W38" s="27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25:48" ht="12.75" hidden="1"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25:48" ht="12.75" hidden="1"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ht="12.75">
      <c r="A41" s="25" t="s">
        <v>43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48" ht="12.75">
      <c r="A42" s="25" t="s">
        <v>44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ht="26.25" customHeight="1">
      <c r="A43" s="25" t="s">
        <v>147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ht="12.75">
      <c r="A44" s="25" t="s">
        <v>148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48" ht="12.75">
      <c r="A46" s="32" t="s">
        <v>45</v>
      </c>
      <c r="B46" s="35" t="s">
        <v>51</v>
      </c>
      <c r="C46" s="36"/>
      <c r="D46" s="36"/>
      <c r="E46" s="36"/>
      <c r="F46" s="36"/>
      <c r="G46" s="36"/>
      <c r="H46" s="36"/>
      <c r="I46" s="36"/>
      <c r="J46" s="37"/>
      <c r="K46" s="35" t="s">
        <v>50</v>
      </c>
      <c r="L46" s="36"/>
      <c r="M46" s="36"/>
      <c r="N46" s="37"/>
      <c r="O46" s="35" t="s">
        <v>49</v>
      </c>
      <c r="P46" s="36"/>
      <c r="Q46" s="37"/>
      <c r="R46" s="11" t="s">
        <v>48</v>
      </c>
      <c r="S46" s="12"/>
      <c r="T46" s="12"/>
      <c r="U46" s="12"/>
      <c r="V46" s="12"/>
      <c r="W46" s="13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1:48" ht="12.75">
      <c r="A47" s="33"/>
      <c r="B47" s="38"/>
      <c r="C47" s="39"/>
      <c r="D47" s="39"/>
      <c r="E47" s="39"/>
      <c r="F47" s="39"/>
      <c r="G47" s="39"/>
      <c r="H47" s="39"/>
      <c r="I47" s="39"/>
      <c r="J47" s="40"/>
      <c r="K47" s="38"/>
      <c r="L47" s="39"/>
      <c r="M47" s="39"/>
      <c r="N47" s="40"/>
      <c r="O47" s="38"/>
      <c r="P47" s="39"/>
      <c r="Q47" s="40"/>
      <c r="R47" s="35" t="s">
        <v>46</v>
      </c>
      <c r="S47" s="36"/>
      <c r="T47" s="37"/>
      <c r="U47" s="35" t="s">
        <v>47</v>
      </c>
      <c r="V47" s="36"/>
      <c r="W47" s="37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ht="25.5" customHeight="1">
      <c r="A48" s="34"/>
      <c r="B48" s="41"/>
      <c r="C48" s="42"/>
      <c r="D48" s="42"/>
      <c r="E48" s="42"/>
      <c r="F48" s="42"/>
      <c r="G48" s="42"/>
      <c r="H48" s="42"/>
      <c r="I48" s="42"/>
      <c r="J48" s="43"/>
      <c r="K48" s="41"/>
      <c r="L48" s="42"/>
      <c r="M48" s="42"/>
      <c r="N48" s="43"/>
      <c r="O48" s="41"/>
      <c r="P48" s="42"/>
      <c r="Q48" s="43"/>
      <c r="R48" s="41"/>
      <c r="S48" s="42"/>
      <c r="T48" s="43"/>
      <c r="U48" s="41"/>
      <c r="V48" s="42"/>
      <c r="W48" s="43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ht="12.75">
      <c r="A49" s="4">
        <v>1</v>
      </c>
      <c r="B49" s="14">
        <v>2</v>
      </c>
      <c r="C49" s="14"/>
      <c r="D49" s="14"/>
      <c r="E49" s="14"/>
      <c r="F49" s="14"/>
      <c r="G49" s="14"/>
      <c r="H49" s="14"/>
      <c r="I49" s="14"/>
      <c r="J49" s="14"/>
      <c r="K49" s="14">
        <v>3</v>
      </c>
      <c r="L49" s="14"/>
      <c r="M49" s="14"/>
      <c r="N49" s="14"/>
      <c r="O49" s="14">
        <v>4</v>
      </c>
      <c r="P49" s="14"/>
      <c r="Q49" s="14"/>
      <c r="R49" s="14">
        <v>5</v>
      </c>
      <c r="S49" s="14"/>
      <c r="T49" s="14"/>
      <c r="U49" s="14">
        <v>6</v>
      </c>
      <c r="V49" s="14"/>
      <c r="W49" s="14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1:48" ht="26.25" customHeight="1">
      <c r="A50" s="10">
        <v>1</v>
      </c>
      <c r="B50" s="46" t="s">
        <v>145</v>
      </c>
      <c r="C50" s="29"/>
      <c r="D50" s="29"/>
      <c r="E50" s="29"/>
      <c r="F50" s="29"/>
      <c r="G50" s="29"/>
      <c r="H50" s="29"/>
      <c r="I50" s="29"/>
      <c r="J50" s="30"/>
      <c r="K50" s="47">
        <v>0.47</v>
      </c>
      <c r="L50" s="47"/>
      <c r="M50" s="47"/>
      <c r="N50" s="47"/>
      <c r="O50" s="47">
        <f>29.35*6.65</f>
        <v>195.1775</v>
      </c>
      <c r="P50" s="47"/>
      <c r="Q50" s="47"/>
      <c r="R50" s="47">
        <f>K50*O50</f>
        <v>91.733425</v>
      </c>
      <c r="S50" s="47"/>
      <c r="T50" s="47"/>
      <c r="U50" s="47">
        <f>R50*$S$6</f>
        <v>119.2534525</v>
      </c>
      <c r="V50" s="47"/>
      <c r="W50" s="47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ht="12.75">
      <c r="A51" s="44"/>
      <c r="B51" s="22" t="s">
        <v>25</v>
      </c>
      <c r="C51" s="22"/>
      <c r="D51" s="22"/>
      <c r="E51" s="22"/>
      <c r="F51" s="22"/>
      <c r="G51" s="22"/>
      <c r="H51" s="22"/>
      <c r="I51" s="22"/>
      <c r="J51" s="22"/>
      <c r="K51" s="18">
        <v>0.47</v>
      </c>
      <c r="L51" s="18"/>
      <c r="M51" s="18"/>
      <c r="N51" s="18"/>
      <c r="O51" s="18">
        <f>22.91*6.65</f>
        <v>152.35150000000002</v>
      </c>
      <c r="P51" s="18"/>
      <c r="Q51" s="18"/>
      <c r="R51" s="47">
        <f>K51*O51</f>
        <v>71.605205</v>
      </c>
      <c r="S51" s="47"/>
      <c r="T51" s="47"/>
      <c r="U51" s="47">
        <f>R51*$S$6</f>
        <v>93.0867665</v>
      </c>
      <c r="V51" s="47"/>
      <c r="W51" s="47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ht="12.75">
      <c r="A52" s="44"/>
      <c r="B52" s="48" t="s">
        <v>60</v>
      </c>
      <c r="C52" s="48"/>
      <c r="D52" s="48"/>
      <c r="E52" s="48"/>
      <c r="F52" s="48"/>
      <c r="G52" s="48"/>
      <c r="H52" s="48"/>
      <c r="I52" s="48"/>
      <c r="J52" s="48"/>
      <c r="K52" s="49">
        <f>SUM(K50:N51)</f>
        <v>0.94</v>
      </c>
      <c r="L52" s="49"/>
      <c r="M52" s="49"/>
      <c r="N52" s="49"/>
      <c r="O52" s="49" t="s">
        <v>58</v>
      </c>
      <c r="P52" s="49"/>
      <c r="Q52" s="49"/>
      <c r="R52" s="50">
        <f>SUM(R50:T51)</f>
        <v>163.33863</v>
      </c>
      <c r="S52" s="50"/>
      <c r="T52" s="50"/>
      <c r="U52" s="50">
        <f>SUM(U50:W51)</f>
        <v>212.340219</v>
      </c>
      <c r="V52" s="50"/>
      <c r="W52" s="50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ht="12.75">
      <c r="A53" s="44"/>
      <c r="B53" s="22"/>
      <c r="C53" s="22"/>
      <c r="D53" s="22"/>
      <c r="E53" s="22"/>
      <c r="F53" s="22"/>
      <c r="G53" s="22"/>
      <c r="H53" s="22"/>
      <c r="I53" s="22"/>
      <c r="J53" s="22"/>
      <c r="K53" s="18"/>
      <c r="L53" s="18"/>
      <c r="M53" s="18"/>
      <c r="N53" s="18"/>
      <c r="O53" s="18"/>
      <c r="P53" s="18"/>
      <c r="Q53" s="18"/>
      <c r="R53" s="47"/>
      <c r="S53" s="47"/>
      <c r="T53" s="47"/>
      <c r="U53" s="47"/>
      <c r="V53" s="47"/>
      <c r="W53" s="47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1:48" ht="12.75">
      <c r="A54" s="44"/>
      <c r="B54" s="22" t="s">
        <v>61</v>
      </c>
      <c r="C54" s="22"/>
      <c r="D54" s="22"/>
      <c r="E54" s="22"/>
      <c r="F54" s="22"/>
      <c r="G54" s="22"/>
      <c r="H54" s="22"/>
      <c r="I54" s="22"/>
      <c r="J54" s="22"/>
      <c r="K54" s="18">
        <v>0.94</v>
      </c>
      <c r="L54" s="18"/>
      <c r="M54" s="18"/>
      <c r="N54" s="18"/>
      <c r="O54" s="18">
        <f>12.42*6.65</f>
        <v>82.593</v>
      </c>
      <c r="P54" s="18"/>
      <c r="Q54" s="18"/>
      <c r="R54" s="47">
        <f>K54*O54</f>
        <v>77.63742</v>
      </c>
      <c r="S54" s="47"/>
      <c r="T54" s="47"/>
      <c r="U54" s="47">
        <f>R54*$S$6</f>
        <v>100.92864600000001</v>
      </c>
      <c r="V54" s="47"/>
      <c r="W54" s="47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1:48" ht="12.75">
      <c r="A55" s="45"/>
      <c r="B55" s="48" t="s">
        <v>62</v>
      </c>
      <c r="C55" s="48"/>
      <c r="D55" s="48"/>
      <c r="E55" s="48"/>
      <c r="F55" s="48"/>
      <c r="G55" s="48"/>
      <c r="H55" s="48"/>
      <c r="I55" s="48"/>
      <c r="J55" s="48"/>
      <c r="K55" s="49">
        <f>SUM(K53:N54)</f>
        <v>0.94</v>
      </c>
      <c r="L55" s="49"/>
      <c r="M55" s="49"/>
      <c r="N55" s="49"/>
      <c r="O55" s="49" t="s">
        <v>58</v>
      </c>
      <c r="P55" s="49"/>
      <c r="Q55" s="49"/>
      <c r="R55" s="50">
        <f>SUM(R53:T54)</f>
        <v>77.63742</v>
      </c>
      <c r="S55" s="50"/>
      <c r="T55" s="50"/>
      <c r="U55" s="50">
        <f>R55*$S$6</f>
        <v>100.92864600000001</v>
      </c>
      <c r="V55" s="50"/>
      <c r="W55" s="50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  <row r="56" spans="1:48" ht="12.75">
      <c r="A56" s="3"/>
      <c r="B56" s="52" t="s">
        <v>54</v>
      </c>
      <c r="C56" s="52"/>
      <c r="D56" s="52"/>
      <c r="E56" s="52"/>
      <c r="F56" s="52"/>
      <c r="G56" s="52"/>
      <c r="H56" s="52"/>
      <c r="I56" s="52"/>
      <c r="J56" s="52"/>
      <c r="K56" s="51">
        <f>K52+K55</f>
        <v>1.88</v>
      </c>
      <c r="L56" s="27"/>
      <c r="M56" s="27"/>
      <c r="N56" s="27"/>
      <c r="O56" s="27" t="s">
        <v>58</v>
      </c>
      <c r="P56" s="27"/>
      <c r="Q56" s="27"/>
      <c r="R56" s="51">
        <f>R52+R55</f>
        <v>240.97605</v>
      </c>
      <c r="S56" s="27"/>
      <c r="T56" s="27"/>
      <c r="U56" s="51">
        <f>U52+U55</f>
        <v>313.268865</v>
      </c>
      <c r="V56" s="27"/>
      <c r="W56" s="27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48" ht="12.75">
      <c r="A57" s="2">
        <v>2</v>
      </c>
      <c r="B57" s="22" t="s">
        <v>35</v>
      </c>
      <c r="C57" s="22"/>
      <c r="D57" s="22"/>
      <c r="E57" s="22"/>
      <c r="F57" s="22"/>
      <c r="G57" s="22"/>
      <c r="H57" s="22"/>
      <c r="I57" s="22"/>
      <c r="J57" s="22"/>
      <c r="K57" s="17" t="s">
        <v>58</v>
      </c>
      <c r="L57" s="17"/>
      <c r="M57" s="17"/>
      <c r="N57" s="17"/>
      <c r="O57" s="17" t="s">
        <v>58</v>
      </c>
      <c r="P57" s="17"/>
      <c r="Q57" s="17"/>
      <c r="R57" s="18">
        <f>R56*$S$7</f>
        <v>19.03710795</v>
      </c>
      <c r="S57" s="18"/>
      <c r="T57" s="18"/>
      <c r="U57" s="18">
        <f>U56*$S$7</f>
        <v>24.748240335000002</v>
      </c>
      <c r="V57" s="18"/>
      <c r="W57" s="1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</row>
    <row r="58" spans="1:48" ht="12.75">
      <c r="A58" s="3"/>
      <c r="B58" s="52" t="s">
        <v>55</v>
      </c>
      <c r="C58" s="52"/>
      <c r="D58" s="52"/>
      <c r="E58" s="52"/>
      <c r="F58" s="52"/>
      <c r="G58" s="52"/>
      <c r="H58" s="52"/>
      <c r="I58" s="52"/>
      <c r="J58" s="52"/>
      <c r="K58" s="27" t="s">
        <v>58</v>
      </c>
      <c r="L58" s="27"/>
      <c r="M58" s="27"/>
      <c r="N58" s="27"/>
      <c r="O58" s="27" t="s">
        <v>58</v>
      </c>
      <c r="P58" s="27"/>
      <c r="Q58" s="27"/>
      <c r="R58" s="51">
        <f>R56+R57</f>
        <v>260.01315795</v>
      </c>
      <c r="S58" s="27"/>
      <c r="T58" s="27"/>
      <c r="U58" s="51">
        <f>U56+U57</f>
        <v>338.017105335</v>
      </c>
      <c r="V58" s="27"/>
      <c r="W58" s="27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  <row r="59" spans="1:48" ht="24" customHeight="1">
      <c r="A59" s="2">
        <v>3</v>
      </c>
      <c r="B59" s="22" t="s">
        <v>56</v>
      </c>
      <c r="C59" s="22"/>
      <c r="D59" s="22"/>
      <c r="E59" s="22"/>
      <c r="F59" s="22"/>
      <c r="G59" s="22"/>
      <c r="H59" s="22"/>
      <c r="I59" s="22"/>
      <c r="J59" s="22"/>
      <c r="K59" s="17" t="s">
        <v>58</v>
      </c>
      <c r="L59" s="17"/>
      <c r="M59" s="17"/>
      <c r="N59" s="17"/>
      <c r="O59" s="17" t="s">
        <v>58</v>
      </c>
      <c r="P59" s="17"/>
      <c r="Q59" s="17"/>
      <c r="R59" s="18">
        <f>R58*$S$8</f>
        <v>96.2048684415</v>
      </c>
      <c r="S59" s="18"/>
      <c r="T59" s="18"/>
      <c r="U59" s="18">
        <f>U58*$S$8</f>
        <v>125.06632897395</v>
      </c>
      <c r="V59" s="18"/>
      <c r="W59" s="1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spans="1:48" ht="26.25" customHeight="1">
      <c r="A60" s="2">
        <v>4</v>
      </c>
      <c r="B60" s="22" t="s">
        <v>146</v>
      </c>
      <c r="C60" s="22"/>
      <c r="D60" s="22"/>
      <c r="E60" s="22"/>
      <c r="F60" s="22"/>
      <c r="G60" s="22"/>
      <c r="H60" s="22"/>
      <c r="I60" s="22"/>
      <c r="J60" s="22"/>
      <c r="K60" s="17" t="s">
        <v>58</v>
      </c>
      <c r="L60" s="17"/>
      <c r="M60" s="17"/>
      <c r="N60" s="17"/>
      <c r="O60" s="17" t="s">
        <v>58</v>
      </c>
      <c r="P60" s="17"/>
      <c r="Q60" s="17"/>
      <c r="R60" s="18">
        <f>R58*$S$9</f>
        <v>2.6001315795</v>
      </c>
      <c r="S60" s="18"/>
      <c r="T60" s="18"/>
      <c r="U60" s="18">
        <f>U58*$S$9</f>
        <v>3.3801710533500002</v>
      </c>
      <c r="V60" s="18"/>
      <c r="W60" s="1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</row>
    <row r="61" spans="1:48" ht="12.75">
      <c r="A61" s="3"/>
      <c r="B61" s="52" t="s">
        <v>57</v>
      </c>
      <c r="C61" s="52"/>
      <c r="D61" s="52"/>
      <c r="E61" s="52"/>
      <c r="F61" s="52"/>
      <c r="G61" s="52"/>
      <c r="H61" s="52"/>
      <c r="I61" s="52"/>
      <c r="J61" s="52"/>
      <c r="K61" s="27" t="s">
        <v>58</v>
      </c>
      <c r="L61" s="27"/>
      <c r="M61" s="27"/>
      <c r="N61" s="27"/>
      <c r="O61" s="27" t="s">
        <v>58</v>
      </c>
      <c r="P61" s="27"/>
      <c r="Q61" s="27"/>
      <c r="R61" s="51">
        <f>R58+R59+R60</f>
        <v>358.81815797099995</v>
      </c>
      <c r="S61" s="27"/>
      <c r="T61" s="27"/>
      <c r="U61" s="51">
        <f>U58+U59+U60</f>
        <v>466.46360536230003</v>
      </c>
      <c r="V61" s="27"/>
      <c r="W61" s="27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  <row r="62" spans="25:48" ht="12.75"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</row>
    <row r="63" spans="25:48" ht="12.75" hidden="1"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</row>
    <row r="64" spans="1:48" ht="12.75" hidden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</row>
    <row r="65" spans="1:48" ht="12.75" hidden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</row>
    <row r="66" spans="1:48" ht="12.75" hidden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</row>
    <row r="67" spans="1:48" ht="12.75" hidden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</row>
    <row r="68" spans="1:48" ht="12.7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</row>
    <row r="69" spans="1:48" ht="12.75" hidden="1">
      <c r="A69" s="32"/>
      <c r="B69" s="35"/>
      <c r="C69" s="36"/>
      <c r="D69" s="36"/>
      <c r="E69" s="36"/>
      <c r="F69" s="36"/>
      <c r="G69" s="36"/>
      <c r="H69" s="36"/>
      <c r="I69" s="36"/>
      <c r="J69" s="37"/>
      <c r="K69" s="35"/>
      <c r="L69" s="36"/>
      <c r="M69" s="36"/>
      <c r="N69" s="37"/>
      <c r="O69" s="35"/>
      <c r="P69" s="36"/>
      <c r="Q69" s="37"/>
      <c r="R69" s="11"/>
      <c r="S69" s="12"/>
      <c r="T69" s="12"/>
      <c r="U69" s="12"/>
      <c r="V69" s="12"/>
      <c r="W69" s="13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</row>
    <row r="70" spans="1:48" ht="12.75" hidden="1">
      <c r="A70" s="33"/>
      <c r="B70" s="38"/>
      <c r="C70" s="39"/>
      <c r="D70" s="39"/>
      <c r="E70" s="39"/>
      <c r="F70" s="39"/>
      <c r="G70" s="39"/>
      <c r="H70" s="39"/>
      <c r="I70" s="39"/>
      <c r="J70" s="40"/>
      <c r="K70" s="38"/>
      <c r="L70" s="39"/>
      <c r="M70" s="39"/>
      <c r="N70" s="40"/>
      <c r="O70" s="38"/>
      <c r="P70" s="39"/>
      <c r="Q70" s="40"/>
      <c r="R70" s="35"/>
      <c r="S70" s="36"/>
      <c r="T70" s="37"/>
      <c r="U70" s="35"/>
      <c r="V70" s="36"/>
      <c r="W70" s="37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</row>
    <row r="71" spans="1:48" ht="27" customHeight="1" hidden="1">
      <c r="A71" s="34"/>
      <c r="B71" s="41"/>
      <c r="C71" s="42"/>
      <c r="D71" s="42"/>
      <c r="E71" s="42"/>
      <c r="F71" s="42"/>
      <c r="G71" s="42"/>
      <c r="H71" s="42"/>
      <c r="I71" s="42"/>
      <c r="J71" s="43"/>
      <c r="K71" s="41"/>
      <c r="L71" s="42"/>
      <c r="M71" s="42"/>
      <c r="N71" s="43"/>
      <c r="O71" s="41"/>
      <c r="P71" s="42"/>
      <c r="Q71" s="43"/>
      <c r="R71" s="41"/>
      <c r="S71" s="42"/>
      <c r="T71" s="43"/>
      <c r="U71" s="41"/>
      <c r="V71" s="42"/>
      <c r="W71" s="43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</row>
    <row r="72" spans="1:48" ht="12.75" hidden="1">
      <c r="A72" s="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</row>
    <row r="73" spans="1:48" ht="26.25" customHeight="1" hidden="1">
      <c r="A73" s="10"/>
      <c r="B73" s="46"/>
      <c r="C73" s="29"/>
      <c r="D73" s="29"/>
      <c r="E73" s="29"/>
      <c r="F73" s="29"/>
      <c r="G73" s="29"/>
      <c r="H73" s="29"/>
      <c r="I73" s="29"/>
      <c r="J73" s="30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</row>
    <row r="74" spans="1:48" ht="12.75" hidden="1">
      <c r="A74" s="44"/>
      <c r="B74" s="22"/>
      <c r="C74" s="22"/>
      <c r="D74" s="22"/>
      <c r="E74" s="22"/>
      <c r="F74" s="22"/>
      <c r="G74" s="22"/>
      <c r="H74" s="22"/>
      <c r="I74" s="22"/>
      <c r="J74" s="22"/>
      <c r="K74" s="18"/>
      <c r="L74" s="18"/>
      <c r="M74" s="18"/>
      <c r="N74" s="18"/>
      <c r="O74" s="18"/>
      <c r="P74" s="18"/>
      <c r="Q74" s="18"/>
      <c r="R74" s="47"/>
      <c r="S74" s="47"/>
      <c r="T74" s="47"/>
      <c r="U74" s="47"/>
      <c r="V74" s="47"/>
      <c r="W74" s="47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</row>
    <row r="75" spans="1:48" ht="12.75" hidden="1">
      <c r="A75" s="44"/>
      <c r="B75" s="22"/>
      <c r="C75" s="22"/>
      <c r="D75" s="22"/>
      <c r="E75" s="22"/>
      <c r="F75" s="22"/>
      <c r="G75" s="22"/>
      <c r="H75" s="22"/>
      <c r="I75" s="22"/>
      <c r="J75" s="22"/>
      <c r="K75" s="18"/>
      <c r="L75" s="18"/>
      <c r="M75" s="18"/>
      <c r="N75" s="18"/>
      <c r="O75" s="18"/>
      <c r="P75" s="18"/>
      <c r="Q75" s="18"/>
      <c r="R75" s="47"/>
      <c r="S75" s="47"/>
      <c r="T75" s="47"/>
      <c r="U75" s="47"/>
      <c r="V75" s="47"/>
      <c r="W75" s="47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</row>
    <row r="76" spans="1:48" ht="12.75" hidden="1">
      <c r="A76" s="44"/>
      <c r="B76" s="22"/>
      <c r="C76" s="22"/>
      <c r="D76" s="22"/>
      <c r="E76" s="22"/>
      <c r="F76" s="22"/>
      <c r="G76" s="22"/>
      <c r="H76" s="22"/>
      <c r="I76" s="22"/>
      <c r="J76" s="22"/>
      <c r="K76" s="18"/>
      <c r="L76" s="18"/>
      <c r="M76" s="18"/>
      <c r="N76" s="18"/>
      <c r="O76" s="18"/>
      <c r="P76" s="18"/>
      <c r="Q76" s="18"/>
      <c r="R76" s="47"/>
      <c r="S76" s="47"/>
      <c r="T76" s="47"/>
      <c r="U76" s="47"/>
      <c r="V76" s="47"/>
      <c r="W76" s="47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</row>
    <row r="77" spans="1:48" ht="12.75" hidden="1">
      <c r="A77" s="45"/>
      <c r="B77" s="22"/>
      <c r="C77" s="22"/>
      <c r="D77" s="22"/>
      <c r="E77" s="22"/>
      <c r="F77" s="22"/>
      <c r="G77" s="22"/>
      <c r="H77" s="22"/>
      <c r="I77" s="22"/>
      <c r="J77" s="22"/>
      <c r="K77" s="18"/>
      <c r="L77" s="18"/>
      <c r="M77" s="18"/>
      <c r="N77" s="18"/>
      <c r="O77" s="18"/>
      <c r="P77" s="18"/>
      <c r="Q77" s="18"/>
      <c r="R77" s="47"/>
      <c r="S77" s="47"/>
      <c r="T77" s="47"/>
      <c r="U77" s="47"/>
      <c r="V77" s="47"/>
      <c r="W77" s="47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</row>
    <row r="78" spans="1:48" ht="12.75" hidden="1">
      <c r="A78" s="3"/>
      <c r="B78" s="52"/>
      <c r="C78" s="52"/>
      <c r="D78" s="52"/>
      <c r="E78" s="52"/>
      <c r="F78" s="52"/>
      <c r="G78" s="52"/>
      <c r="H78" s="52"/>
      <c r="I78" s="52"/>
      <c r="J78" s="52"/>
      <c r="K78" s="27"/>
      <c r="L78" s="27"/>
      <c r="M78" s="27"/>
      <c r="N78" s="27"/>
      <c r="O78" s="27"/>
      <c r="P78" s="27"/>
      <c r="Q78" s="27"/>
      <c r="R78" s="51"/>
      <c r="S78" s="27"/>
      <c r="T78" s="27"/>
      <c r="U78" s="51"/>
      <c r="V78" s="27"/>
      <c r="W78" s="27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</row>
    <row r="79" spans="1:48" ht="12.75" hidden="1">
      <c r="A79" s="2"/>
      <c r="B79" s="22"/>
      <c r="C79" s="22"/>
      <c r="D79" s="22"/>
      <c r="E79" s="22"/>
      <c r="F79" s="22"/>
      <c r="G79" s="22"/>
      <c r="H79" s="22"/>
      <c r="I79" s="22"/>
      <c r="J79" s="22"/>
      <c r="K79" s="17"/>
      <c r="L79" s="17"/>
      <c r="M79" s="17"/>
      <c r="N79" s="17"/>
      <c r="O79" s="17"/>
      <c r="P79" s="17"/>
      <c r="Q79" s="17"/>
      <c r="R79" s="18"/>
      <c r="S79" s="18"/>
      <c r="T79" s="18"/>
      <c r="U79" s="18"/>
      <c r="V79" s="18"/>
      <c r="W79" s="1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</row>
    <row r="80" spans="1:48" ht="12.75" hidden="1">
      <c r="A80" s="3"/>
      <c r="B80" s="52"/>
      <c r="C80" s="52"/>
      <c r="D80" s="52"/>
      <c r="E80" s="52"/>
      <c r="F80" s="52"/>
      <c r="G80" s="52"/>
      <c r="H80" s="52"/>
      <c r="I80" s="52"/>
      <c r="J80" s="52"/>
      <c r="K80" s="27"/>
      <c r="L80" s="27"/>
      <c r="M80" s="27"/>
      <c r="N80" s="27"/>
      <c r="O80" s="27"/>
      <c r="P80" s="27"/>
      <c r="Q80" s="27"/>
      <c r="R80" s="51"/>
      <c r="S80" s="27"/>
      <c r="T80" s="27"/>
      <c r="U80" s="51"/>
      <c r="V80" s="27"/>
      <c r="W80" s="27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</row>
    <row r="81" spans="1:48" ht="26.25" customHeight="1" hidden="1">
      <c r="A81" s="2"/>
      <c r="B81" s="22"/>
      <c r="C81" s="22"/>
      <c r="D81" s="22"/>
      <c r="E81" s="22"/>
      <c r="F81" s="22"/>
      <c r="G81" s="22"/>
      <c r="H81" s="22"/>
      <c r="I81" s="22"/>
      <c r="J81" s="22"/>
      <c r="K81" s="17"/>
      <c r="L81" s="17"/>
      <c r="M81" s="17"/>
      <c r="N81" s="17"/>
      <c r="O81" s="17"/>
      <c r="P81" s="17"/>
      <c r="Q81" s="17"/>
      <c r="R81" s="18"/>
      <c r="S81" s="18"/>
      <c r="T81" s="18"/>
      <c r="U81" s="18"/>
      <c r="V81" s="18"/>
      <c r="W81" s="1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</row>
    <row r="82" spans="1:48" ht="26.25" customHeight="1" hidden="1">
      <c r="A82" s="2"/>
      <c r="B82" s="22"/>
      <c r="C82" s="22"/>
      <c r="D82" s="22"/>
      <c r="E82" s="22"/>
      <c r="F82" s="22"/>
      <c r="G82" s="22"/>
      <c r="H82" s="22"/>
      <c r="I82" s="22"/>
      <c r="J82" s="22"/>
      <c r="K82" s="17"/>
      <c r="L82" s="17"/>
      <c r="M82" s="17"/>
      <c r="N82" s="17"/>
      <c r="O82" s="17"/>
      <c r="P82" s="17"/>
      <c r="Q82" s="17"/>
      <c r="R82" s="18"/>
      <c r="S82" s="18"/>
      <c r="T82" s="18"/>
      <c r="U82" s="18"/>
      <c r="V82" s="18"/>
      <c r="W82" s="1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</row>
    <row r="83" spans="1:48" ht="12.75" hidden="1">
      <c r="A83" s="3"/>
      <c r="B83" s="52"/>
      <c r="C83" s="52"/>
      <c r="D83" s="52"/>
      <c r="E83" s="52"/>
      <c r="F83" s="52"/>
      <c r="G83" s="52"/>
      <c r="H83" s="52"/>
      <c r="I83" s="52"/>
      <c r="J83" s="52"/>
      <c r="K83" s="27"/>
      <c r="L83" s="27"/>
      <c r="M83" s="27"/>
      <c r="N83" s="27"/>
      <c r="O83" s="27"/>
      <c r="P83" s="27"/>
      <c r="Q83" s="27"/>
      <c r="R83" s="51"/>
      <c r="S83" s="27"/>
      <c r="T83" s="27"/>
      <c r="U83" s="51"/>
      <c r="V83" s="27"/>
      <c r="W83" s="27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</row>
    <row r="84" spans="25:48" ht="12.75" hidden="1"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</row>
    <row r="85" spans="25:48" ht="12.75" hidden="1"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</row>
    <row r="86" spans="1:48" ht="12.75" hidden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</row>
    <row r="87" spans="1:48" ht="12.75" hidden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</row>
    <row r="88" spans="1:48" ht="12.75" hidden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</row>
    <row r="89" spans="1:48" ht="12.75" hidden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</row>
    <row r="90" spans="1:48" ht="12.75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</row>
    <row r="91" spans="1:48" ht="12.75" hidden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</row>
    <row r="92" spans="1:48" ht="38.25" customHeight="1" hidden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</row>
    <row r="93" spans="1:48" ht="12.75" hidden="1">
      <c r="A93" s="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</row>
    <row r="94" spans="1:48" ht="12.75" hidden="1">
      <c r="A94" s="2"/>
      <c r="B94" s="22"/>
      <c r="C94" s="22"/>
      <c r="D94" s="22"/>
      <c r="E94" s="22"/>
      <c r="F94" s="22"/>
      <c r="G94" s="22"/>
      <c r="H94" s="22"/>
      <c r="I94" s="22"/>
      <c r="J94" s="22"/>
      <c r="K94" s="17"/>
      <c r="L94" s="17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</row>
    <row r="95" spans="1:48" ht="12.75" hidden="1">
      <c r="A95" s="2"/>
      <c r="B95" s="22"/>
      <c r="C95" s="22"/>
      <c r="D95" s="22"/>
      <c r="E95" s="22"/>
      <c r="F95" s="22"/>
      <c r="G95" s="22"/>
      <c r="H95" s="22"/>
      <c r="I95" s="22"/>
      <c r="J95" s="22"/>
      <c r="K95" s="17"/>
      <c r="L95" s="17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</row>
    <row r="96" spans="1:48" ht="21.75" customHeight="1" hidden="1">
      <c r="A96" s="2"/>
      <c r="B96" s="22"/>
      <c r="C96" s="22"/>
      <c r="D96" s="22"/>
      <c r="E96" s="22"/>
      <c r="F96" s="22"/>
      <c r="G96" s="22"/>
      <c r="H96" s="22"/>
      <c r="I96" s="22"/>
      <c r="J96" s="22"/>
      <c r="K96" s="24"/>
      <c r="L96" s="24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</row>
    <row r="97" spans="1:48" ht="12.75" hidden="1">
      <c r="A97" s="2"/>
      <c r="B97" s="22"/>
      <c r="C97" s="22"/>
      <c r="D97" s="22"/>
      <c r="E97" s="22"/>
      <c r="F97" s="22"/>
      <c r="G97" s="22"/>
      <c r="H97" s="22"/>
      <c r="I97" s="22"/>
      <c r="J97" s="22"/>
      <c r="K97" s="17"/>
      <c r="L97" s="17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</row>
    <row r="98" spans="1:48" ht="26.25" customHeight="1" hidden="1">
      <c r="A98" s="2"/>
      <c r="B98" s="22"/>
      <c r="C98" s="22"/>
      <c r="D98" s="22"/>
      <c r="E98" s="22"/>
      <c r="F98" s="22"/>
      <c r="G98" s="22"/>
      <c r="H98" s="22"/>
      <c r="I98" s="22"/>
      <c r="J98" s="22"/>
      <c r="K98" s="53"/>
      <c r="L98" s="53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</row>
    <row r="99" spans="1:48" ht="12.75" hidden="1">
      <c r="A99" s="2"/>
      <c r="B99" s="22"/>
      <c r="C99" s="22"/>
      <c r="D99" s="22"/>
      <c r="E99" s="22"/>
      <c r="F99" s="22"/>
      <c r="G99" s="22"/>
      <c r="H99" s="22"/>
      <c r="I99" s="22"/>
      <c r="J99" s="22"/>
      <c r="K99" s="17"/>
      <c r="L99" s="17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</row>
    <row r="100" spans="1:48" ht="12.75" hidden="1">
      <c r="A100" s="2"/>
      <c r="B100" s="22"/>
      <c r="C100" s="22"/>
      <c r="D100" s="22"/>
      <c r="E100" s="22"/>
      <c r="F100" s="22"/>
      <c r="G100" s="22"/>
      <c r="H100" s="22"/>
      <c r="I100" s="22"/>
      <c r="J100" s="22"/>
      <c r="K100" s="17"/>
      <c r="L100" s="17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</row>
    <row r="101" spans="1:48" ht="12.75" hidden="1">
      <c r="A101" s="2"/>
      <c r="B101" s="22"/>
      <c r="C101" s="22"/>
      <c r="D101" s="22"/>
      <c r="E101" s="22"/>
      <c r="F101" s="22"/>
      <c r="G101" s="22"/>
      <c r="H101" s="22"/>
      <c r="I101" s="22"/>
      <c r="J101" s="22"/>
      <c r="K101" s="17"/>
      <c r="L101" s="17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</row>
    <row r="102" spans="1:48" ht="12.75" hidden="1">
      <c r="A102" s="2"/>
      <c r="B102" s="22"/>
      <c r="C102" s="22"/>
      <c r="D102" s="22"/>
      <c r="E102" s="22"/>
      <c r="F102" s="22"/>
      <c r="G102" s="22"/>
      <c r="H102" s="22"/>
      <c r="I102" s="22"/>
      <c r="J102" s="22"/>
      <c r="K102" s="17"/>
      <c r="L102" s="17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</row>
    <row r="103" spans="1:48" ht="12.75" hidden="1">
      <c r="A103" s="2"/>
      <c r="B103" s="22"/>
      <c r="C103" s="22"/>
      <c r="D103" s="22"/>
      <c r="E103" s="22"/>
      <c r="F103" s="22"/>
      <c r="G103" s="22"/>
      <c r="H103" s="22"/>
      <c r="I103" s="22"/>
      <c r="J103" s="22"/>
      <c r="K103" s="17"/>
      <c r="L103" s="17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</row>
    <row r="104" spans="1:48" ht="39.75" customHeight="1" hidden="1">
      <c r="A104" s="2"/>
      <c r="B104" s="22"/>
      <c r="C104" s="22"/>
      <c r="D104" s="22"/>
      <c r="E104" s="22"/>
      <c r="F104" s="22"/>
      <c r="G104" s="22"/>
      <c r="H104" s="22"/>
      <c r="I104" s="22"/>
      <c r="J104" s="22"/>
      <c r="K104" s="17"/>
      <c r="L104" s="17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</row>
    <row r="105" spans="1:48" ht="12.75" hidden="1">
      <c r="A105" s="2"/>
      <c r="B105" s="22"/>
      <c r="C105" s="22"/>
      <c r="D105" s="22"/>
      <c r="E105" s="22"/>
      <c r="F105" s="22"/>
      <c r="G105" s="22"/>
      <c r="H105" s="22"/>
      <c r="I105" s="22"/>
      <c r="J105" s="22"/>
      <c r="K105" s="17"/>
      <c r="L105" s="17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</row>
    <row r="106" spans="1:48" ht="12.75" hidden="1">
      <c r="A106" s="2"/>
      <c r="B106" s="22"/>
      <c r="C106" s="22"/>
      <c r="D106" s="22"/>
      <c r="E106" s="22"/>
      <c r="F106" s="22"/>
      <c r="G106" s="22"/>
      <c r="H106" s="22"/>
      <c r="I106" s="22"/>
      <c r="J106" s="22"/>
      <c r="K106" s="17"/>
      <c r="L106" s="17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</row>
    <row r="107" spans="1:48" ht="12.75" hidden="1">
      <c r="A107" s="2"/>
      <c r="B107" s="22"/>
      <c r="C107" s="22"/>
      <c r="D107" s="22"/>
      <c r="E107" s="22"/>
      <c r="F107" s="22"/>
      <c r="G107" s="22"/>
      <c r="H107" s="22"/>
      <c r="I107" s="22"/>
      <c r="J107" s="22"/>
      <c r="K107" s="17"/>
      <c r="L107" s="17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</row>
    <row r="108" spans="1:48" ht="25.5" customHeight="1" hidden="1">
      <c r="A108" s="2"/>
      <c r="B108" s="22"/>
      <c r="C108" s="22"/>
      <c r="D108" s="22"/>
      <c r="E108" s="22"/>
      <c r="F108" s="22"/>
      <c r="G108" s="22"/>
      <c r="H108" s="22"/>
      <c r="I108" s="22"/>
      <c r="J108" s="22"/>
      <c r="K108" s="17"/>
      <c r="L108" s="17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</row>
    <row r="109" spans="1:48" ht="12.75" hidden="1">
      <c r="A109" s="2"/>
      <c r="B109" s="22"/>
      <c r="C109" s="22"/>
      <c r="D109" s="22"/>
      <c r="E109" s="22"/>
      <c r="F109" s="22"/>
      <c r="G109" s="22"/>
      <c r="H109" s="22"/>
      <c r="I109" s="22"/>
      <c r="J109" s="22"/>
      <c r="K109" s="17"/>
      <c r="L109" s="17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</row>
    <row r="110" spans="1:48" ht="12.75" hidden="1">
      <c r="A110" s="2"/>
      <c r="B110" s="22"/>
      <c r="C110" s="22"/>
      <c r="D110" s="22"/>
      <c r="E110" s="22"/>
      <c r="F110" s="22"/>
      <c r="G110" s="22"/>
      <c r="H110" s="22"/>
      <c r="I110" s="22"/>
      <c r="J110" s="22"/>
      <c r="K110" s="17"/>
      <c r="L110" s="17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</row>
    <row r="111" spans="1:48" ht="12.75" hidden="1">
      <c r="A111" s="2"/>
      <c r="B111" s="22"/>
      <c r="C111" s="22"/>
      <c r="D111" s="22"/>
      <c r="E111" s="22"/>
      <c r="F111" s="22"/>
      <c r="G111" s="22"/>
      <c r="H111" s="22"/>
      <c r="I111" s="22"/>
      <c r="J111" s="22"/>
      <c r="K111" s="17"/>
      <c r="L111" s="17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</row>
    <row r="112" spans="1:48" ht="12.75" hidden="1">
      <c r="A112" s="2"/>
      <c r="B112" s="22"/>
      <c r="C112" s="22"/>
      <c r="D112" s="22"/>
      <c r="E112" s="22"/>
      <c r="F112" s="22"/>
      <c r="G112" s="22"/>
      <c r="H112" s="22"/>
      <c r="I112" s="22"/>
      <c r="J112" s="22"/>
      <c r="K112" s="17"/>
      <c r="L112" s="17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</row>
    <row r="113" spans="1:48" ht="12.75" hidden="1">
      <c r="A113" s="2"/>
      <c r="B113" s="22"/>
      <c r="C113" s="22"/>
      <c r="D113" s="22"/>
      <c r="E113" s="22"/>
      <c r="F113" s="22"/>
      <c r="G113" s="22"/>
      <c r="H113" s="22"/>
      <c r="I113" s="22"/>
      <c r="J113" s="22"/>
      <c r="K113" s="54"/>
      <c r="L113" s="54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</row>
    <row r="114" spans="1:48" ht="12.75" hidden="1">
      <c r="A114" s="2"/>
      <c r="B114" s="22"/>
      <c r="C114" s="22"/>
      <c r="D114" s="22"/>
      <c r="E114" s="22"/>
      <c r="F114" s="22"/>
      <c r="G114" s="22"/>
      <c r="H114" s="22"/>
      <c r="I114" s="22"/>
      <c r="J114" s="22"/>
      <c r="K114" s="17"/>
      <c r="L114" s="17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</row>
    <row r="115" spans="1:48" ht="12.75" hidden="1">
      <c r="A115" s="2"/>
      <c r="B115" s="22"/>
      <c r="C115" s="22"/>
      <c r="D115" s="22"/>
      <c r="E115" s="22"/>
      <c r="F115" s="22"/>
      <c r="G115" s="22"/>
      <c r="H115" s="22"/>
      <c r="I115" s="22"/>
      <c r="J115" s="22"/>
      <c r="K115" s="17"/>
      <c r="L115" s="17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</row>
    <row r="116" spans="1:48" ht="12.75" hidden="1">
      <c r="A116" s="2"/>
      <c r="B116" s="22"/>
      <c r="C116" s="22"/>
      <c r="D116" s="22"/>
      <c r="E116" s="22"/>
      <c r="F116" s="22"/>
      <c r="G116" s="22"/>
      <c r="H116" s="22"/>
      <c r="I116" s="22"/>
      <c r="J116" s="22"/>
      <c r="K116" s="17"/>
      <c r="L116" s="17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</row>
    <row r="117" spans="1:48" ht="12.75" hidden="1">
      <c r="A117" s="2"/>
      <c r="B117" s="22"/>
      <c r="C117" s="22"/>
      <c r="D117" s="22"/>
      <c r="E117" s="22"/>
      <c r="F117" s="22"/>
      <c r="G117" s="22"/>
      <c r="H117" s="22"/>
      <c r="I117" s="22"/>
      <c r="J117" s="22"/>
      <c r="K117" s="17"/>
      <c r="L117" s="17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</row>
    <row r="118" spans="1:48" ht="12.75" hidden="1">
      <c r="A118" s="2"/>
      <c r="B118" s="22"/>
      <c r="C118" s="22"/>
      <c r="D118" s="22"/>
      <c r="E118" s="22"/>
      <c r="F118" s="22"/>
      <c r="G118" s="22"/>
      <c r="H118" s="22"/>
      <c r="I118" s="22"/>
      <c r="J118" s="22"/>
      <c r="K118" s="17"/>
      <c r="L118" s="17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</row>
    <row r="119" spans="1:48" ht="12.75" hidden="1">
      <c r="A119" s="2"/>
      <c r="B119" s="22"/>
      <c r="C119" s="22"/>
      <c r="D119" s="22"/>
      <c r="E119" s="22"/>
      <c r="F119" s="22"/>
      <c r="G119" s="22"/>
      <c r="H119" s="22"/>
      <c r="I119" s="22"/>
      <c r="J119" s="22"/>
      <c r="K119" s="54"/>
      <c r="L119" s="54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</row>
    <row r="120" spans="1:48" ht="12.75" hidden="1">
      <c r="A120" s="2"/>
      <c r="B120" s="22"/>
      <c r="C120" s="22"/>
      <c r="D120" s="22"/>
      <c r="E120" s="22"/>
      <c r="F120" s="22"/>
      <c r="G120" s="22"/>
      <c r="H120" s="22"/>
      <c r="I120" s="22"/>
      <c r="J120" s="22"/>
      <c r="K120" s="17"/>
      <c r="L120" s="17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</row>
    <row r="121" spans="1:48" ht="12.75" hidden="1">
      <c r="A121" s="2"/>
      <c r="B121" s="22"/>
      <c r="C121" s="22"/>
      <c r="D121" s="22"/>
      <c r="E121" s="22"/>
      <c r="F121" s="22"/>
      <c r="G121" s="22"/>
      <c r="H121" s="22"/>
      <c r="I121" s="22"/>
      <c r="J121" s="22"/>
      <c r="K121" s="17"/>
      <c r="L121" s="17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</row>
    <row r="122" spans="1:48" ht="12.75" hidden="1">
      <c r="A122" s="2"/>
      <c r="B122" s="22"/>
      <c r="C122" s="22"/>
      <c r="D122" s="22"/>
      <c r="E122" s="22"/>
      <c r="F122" s="22"/>
      <c r="G122" s="22"/>
      <c r="H122" s="22"/>
      <c r="I122" s="22"/>
      <c r="J122" s="22"/>
      <c r="K122" s="17"/>
      <c r="L122" s="17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</row>
    <row r="123" spans="1:48" ht="12.75" hidden="1">
      <c r="A123" s="2"/>
      <c r="B123" s="22"/>
      <c r="C123" s="22"/>
      <c r="D123" s="22"/>
      <c r="E123" s="22"/>
      <c r="F123" s="22"/>
      <c r="G123" s="22"/>
      <c r="H123" s="22"/>
      <c r="I123" s="22"/>
      <c r="J123" s="22"/>
      <c r="K123" s="17"/>
      <c r="L123" s="17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</row>
    <row r="124" spans="1:48" ht="12.75" hidden="1">
      <c r="A124" s="2"/>
      <c r="B124" s="22"/>
      <c r="C124" s="22"/>
      <c r="D124" s="22"/>
      <c r="E124" s="22"/>
      <c r="F124" s="22"/>
      <c r="G124" s="22"/>
      <c r="H124" s="22"/>
      <c r="I124" s="22"/>
      <c r="J124" s="22"/>
      <c r="K124" s="17"/>
      <c r="L124" s="17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</row>
    <row r="125" spans="1:48" ht="12.75" hidden="1">
      <c r="A125" s="2"/>
      <c r="B125" s="22"/>
      <c r="C125" s="22"/>
      <c r="D125" s="22"/>
      <c r="E125" s="22"/>
      <c r="F125" s="22"/>
      <c r="G125" s="22"/>
      <c r="H125" s="22"/>
      <c r="I125" s="22"/>
      <c r="J125" s="22"/>
      <c r="K125" s="17"/>
      <c r="L125" s="17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</row>
    <row r="126" spans="1:48" ht="12.75" hidden="1">
      <c r="A126" s="2"/>
      <c r="B126" s="22"/>
      <c r="C126" s="22"/>
      <c r="D126" s="22"/>
      <c r="E126" s="22"/>
      <c r="F126" s="22"/>
      <c r="G126" s="22"/>
      <c r="H126" s="22"/>
      <c r="I126" s="22"/>
      <c r="J126" s="22"/>
      <c r="K126" s="17"/>
      <c r="L126" s="17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</row>
    <row r="127" spans="1:48" ht="12.75" hidden="1">
      <c r="A127" s="2"/>
      <c r="B127" s="22"/>
      <c r="C127" s="22"/>
      <c r="D127" s="22"/>
      <c r="E127" s="22"/>
      <c r="F127" s="22"/>
      <c r="G127" s="22"/>
      <c r="H127" s="22"/>
      <c r="I127" s="22"/>
      <c r="J127" s="22"/>
      <c r="K127" s="17"/>
      <c r="L127" s="17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</row>
    <row r="128" spans="1:48" ht="12.75" hidden="1">
      <c r="A128" s="6"/>
      <c r="B128" s="19"/>
      <c r="C128" s="19"/>
      <c r="D128" s="19"/>
      <c r="E128" s="19"/>
      <c r="F128" s="19"/>
      <c r="G128" s="19"/>
      <c r="H128" s="19"/>
      <c r="I128" s="19"/>
      <c r="J128" s="19"/>
      <c r="K128" s="20"/>
      <c r="L128" s="20"/>
      <c r="M128" s="20"/>
      <c r="N128" s="20"/>
      <c r="O128" s="20"/>
      <c r="P128" s="20"/>
      <c r="Q128" s="20"/>
      <c r="R128" s="21"/>
      <c r="S128" s="21"/>
      <c r="T128" s="21"/>
      <c r="U128" s="21"/>
      <c r="V128" s="21"/>
      <c r="W128" s="21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</row>
    <row r="129" spans="25:48" ht="12.75" hidden="1"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</row>
    <row r="130" spans="25:48" ht="12.75" hidden="1"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</row>
    <row r="131" spans="1:48" ht="12.75" hidden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</row>
    <row r="132" spans="1:48" ht="12.75" hidden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</row>
    <row r="133" spans="1:48" ht="12.75" hidden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</row>
    <row r="134" spans="1:48" ht="12.75" hidden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</row>
    <row r="135" spans="1:48" ht="12.75" hidden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</row>
    <row r="136" spans="1:48" ht="38.25" customHeight="1" hidden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</row>
    <row r="137" spans="1:48" ht="12.75" hidden="1">
      <c r="A137" s="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</row>
    <row r="138" spans="1:48" ht="12.75" hidden="1">
      <c r="A138" s="2"/>
      <c r="B138" s="22"/>
      <c r="C138" s="22"/>
      <c r="D138" s="22"/>
      <c r="E138" s="22"/>
      <c r="F138" s="22"/>
      <c r="G138" s="22"/>
      <c r="H138" s="22"/>
      <c r="I138" s="22"/>
      <c r="J138" s="22"/>
      <c r="K138" s="17"/>
      <c r="L138" s="17"/>
      <c r="M138" s="55"/>
      <c r="N138" s="55"/>
      <c r="O138" s="18"/>
      <c r="P138" s="18"/>
      <c r="Q138" s="18"/>
      <c r="R138" s="18"/>
      <c r="S138" s="18"/>
      <c r="T138" s="18"/>
      <c r="U138" s="18"/>
      <c r="V138" s="18"/>
      <c r="W138" s="1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</row>
    <row r="139" spans="1:48" ht="12.75" hidden="1">
      <c r="A139" s="2"/>
      <c r="B139" s="22"/>
      <c r="C139" s="22"/>
      <c r="D139" s="22"/>
      <c r="E139" s="22"/>
      <c r="F139" s="22"/>
      <c r="G139" s="22"/>
      <c r="H139" s="22"/>
      <c r="I139" s="22"/>
      <c r="J139" s="22"/>
      <c r="K139" s="17"/>
      <c r="L139" s="17"/>
      <c r="M139" s="55"/>
      <c r="N139" s="55"/>
      <c r="O139" s="18"/>
      <c r="P139" s="18"/>
      <c r="Q139" s="18"/>
      <c r="R139" s="18"/>
      <c r="S139" s="18"/>
      <c r="T139" s="18"/>
      <c r="U139" s="18"/>
      <c r="V139" s="18"/>
      <c r="W139" s="1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</row>
    <row r="140" spans="1:48" ht="27" customHeight="1" hidden="1">
      <c r="A140" s="2"/>
      <c r="B140" s="22"/>
      <c r="C140" s="22"/>
      <c r="D140" s="22"/>
      <c r="E140" s="22"/>
      <c r="F140" s="22"/>
      <c r="G140" s="22"/>
      <c r="H140" s="22"/>
      <c r="I140" s="22"/>
      <c r="J140" s="22"/>
      <c r="K140" s="17"/>
      <c r="L140" s="17"/>
      <c r="M140" s="55"/>
      <c r="N140" s="55"/>
      <c r="O140" s="18"/>
      <c r="P140" s="18"/>
      <c r="Q140" s="18"/>
      <c r="R140" s="18"/>
      <c r="S140" s="18"/>
      <c r="T140" s="18"/>
      <c r="U140" s="18"/>
      <c r="V140" s="18"/>
      <c r="W140" s="1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</row>
    <row r="141" spans="1:48" ht="12.75" hidden="1">
      <c r="A141" s="2"/>
      <c r="B141" s="22"/>
      <c r="C141" s="22"/>
      <c r="D141" s="22"/>
      <c r="E141" s="22"/>
      <c r="F141" s="22"/>
      <c r="G141" s="22"/>
      <c r="H141" s="22"/>
      <c r="I141" s="22"/>
      <c r="J141" s="22"/>
      <c r="K141" s="17"/>
      <c r="L141" s="17"/>
      <c r="M141" s="17"/>
      <c r="N141" s="17"/>
      <c r="O141" s="18"/>
      <c r="P141" s="18"/>
      <c r="Q141" s="18"/>
      <c r="R141" s="18"/>
      <c r="S141" s="18"/>
      <c r="T141" s="18"/>
      <c r="U141" s="18"/>
      <c r="V141" s="18"/>
      <c r="W141" s="1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</row>
    <row r="142" spans="1:48" ht="12.75" hidden="1">
      <c r="A142" s="2"/>
      <c r="B142" s="22"/>
      <c r="C142" s="22"/>
      <c r="D142" s="22"/>
      <c r="E142" s="22"/>
      <c r="F142" s="22"/>
      <c r="G142" s="22"/>
      <c r="H142" s="22"/>
      <c r="I142" s="22"/>
      <c r="J142" s="22"/>
      <c r="K142" s="17"/>
      <c r="L142" s="17"/>
      <c r="M142" s="17"/>
      <c r="N142" s="17"/>
      <c r="O142" s="18"/>
      <c r="P142" s="18"/>
      <c r="Q142" s="18"/>
      <c r="R142" s="18"/>
      <c r="S142" s="18"/>
      <c r="T142" s="18"/>
      <c r="U142" s="18"/>
      <c r="V142" s="18"/>
      <c r="W142" s="1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</row>
    <row r="143" spans="1:48" ht="12.75" hidden="1">
      <c r="A143" s="6"/>
      <c r="B143" s="19"/>
      <c r="C143" s="19"/>
      <c r="D143" s="19"/>
      <c r="E143" s="19"/>
      <c r="F143" s="19"/>
      <c r="G143" s="19"/>
      <c r="H143" s="19"/>
      <c r="I143" s="19"/>
      <c r="J143" s="19"/>
      <c r="K143" s="20"/>
      <c r="L143" s="20"/>
      <c r="M143" s="20"/>
      <c r="N143" s="20"/>
      <c r="O143" s="20"/>
      <c r="P143" s="20"/>
      <c r="Q143" s="20"/>
      <c r="R143" s="21"/>
      <c r="S143" s="21"/>
      <c r="T143" s="21"/>
      <c r="U143" s="21"/>
      <c r="V143" s="21"/>
      <c r="W143" s="21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</row>
    <row r="144" spans="25:48" ht="12.75" hidden="1"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</row>
    <row r="145" spans="25:48" ht="12.75" hidden="1"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</row>
    <row r="146" spans="1:48" ht="12.75">
      <c r="A146" s="25" t="s">
        <v>43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</row>
    <row r="147" spans="1:48" ht="12.75">
      <c r="A147" s="25" t="s">
        <v>63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</row>
    <row r="148" spans="1:48" ht="30.75" customHeight="1">
      <c r="A148" s="25" t="s">
        <v>147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</row>
    <row r="149" spans="1:48" ht="12.75">
      <c r="A149" s="25" t="s">
        <v>156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</row>
    <row r="150" spans="1:4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</row>
    <row r="151" spans="1:48" ht="12.75">
      <c r="A151" s="17" t="s">
        <v>45</v>
      </c>
      <c r="B151" s="17" t="s">
        <v>70</v>
      </c>
      <c r="C151" s="17"/>
      <c r="D151" s="17"/>
      <c r="E151" s="17"/>
      <c r="F151" s="17"/>
      <c r="G151" s="17"/>
      <c r="H151" s="17"/>
      <c r="I151" s="17"/>
      <c r="J151" s="17"/>
      <c r="K151" s="17" t="s">
        <v>69</v>
      </c>
      <c r="L151" s="17"/>
      <c r="M151" s="17" t="s">
        <v>68</v>
      </c>
      <c r="N151" s="17"/>
      <c r="O151" s="17" t="s">
        <v>67</v>
      </c>
      <c r="P151" s="17"/>
      <c r="Q151" s="17"/>
      <c r="R151" s="17" t="s">
        <v>48</v>
      </c>
      <c r="S151" s="17"/>
      <c r="T151" s="17"/>
      <c r="U151" s="17"/>
      <c r="V151" s="17"/>
      <c r="W151" s="17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</row>
    <row r="152" spans="1:48" ht="40.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 t="s">
        <v>65</v>
      </c>
      <c r="S152" s="17"/>
      <c r="T152" s="17"/>
      <c r="U152" s="17" t="s">
        <v>66</v>
      </c>
      <c r="V152" s="17"/>
      <c r="W152" s="17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</row>
    <row r="153" spans="1:48" ht="12.75">
      <c r="A153" s="5">
        <v>1</v>
      </c>
      <c r="B153" s="24">
        <v>2</v>
      </c>
      <c r="C153" s="24"/>
      <c r="D153" s="24"/>
      <c r="E153" s="24"/>
      <c r="F153" s="24"/>
      <c r="G153" s="24"/>
      <c r="H153" s="24"/>
      <c r="I153" s="24"/>
      <c r="J153" s="24"/>
      <c r="K153" s="24">
        <v>3</v>
      </c>
      <c r="L153" s="24"/>
      <c r="M153" s="24">
        <v>4</v>
      </c>
      <c r="N153" s="24"/>
      <c r="O153" s="24">
        <v>5</v>
      </c>
      <c r="P153" s="24"/>
      <c r="Q153" s="24"/>
      <c r="R153" s="24">
        <v>6</v>
      </c>
      <c r="S153" s="24"/>
      <c r="T153" s="24"/>
      <c r="U153" s="24">
        <v>7</v>
      </c>
      <c r="V153" s="24"/>
      <c r="W153" s="24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</row>
    <row r="154" spans="1:48" ht="12.75">
      <c r="A154" s="2">
        <v>1</v>
      </c>
      <c r="B154" s="22" t="s">
        <v>101</v>
      </c>
      <c r="C154" s="22"/>
      <c r="D154" s="22"/>
      <c r="E154" s="22"/>
      <c r="F154" s="22"/>
      <c r="G154" s="22"/>
      <c r="H154" s="22"/>
      <c r="I154" s="22"/>
      <c r="J154" s="22"/>
      <c r="K154" s="17" t="s">
        <v>98</v>
      </c>
      <c r="L154" s="17"/>
      <c r="M154" s="18">
        <v>3</v>
      </c>
      <c r="N154" s="18"/>
      <c r="O154" s="18">
        <v>19</v>
      </c>
      <c r="P154" s="18"/>
      <c r="Q154" s="18"/>
      <c r="R154" s="18">
        <f aca="true" t="shared" si="0" ref="R154:R189">M154*O154</f>
        <v>57</v>
      </c>
      <c r="S154" s="18"/>
      <c r="T154" s="18"/>
      <c r="U154" s="18">
        <f aca="true" t="shared" si="1" ref="U154:U189">R154*$S$11</f>
        <v>65.55</v>
      </c>
      <c r="V154" s="18"/>
      <c r="W154" s="1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</row>
    <row r="155" spans="1:48" ht="12.75">
      <c r="A155" s="2">
        <v>2</v>
      </c>
      <c r="B155" s="22" t="s">
        <v>26</v>
      </c>
      <c r="C155" s="22"/>
      <c r="D155" s="22"/>
      <c r="E155" s="22"/>
      <c r="F155" s="22"/>
      <c r="G155" s="22"/>
      <c r="H155" s="22"/>
      <c r="I155" s="22"/>
      <c r="J155" s="22"/>
      <c r="K155" s="17" t="s">
        <v>73</v>
      </c>
      <c r="L155" s="17"/>
      <c r="M155" s="18">
        <v>2</v>
      </c>
      <c r="N155" s="18"/>
      <c r="O155" s="18">
        <v>20</v>
      </c>
      <c r="P155" s="18"/>
      <c r="Q155" s="18"/>
      <c r="R155" s="18">
        <f t="shared" si="0"/>
        <v>40</v>
      </c>
      <c r="S155" s="18"/>
      <c r="T155" s="18"/>
      <c r="U155" s="18">
        <f t="shared" si="1"/>
        <v>46</v>
      </c>
      <c r="V155" s="18"/>
      <c r="W155" s="1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</row>
    <row r="156" spans="1:48" ht="12.75">
      <c r="A156" s="2">
        <v>3</v>
      </c>
      <c r="B156" s="22" t="s">
        <v>87</v>
      </c>
      <c r="C156" s="22"/>
      <c r="D156" s="22"/>
      <c r="E156" s="22"/>
      <c r="F156" s="22"/>
      <c r="G156" s="22"/>
      <c r="H156" s="22"/>
      <c r="I156" s="22"/>
      <c r="J156" s="22"/>
      <c r="K156" s="53" t="s">
        <v>73</v>
      </c>
      <c r="L156" s="53"/>
      <c r="M156" s="18">
        <v>0.25</v>
      </c>
      <c r="N156" s="18"/>
      <c r="O156" s="18">
        <v>5.5</v>
      </c>
      <c r="P156" s="18"/>
      <c r="Q156" s="18"/>
      <c r="R156" s="18">
        <f t="shared" si="0"/>
        <v>1.375</v>
      </c>
      <c r="S156" s="18"/>
      <c r="T156" s="18"/>
      <c r="U156" s="18">
        <f t="shared" si="1"/>
        <v>1.5812499999999998</v>
      </c>
      <c r="V156" s="18"/>
      <c r="W156" s="1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</row>
    <row r="157" spans="1:48" ht="12.75">
      <c r="A157" s="2">
        <v>4</v>
      </c>
      <c r="B157" s="22" t="s">
        <v>75</v>
      </c>
      <c r="C157" s="22"/>
      <c r="D157" s="22"/>
      <c r="E157" s="22"/>
      <c r="F157" s="22"/>
      <c r="G157" s="22"/>
      <c r="H157" s="22"/>
      <c r="I157" s="22"/>
      <c r="J157" s="22"/>
      <c r="K157" s="17" t="s">
        <v>73</v>
      </c>
      <c r="L157" s="17"/>
      <c r="M157" s="18">
        <v>0.5</v>
      </c>
      <c r="N157" s="18"/>
      <c r="O157" s="18">
        <v>4.2</v>
      </c>
      <c r="P157" s="18"/>
      <c r="Q157" s="18"/>
      <c r="R157" s="18">
        <f t="shared" si="0"/>
        <v>2.1</v>
      </c>
      <c r="S157" s="18"/>
      <c r="T157" s="18"/>
      <c r="U157" s="18">
        <f t="shared" si="1"/>
        <v>2.415</v>
      </c>
      <c r="V157" s="18"/>
      <c r="W157" s="1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</row>
    <row r="158" spans="1:48" ht="25.5" customHeight="1">
      <c r="A158" s="2">
        <v>5</v>
      </c>
      <c r="B158" s="22" t="s">
        <v>76</v>
      </c>
      <c r="C158" s="22"/>
      <c r="D158" s="22"/>
      <c r="E158" s="22"/>
      <c r="F158" s="22"/>
      <c r="G158" s="22"/>
      <c r="H158" s="22"/>
      <c r="I158" s="22"/>
      <c r="J158" s="22"/>
      <c r="K158" s="53" t="s">
        <v>168</v>
      </c>
      <c r="L158" s="53"/>
      <c r="M158" s="18">
        <v>0.1</v>
      </c>
      <c r="N158" s="18"/>
      <c r="O158" s="18">
        <v>15.9</v>
      </c>
      <c r="P158" s="18"/>
      <c r="Q158" s="18"/>
      <c r="R158" s="18">
        <f t="shared" si="0"/>
        <v>1.59</v>
      </c>
      <c r="S158" s="18"/>
      <c r="T158" s="18"/>
      <c r="U158" s="18">
        <f t="shared" si="1"/>
        <v>1.8285</v>
      </c>
      <c r="V158" s="18"/>
      <c r="W158" s="1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</row>
    <row r="159" spans="1:48" ht="12.75">
      <c r="A159" s="2">
        <v>6</v>
      </c>
      <c r="B159" s="22" t="s">
        <v>89</v>
      </c>
      <c r="C159" s="22"/>
      <c r="D159" s="22"/>
      <c r="E159" s="22"/>
      <c r="F159" s="22"/>
      <c r="G159" s="22"/>
      <c r="H159" s="22"/>
      <c r="I159" s="22"/>
      <c r="J159" s="22"/>
      <c r="K159" s="17" t="s">
        <v>98</v>
      </c>
      <c r="L159" s="17"/>
      <c r="M159" s="18">
        <v>1</v>
      </c>
      <c r="N159" s="18"/>
      <c r="O159" s="18">
        <v>10.9</v>
      </c>
      <c r="P159" s="18"/>
      <c r="Q159" s="18"/>
      <c r="R159" s="18">
        <f t="shared" si="0"/>
        <v>10.9</v>
      </c>
      <c r="S159" s="18"/>
      <c r="T159" s="18"/>
      <c r="U159" s="18">
        <f t="shared" si="1"/>
        <v>12.535</v>
      </c>
      <c r="V159" s="18"/>
      <c r="W159" s="1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</row>
    <row r="160" spans="1:48" ht="24" customHeight="1">
      <c r="A160" s="2">
        <v>7</v>
      </c>
      <c r="B160" s="22" t="s">
        <v>102</v>
      </c>
      <c r="C160" s="22"/>
      <c r="D160" s="22"/>
      <c r="E160" s="22"/>
      <c r="F160" s="22"/>
      <c r="G160" s="22"/>
      <c r="H160" s="22"/>
      <c r="I160" s="22"/>
      <c r="J160" s="22"/>
      <c r="K160" s="17" t="s">
        <v>116</v>
      </c>
      <c r="L160" s="17"/>
      <c r="M160" s="18">
        <v>0.5</v>
      </c>
      <c r="N160" s="18"/>
      <c r="O160" s="18">
        <v>67.7</v>
      </c>
      <c r="P160" s="18"/>
      <c r="Q160" s="18"/>
      <c r="R160" s="18">
        <f t="shared" si="0"/>
        <v>33.85</v>
      </c>
      <c r="S160" s="18"/>
      <c r="T160" s="18"/>
      <c r="U160" s="18">
        <f t="shared" si="1"/>
        <v>38.9275</v>
      </c>
      <c r="V160" s="18"/>
      <c r="W160" s="1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</row>
    <row r="161" spans="1:48" ht="12.75">
      <c r="A161" s="2">
        <v>8</v>
      </c>
      <c r="B161" s="22" t="s">
        <v>91</v>
      </c>
      <c r="C161" s="22"/>
      <c r="D161" s="22"/>
      <c r="E161" s="22"/>
      <c r="F161" s="22"/>
      <c r="G161" s="22"/>
      <c r="H161" s="22"/>
      <c r="I161" s="22"/>
      <c r="J161" s="22"/>
      <c r="K161" s="17" t="s">
        <v>74</v>
      </c>
      <c r="L161" s="17"/>
      <c r="M161" s="18">
        <v>1</v>
      </c>
      <c r="N161" s="18"/>
      <c r="O161" s="18">
        <v>10.29</v>
      </c>
      <c r="P161" s="18"/>
      <c r="Q161" s="18"/>
      <c r="R161" s="18">
        <f t="shared" si="0"/>
        <v>10.29</v>
      </c>
      <c r="S161" s="18"/>
      <c r="T161" s="18"/>
      <c r="U161" s="18">
        <f t="shared" si="1"/>
        <v>11.833499999999997</v>
      </c>
      <c r="V161" s="18"/>
      <c r="W161" s="1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</row>
    <row r="162" spans="1:48" ht="12.75">
      <c r="A162" s="2">
        <v>9</v>
      </c>
      <c r="B162" s="22" t="s">
        <v>95</v>
      </c>
      <c r="C162" s="22"/>
      <c r="D162" s="22"/>
      <c r="E162" s="22"/>
      <c r="F162" s="22"/>
      <c r="G162" s="22"/>
      <c r="H162" s="22"/>
      <c r="I162" s="22"/>
      <c r="J162" s="22"/>
      <c r="K162" s="17" t="s">
        <v>98</v>
      </c>
      <c r="L162" s="17"/>
      <c r="M162" s="18">
        <v>0.5</v>
      </c>
      <c r="N162" s="18"/>
      <c r="O162" s="18">
        <v>87.8</v>
      </c>
      <c r="P162" s="18"/>
      <c r="Q162" s="18"/>
      <c r="R162" s="18">
        <f t="shared" si="0"/>
        <v>43.9</v>
      </c>
      <c r="S162" s="18"/>
      <c r="T162" s="18"/>
      <c r="U162" s="18">
        <f t="shared" si="1"/>
        <v>50.48499999999999</v>
      </c>
      <c r="V162" s="18"/>
      <c r="W162" s="1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</row>
    <row r="163" spans="1:48" ht="25.5" customHeight="1">
      <c r="A163" s="2">
        <v>10</v>
      </c>
      <c r="B163" s="22" t="s">
        <v>77</v>
      </c>
      <c r="C163" s="22"/>
      <c r="D163" s="22"/>
      <c r="E163" s="22"/>
      <c r="F163" s="22"/>
      <c r="G163" s="22"/>
      <c r="H163" s="22"/>
      <c r="I163" s="22"/>
      <c r="J163" s="22"/>
      <c r="K163" s="17" t="s">
        <v>169</v>
      </c>
      <c r="L163" s="17"/>
      <c r="M163" s="18">
        <v>0.5</v>
      </c>
      <c r="N163" s="18"/>
      <c r="O163" s="18">
        <v>86.4</v>
      </c>
      <c r="P163" s="18"/>
      <c r="Q163" s="18"/>
      <c r="R163" s="18">
        <f t="shared" si="0"/>
        <v>43.2</v>
      </c>
      <c r="S163" s="18"/>
      <c r="T163" s="18"/>
      <c r="U163" s="18">
        <f t="shared" si="1"/>
        <v>49.68</v>
      </c>
      <c r="V163" s="18"/>
      <c r="W163" s="1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</row>
    <row r="164" spans="1:48" ht="12.75">
      <c r="A164" s="2">
        <v>11</v>
      </c>
      <c r="B164" s="22" t="s">
        <v>104</v>
      </c>
      <c r="C164" s="22"/>
      <c r="D164" s="22"/>
      <c r="E164" s="22"/>
      <c r="F164" s="22"/>
      <c r="G164" s="22"/>
      <c r="H164" s="22"/>
      <c r="I164" s="22"/>
      <c r="J164" s="22"/>
      <c r="K164" s="17" t="s">
        <v>98</v>
      </c>
      <c r="L164" s="17"/>
      <c r="M164" s="18">
        <v>0.5</v>
      </c>
      <c r="N164" s="18"/>
      <c r="O164" s="18">
        <v>51.8</v>
      </c>
      <c r="P164" s="18"/>
      <c r="Q164" s="18"/>
      <c r="R164" s="18">
        <f t="shared" si="0"/>
        <v>25.9</v>
      </c>
      <c r="S164" s="18"/>
      <c r="T164" s="18"/>
      <c r="U164" s="18">
        <f t="shared" si="1"/>
        <v>29.784999999999997</v>
      </c>
      <c r="V164" s="18"/>
      <c r="W164" s="1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</row>
    <row r="165" spans="1:48" ht="12.75">
      <c r="A165" s="2">
        <v>12</v>
      </c>
      <c r="B165" s="22" t="s">
        <v>106</v>
      </c>
      <c r="C165" s="22"/>
      <c r="D165" s="22"/>
      <c r="E165" s="22"/>
      <c r="F165" s="22"/>
      <c r="G165" s="22"/>
      <c r="H165" s="22"/>
      <c r="I165" s="22"/>
      <c r="J165" s="22"/>
      <c r="K165" s="17" t="s">
        <v>98</v>
      </c>
      <c r="L165" s="17"/>
      <c r="M165" s="18">
        <v>0.1</v>
      </c>
      <c r="N165" s="18"/>
      <c r="O165" s="18">
        <v>210</v>
      </c>
      <c r="P165" s="18"/>
      <c r="Q165" s="18"/>
      <c r="R165" s="18">
        <f t="shared" si="0"/>
        <v>21</v>
      </c>
      <c r="S165" s="18"/>
      <c r="T165" s="18"/>
      <c r="U165" s="18">
        <f t="shared" si="1"/>
        <v>24.15</v>
      </c>
      <c r="V165" s="18"/>
      <c r="W165" s="1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</row>
    <row r="166" spans="1:48" ht="12.75">
      <c r="A166" s="2">
        <v>13</v>
      </c>
      <c r="B166" s="22" t="s">
        <v>107</v>
      </c>
      <c r="C166" s="22"/>
      <c r="D166" s="22"/>
      <c r="E166" s="22"/>
      <c r="F166" s="22"/>
      <c r="G166" s="22"/>
      <c r="H166" s="22"/>
      <c r="I166" s="22"/>
      <c r="J166" s="22"/>
      <c r="K166" s="17" t="s">
        <v>73</v>
      </c>
      <c r="L166" s="17"/>
      <c r="M166" s="18">
        <v>0.5</v>
      </c>
      <c r="N166" s="18"/>
      <c r="O166" s="18">
        <v>50</v>
      </c>
      <c r="P166" s="18"/>
      <c r="Q166" s="18"/>
      <c r="R166" s="18">
        <f t="shared" si="0"/>
        <v>25</v>
      </c>
      <c r="S166" s="18"/>
      <c r="T166" s="18"/>
      <c r="U166" s="18">
        <f t="shared" si="1"/>
        <v>28.749999999999996</v>
      </c>
      <c r="V166" s="18"/>
      <c r="W166" s="1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</row>
    <row r="167" spans="1:48" ht="12.75">
      <c r="A167" s="2">
        <v>14</v>
      </c>
      <c r="B167" s="22" t="s">
        <v>79</v>
      </c>
      <c r="C167" s="22"/>
      <c r="D167" s="22"/>
      <c r="E167" s="22"/>
      <c r="F167" s="22"/>
      <c r="G167" s="22"/>
      <c r="H167" s="22"/>
      <c r="I167" s="22"/>
      <c r="J167" s="22"/>
      <c r="K167" s="17" t="s">
        <v>86</v>
      </c>
      <c r="L167" s="17"/>
      <c r="M167" s="18">
        <v>1</v>
      </c>
      <c r="N167" s="18"/>
      <c r="O167" s="18">
        <v>8</v>
      </c>
      <c r="P167" s="18"/>
      <c r="Q167" s="18"/>
      <c r="R167" s="18">
        <f t="shared" si="0"/>
        <v>8</v>
      </c>
      <c r="S167" s="18"/>
      <c r="T167" s="18"/>
      <c r="U167" s="18">
        <f t="shared" si="1"/>
        <v>9.2</v>
      </c>
      <c r="V167" s="18"/>
      <c r="W167" s="1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</row>
    <row r="168" spans="1:48" ht="12.75">
      <c r="A168" s="2">
        <v>15</v>
      </c>
      <c r="B168" s="22" t="s">
        <v>160</v>
      </c>
      <c r="C168" s="22"/>
      <c r="D168" s="22"/>
      <c r="E168" s="22"/>
      <c r="F168" s="22"/>
      <c r="G168" s="22"/>
      <c r="H168" s="22"/>
      <c r="I168" s="22"/>
      <c r="J168" s="22"/>
      <c r="K168" s="17" t="s">
        <v>99</v>
      </c>
      <c r="L168" s="17"/>
      <c r="M168" s="18">
        <v>0.1</v>
      </c>
      <c r="N168" s="18"/>
      <c r="O168" s="18">
        <v>18</v>
      </c>
      <c r="P168" s="18"/>
      <c r="Q168" s="18"/>
      <c r="R168" s="18">
        <f t="shared" si="0"/>
        <v>1.8</v>
      </c>
      <c r="S168" s="18"/>
      <c r="T168" s="18"/>
      <c r="U168" s="18">
        <f t="shared" si="1"/>
        <v>2.07</v>
      </c>
      <c r="V168" s="18"/>
      <c r="W168" s="1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</row>
    <row r="169" spans="1:48" ht="12.75">
      <c r="A169" s="2">
        <v>16</v>
      </c>
      <c r="B169" s="22" t="s">
        <v>108</v>
      </c>
      <c r="C169" s="22"/>
      <c r="D169" s="22"/>
      <c r="E169" s="22"/>
      <c r="F169" s="22"/>
      <c r="G169" s="22"/>
      <c r="H169" s="22"/>
      <c r="I169" s="22"/>
      <c r="J169" s="22"/>
      <c r="K169" s="17" t="s">
        <v>86</v>
      </c>
      <c r="L169" s="17"/>
      <c r="M169" s="18">
        <v>0.5</v>
      </c>
      <c r="N169" s="18"/>
      <c r="O169" s="18">
        <v>5</v>
      </c>
      <c r="P169" s="18"/>
      <c r="Q169" s="18"/>
      <c r="R169" s="18">
        <f t="shared" si="0"/>
        <v>2.5</v>
      </c>
      <c r="S169" s="18"/>
      <c r="T169" s="18"/>
      <c r="U169" s="18">
        <f t="shared" si="1"/>
        <v>2.875</v>
      </c>
      <c r="V169" s="18"/>
      <c r="W169" s="1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</row>
    <row r="170" spans="1:48" ht="12.75">
      <c r="A170" s="2">
        <v>17</v>
      </c>
      <c r="B170" s="22" t="s">
        <v>161</v>
      </c>
      <c r="C170" s="22"/>
      <c r="D170" s="22"/>
      <c r="E170" s="22"/>
      <c r="F170" s="22"/>
      <c r="G170" s="22"/>
      <c r="H170" s="22"/>
      <c r="I170" s="22"/>
      <c r="J170" s="22"/>
      <c r="K170" s="17" t="s">
        <v>73</v>
      </c>
      <c r="L170" s="17"/>
      <c r="M170" s="18">
        <v>1</v>
      </c>
      <c r="N170" s="18"/>
      <c r="O170" s="18">
        <v>6.3</v>
      </c>
      <c r="P170" s="18"/>
      <c r="Q170" s="18"/>
      <c r="R170" s="18">
        <f t="shared" si="0"/>
        <v>6.3</v>
      </c>
      <c r="S170" s="18"/>
      <c r="T170" s="18"/>
      <c r="U170" s="18">
        <f t="shared" si="1"/>
        <v>7.244999999999999</v>
      </c>
      <c r="V170" s="18"/>
      <c r="W170" s="1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</row>
    <row r="171" spans="1:48" ht="12.75">
      <c r="A171" s="2">
        <v>18</v>
      </c>
      <c r="B171" s="22" t="s">
        <v>109</v>
      </c>
      <c r="C171" s="22"/>
      <c r="D171" s="22"/>
      <c r="E171" s="22"/>
      <c r="F171" s="22"/>
      <c r="G171" s="22"/>
      <c r="H171" s="22"/>
      <c r="I171" s="22"/>
      <c r="J171" s="22"/>
      <c r="K171" s="17" t="s">
        <v>73</v>
      </c>
      <c r="L171" s="17"/>
      <c r="M171" s="18">
        <v>0.2</v>
      </c>
      <c r="N171" s="18"/>
      <c r="O171" s="18">
        <v>49.8</v>
      </c>
      <c r="P171" s="18"/>
      <c r="Q171" s="18"/>
      <c r="R171" s="18">
        <f t="shared" si="0"/>
        <v>9.96</v>
      </c>
      <c r="S171" s="18"/>
      <c r="T171" s="18"/>
      <c r="U171" s="18">
        <f t="shared" si="1"/>
        <v>11.454</v>
      </c>
      <c r="V171" s="18"/>
      <c r="W171" s="1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</row>
    <row r="172" spans="1:48" ht="25.5" customHeight="1">
      <c r="A172" s="2">
        <v>19</v>
      </c>
      <c r="B172" s="22" t="s">
        <v>103</v>
      </c>
      <c r="C172" s="22"/>
      <c r="D172" s="22"/>
      <c r="E172" s="22"/>
      <c r="F172" s="22"/>
      <c r="G172" s="22"/>
      <c r="H172" s="22"/>
      <c r="I172" s="22"/>
      <c r="J172" s="22"/>
      <c r="K172" s="17" t="s">
        <v>170</v>
      </c>
      <c r="L172" s="17"/>
      <c r="M172" s="18">
        <v>0.1</v>
      </c>
      <c r="N172" s="18"/>
      <c r="O172" s="18">
        <v>150</v>
      </c>
      <c r="P172" s="18"/>
      <c r="Q172" s="18"/>
      <c r="R172" s="18">
        <f t="shared" si="0"/>
        <v>15</v>
      </c>
      <c r="S172" s="18"/>
      <c r="T172" s="18"/>
      <c r="U172" s="18">
        <f t="shared" si="1"/>
        <v>17.25</v>
      </c>
      <c r="V172" s="18"/>
      <c r="W172" s="1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</row>
    <row r="173" spans="1:48" ht="26.25" customHeight="1">
      <c r="A173" s="2">
        <v>20</v>
      </c>
      <c r="B173" s="22" t="s">
        <v>162</v>
      </c>
      <c r="C173" s="22"/>
      <c r="D173" s="22"/>
      <c r="E173" s="22"/>
      <c r="F173" s="22"/>
      <c r="G173" s="22"/>
      <c r="H173" s="22"/>
      <c r="I173" s="22"/>
      <c r="J173" s="22"/>
      <c r="K173" s="54" t="s">
        <v>115</v>
      </c>
      <c r="L173" s="54"/>
      <c r="M173" s="18">
        <v>0.2</v>
      </c>
      <c r="N173" s="18"/>
      <c r="O173" s="18">
        <v>147.1</v>
      </c>
      <c r="P173" s="18"/>
      <c r="Q173" s="18"/>
      <c r="R173" s="18">
        <f t="shared" si="0"/>
        <v>29.42</v>
      </c>
      <c r="S173" s="18"/>
      <c r="T173" s="18"/>
      <c r="U173" s="18">
        <f t="shared" si="1"/>
        <v>33.833</v>
      </c>
      <c r="V173" s="18"/>
      <c r="W173" s="1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</row>
    <row r="174" spans="1:48" ht="12.75">
      <c r="A174" s="2">
        <v>21</v>
      </c>
      <c r="B174" s="22" t="s">
        <v>80</v>
      </c>
      <c r="C174" s="22"/>
      <c r="D174" s="22"/>
      <c r="E174" s="22"/>
      <c r="F174" s="22"/>
      <c r="G174" s="22"/>
      <c r="H174" s="22"/>
      <c r="I174" s="22"/>
      <c r="J174" s="22"/>
      <c r="K174" s="17" t="s">
        <v>73</v>
      </c>
      <c r="L174" s="17"/>
      <c r="M174" s="18">
        <v>1</v>
      </c>
      <c r="N174" s="18"/>
      <c r="O174" s="18">
        <v>7.3</v>
      </c>
      <c r="P174" s="18"/>
      <c r="Q174" s="18"/>
      <c r="R174" s="18">
        <f t="shared" si="0"/>
        <v>7.3</v>
      </c>
      <c r="S174" s="18"/>
      <c r="T174" s="18"/>
      <c r="U174" s="18">
        <f t="shared" si="1"/>
        <v>8.395</v>
      </c>
      <c r="V174" s="18"/>
      <c r="W174" s="1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</row>
    <row r="175" spans="1:48" ht="12.75">
      <c r="A175" s="2">
        <v>22</v>
      </c>
      <c r="B175" s="22" t="s">
        <v>163</v>
      </c>
      <c r="C175" s="22"/>
      <c r="D175" s="22"/>
      <c r="E175" s="22"/>
      <c r="F175" s="22"/>
      <c r="G175" s="22"/>
      <c r="H175" s="22"/>
      <c r="I175" s="22"/>
      <c r="J175" s="22"/>
      <c r="K175" s="17" t="s">
        <v>73</v>
      </c>
      <c r="L175" s="17"/>
      <c r="M175" s="18">
        <v>0.25</v>
      </c>
      <c r="N175" s="18"/>
      <c r="O175" s="18">
        <v>28</v>
      </c>
      <c r="P175" s="18"/>
      <c r="Q175" s="18"/>
      <c r="R175" s="18">
        <f t="shared" si="0"/>
        <v>7</v>
      </c>
      <c r="S175" s="18"/>
      <c r="T175" s="18"/>
      <c r="U175" s="18">
        <f t="shared" si="1"/>
        <v>8.049999999999999</v>
      </c>
      <c r="V175" s="18"/>
      <c r="W175" s="1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</row>
    <row r="176" spans="1:48" ht="12.75">
      <c r="A176" s="2">
        <v>23</v>
      </c>
      <c r="B176" s="22" t="s">
        <v>164</v>
      </c>
      <c r="C176" s="22"/>
      <c r="D176" s="22"/>
      <c r="E176" s="22"/>
      <c r="F176" s="22"/>
      <c r="G176" s="22"/>
      <c r="H176" s="22"/>
      <c r="I176" s="22"/>
      <c r="J176" s="22"/>
      <c r="K176" s="17" t="s">
        <v>73</v>
      </c>
      <c r="L176" s="17"/>
      <c r="M176" s="18">
        <v>5</v>
      </c>
      <c r="N176" s="18"/>
      <c r="O176" s="18">
        <v>65.6</v>
      </c>
      <c r="P176" s="18"/>
      <c r="Q176" s="18"/>
      <c r="R176" s="18">
        <f t="shared" si="0"/>
        <v>328</v>
      </c>
      <c r="S176" s="18"/>
      <c r="T176" s="18"/>
      <c r="U176" s="18">
        <f t="shared" si="1"/>
        <v>377.2</v>
      </c>
      <c r="V176" s="18"/>
      <c r="W176" s="1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</row>
    <row r="177" spans="1:48" ht="29.25" customHeight="1">
      <c r="A177" s="2">
        <v>24</v>
      </c>
      <c r="B177" s="22" t="s">
        <v>110</v>
      </c>
      <c r="C177" s="22"/>
      <c r="D177" s="22"/>
      <c r="E177" s="22"/>
      <c r="F177" s="22"/>
      <c r="G177" s="22"/>
      <c r="H177" s="22"/>
      <c r="I177" s="22"/>
      <c r="J177" s="22"/>
      <c r="K177" s="17" t="s">
        <v>118</v>
      </c>
      <c r="L177" s="17"/>
      <c r="M177" s="18">
        <v>0.2</v>
      </c>
      <c r="N177" s="18"/>
      <c r="O177" s="18">
        <v>7.7</v>
      </c>
      <c r="P177" s="18"/>
      <c r="Q177" s="18"/>
      <c r="R177" s="18">
        <f t="shared" si="0"/>
        <v>1.54</v>
      </c>
      <c r="S177" s="18"/>
      <c r="T177" s="18"/>
      <c r="U177" s="18">
        <f t="shared" si="1"/>
        <v>1.771</v>
      </c>
      <c r="V177" s="18"/>
      <c r="W177" s="1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</row>
    <row r="178" spans="1:48" ht="24" customHeight="1">
      <c r="A178" s="2">
        <v>25</v>
      </c>
      <c r="B178" s="22" t="s">
        <v>165</v>
      </c>
      <c r="C178" s="22"/>
      <c r="D178" s="22"/>
      <c r="E178" s="22"/>
      <c r="F178" s="22"/>
      <c r="G178" s="22"/>
      <c r="H178" s="22"/>
      <c r="I178" s="22"/>
      <c r="J178" s="22"/>
      <c r="K178" s="17" t="s">
        <v>115</v>
      </c>
      <c r="L178" s="17"/>
      <c r="M178" s="18">
        <v>0.2</v>
      </c>
      <c r="N178" s="18"/>
      <c r="O178" s="18">
        <v>147.1</v>
      </c>
      <c r="P178" s="18"/>
      <c r="Q178" s="18"/>
      <c r="R178" s="18">
        <f t="shared" si="0"/>
        <v>29.42</v>
      </c>
      <c r="S178" s="18"/>
      <c r="T178" s="18"/>
      <c r="U178" s="18">
        <f t="shared" si="1"/>
        <v>33.833</v>
      </c>
      <c r="V178" s="18"/>
      <c r="W178" s="1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</row>
    <row r="179" spans="1:48" ht="12.75">
      <c r="A179" s="2">
        <v>26</v>
      </c>
      <c r="B179" s="22" t="s">
        <v>81</v>
      </c>
      <c r="C179" s="22"/>
      <c r="D179" s="22"/>
      <c r="E179" s="22"/>
      <c r="F179" s="22"/>
      <c r="G179" s="22"/>
      <c r="H179" s="22"/>
      <c r="I179" s="22"/>
      <c r="J179" s="22"/>
      <c r="K179" s="54" t="s">
        <v>73</v>
      </c>
      <c r="L179" s="54"/>
      <c r="M179" s="18">
        <v>1</v>
      </c>
      <c r="N179" s="18"/>
      <c r="O179" s="18">
        <v>5.6</v>
      </c>
      <c r="P179" s="18"/>
      <c r="Q179" s="18"/>
      <c r="R179" s="18">
        <f t="shared" si="0"/>
        <v>5.6</v>
      </c>
      <c r="S179" s="18"/>
      <c r="T179" s="18"/>
      <c r="U179" s="18">
        <f t="shared" si="1"/>
        <v>6.4399999999999995</v>
      </c>
      <c r="V179" s="18"/>
      <c r="W179" s="1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</row>
    <row r="180" spans="1:48" ht="12.75">
      <c r="A180" s="2">
        <v>27</v>
      </c>
      <c r="B180" s="22" t="s">
        <v>111</v>
      </c>
      <c r="C180" s="22"/>
      <c r="D180" s="22"/>
      <c r="E180" s="22"/>
      <c r="F180" s="22"/>
      <c r="G180" s="22"/>
      <c r="H180" s="22"/>
      <c r="I180" s="22"/>
      <c r="J180" s="22"/>
      <c r="K180" s="17" t="s">
        <v>98</v>
      </c>
      <c r="L180" s="17"/>
      <c r="M180" s="18">
        <v>0.4</v>
      </c>
      <c r="N180" s="18"/>
      <c r="O180" s="18">
        <v>50</v>
      </c>
      <c r="P180" s="18"/>
      <c r="Q180" s="18"/>
      <c r="R180" s="18">
        <f t="shared" si="0"/>
        <v>20</v>
      </c>
      <c r="S180" s="18"/>
      <c r="T180" s="18"/>
      <c r="U180" s="18">
        <f t="shared" si="1"/>
        <v>23</v>
      </c>
      <c r="V180" s="18"/>
      <c r="W180" s="1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</row>
    <row r="181" spans="1:48" ht="12.75">
      <c r="A181" s="2">
        <v>28</v>
      </c>
      <c r="B181" s="22" t="s">
        <v>166</v>
      </c>
      <c r="C181" s="22"/>
      <c r="D181" s="22"/>
      <c r="E181" s="22"/>
      <c r="F181" s="22"/>
      <c r="G181" s="22"/>
      <c r="H181" s="22"/>
      <c r="I181" s="22"/>
      <c r="J181" s="22"/>
      <c r="K181" s="17" t="s">
        <v>74</v>
      </c>
      <c r="L181" s="17"/>
      <c r="M181" s="18">
        <v>0.2</v>
      </c>
      <c r="N181" s="18"/>
      <c r="O181" s="18">
        <v>6.3</v>
      </c>
      <c r="P181" s="18"/>
      <c r="Q181" s="18"/>
      <c r="R181" s="18">
        <f t="shared" si="0"/>
        <v>1.26</v>
      </c>
      <c r="S181" s="18"/>
      <c r="T181" s="18"/>
      <c r="U181" s="18">
        <f t="shared" si="1"/>
        <v>1.4489999999999998</v>
      </c>
      <c r="V181" s="18"/>
      <c r="W181" s="1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</row>
    <row r="182" spans="1:48" ht="12.75">
      <c r="A182" s="2">
        <v>29</v>
      </c>
      <c r="B182" s="22" t="s">
        <v>112</v>
      </c>
      <c r="C182" s="22"/>
      <c r="D182" s="22"/>
      <c r="E182" s="22"/>
      <c r="F182" s="22"/>
      <c r="G182" s="22"/>
      <c r="H182" s="22"/>
      <c r="I182" s="22"/>
      <c r="J182" s="22"/>
      <c r="K182" s="17" t="s">
        <v>73</v>
      </c>
      <c r="L182" s="17"/>
      <c r="M182" s="18">
        <v>2</v>
      </c>
      <c r="N182" s="18"/>
      <c r="O182" s="18">
        <v>10.6</v>
      </c>
      <c r="P182" s="18"/>
      <c r="Q182" s="18"/>
      <c r="R182" s="18">
        <f t="shared" si="0"/>
        <v>21.2</v>
      </c>
      <c r="S182" s="18"/>
      <c r="T182" s="18"/>
      <c r="U182" s="18">
        <f t="shared" si="1"/>
        <v>24.38</v>
      </c>
      <c r="V182" s="18"/>
      <c r="W182" s="1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</row>
    <row r="183" spans="1:48" ht="12.75">
      <c r="A183" s="2">
        <v>30</v>
      </c>
      <c r="B183" s="22" t="s">
        <v>82</v>
      </c>
      <c r="C183" s="22"/>
      <c r="D183" s="22"/>
      <c r="E183" s="22"/>
      <c r="F183" s="22"/>
      <c r="G183" s="22"/>
      <c r="H183" s="22"/>
      <c r="I183" s="22"/>
      <c r="J183" s="22"/>
      <c r="K183" s="17" t="s">
        <v>73</v>
      </c>
      <c r="L183" s="17"/>
      <c r="M183" s="18">
        <v>0.25</v>
      </c>
      <c r="N183" s="18"/>
      <c r="O183" s="18">
        <v>18</v>
      </c>
      <c r="P183" s="18"/>
      <c r="Q183" s="18"/>
      <c r="R183" s="18">
        <f t="shared" si="0"/>
        <v>4.5</v>
      </c>
      <c r="S183" s="18"/>
      <c r="T183" s="18"/>
      <c r="U183" s="18">
        <f t="shared" si="1"/>
        <v>5.175</v>
      </c>
      <c r="V183" s="18"/>
      <c r="W183" s="1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</row>
    <row r="184" spans="1:48" ht="12.75">
      <c r="A184" s="2">
        <v>31</v>
      </c>
      <c r="B184" s="22" t="s">
        <v>167</v>
      </c>
      <c r="C184" s="22"/>
      <c r="D184" s="22"/>
      <c r="E184" s="22"/>
      <c r="F184" s="22"/>
      <c r="G184" s="22"/>
      <c r="H184" s="22"/>
      <c r="I184" s="22"/>
      <c r="J184" s="22"/>
      <c r="K184" s="17" t="s">
        <v>98</v>
      </c>
      <c r="L184" s="17"/>
      <c r="M184" s="18">
        <v>0.5</v>
      </c>
      <c r="N184" s="18"/>
      <c r="O184" s="18">
        <v>58</v>
      </c>
      <c r="P184" s="18"/>
      <c r="Q184" s="18"/>
      <c r="R184" s="18">
        <f t="shared" si="0"/>
        <v>29</v>
      </c>
      <c r="S184" s="18"/>
      <c r="T184" s="18"/>
      <c r="U184" s="18">
        <f t="shared" si="1"/>
        <v>33.349999999999994</v>
      </c>
      <c r="V184" s="18"/>
      <c r="W184" s="1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</row>
    <row r="185" spans="1:48" ht="12.75">
      <c r="A185" s="2">
        <v>32</v>
      </c>
      <c r="B185" s="22" t="s">
        <v>72</v>
      </c>
      <c r="C185" s="22"/>
      <c r="D185" s="22"/>
      <c r="E185" s="22"/>
      <c r="F185" s="22"/>
      <c r="G185" s="22"/>
      <c r="H185" s="22"/>
      <c r="I185" s="22"/>
      <c r="J185" s="22"/>
      <c r="K185" s="17" t="s">
        <v>73</v>
      </c>
      <c r="L185" s="17"/>
      <c r="M185" s="18">
        <v>2</v>
      </c>
      <c r="N185" s="18"/>
      <c r="O185" s="18">
        <v>1.7</v>
      </c>
      <c r="P185" s="18"/>
      <c r="Q185" s="18"/>
      <c r="R185" s="18">
        <f t="shared" si="0"/>
        <v>3.4</v>
      </c>
      <c r="S185" s="18"/>
      <c r="T185" s="18"/>
      <c r="U185" s="18">
        <f t="shared" si="1"/>
        <v>3.9099999999999997</v>
      </c>
      <c r="V185" s="18"/>
      <c r="W185" s="1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</row>
    <row r="186" spans="1:48" ht="12.75">
      <c r="A186" s="2">
        <v>33</v>
      </c>
      <c r="B186" s="22" t="s">
        <v>83</v>
      </c>
      <c r="C186" s="22"/>
      <c r="D186" s="22"/>
      <c r="E186" s="22"/>
      <c r="F186" s="22"/>
      <c r="G186" s="22"/>
      <c r="H186" s="22"/>
      <c r="I186" s="22"/>
      <c r="J186" s="22"/>
      <c r="K186" s="17" t="s">
        <v>73</v>
      </c>
      <c r="L186" s="17"/>
      <c r="M186" s="18">
        <v>4</v>
      </c>
      <c r="N186" s="18"/>
      <c r="O186" s="18">
        <v>1.3</v>
      </c>
      <c r="P186" s="18"/>
      <c r="Q186" s="18"/>
      <c r="R186" s="18">
        <f t="shared" si="0"/>
        <v>5.2</v>
      </c>
      <c r="S186" s="18"/>
      <c r="T186" s="18"/>
      <c r="U186" s="18">
        <f t="shared" si="1"/>
        <v>5.9799999999999995</v>
      </c>
      <c r="V186" s="18"/>
      <c r="W186" s="1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</row>
    <row r="187" spans="1:48" ht="12.75">
      <c r="A187" s="2">
        <v>34</v>
      </c>
      <c r="B187" s="22" t="s">
        <v>113</v>
      </c>
      <c r="C187" s="22"/>
      <c r="D187" s="22"/>
      <c r="E187" s="22"/>
      <c r="F187" s="22"/>
      <c r="G187" s="22"/>
      <c r="H187" s="22"/>
      <c r="I187" s="22"/>
      <c r="J187" s="22"/>
      <c r="K187" s="17" t="s">
        <v>171</v>
      </c>
      <c r="L187" s="17"/>
      <c r="M187" s="18">
        <v>0.2</v>
      </c>
      <c r="N187" s="18"/>
      <c r="O187" s="18">
        <v>7.7</v>
      </c>
      <c r="P187" s="18"/>
      <c r="Q187" s="18"/>
      <c r="R187" s="18">
        <f t="shared" si="0"/>
        <v>1.54</v>
      </c>
      <c r="S187" s="18"/>
      <c r="T187" s="18"/>
      <c r="U187" s="18">
        <f t="shared" si="1"/>
        <v>1.771</v>
      </c>
      <c r="V187" s="18"/>
      <c r="W187" s="1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</row>
    <row r="188" spans="1:48" ht="12.75">
      <c r="A188" s="2">
        <v>35</v>
      </c>
      <c r="B188" s="22" t="s">
        <v>114</v>
      </c>
      <c r="C188" s="22"/>
      <c r="D188" s="22"/>
      <c r="E188" s="22"/>
      <c r="F188" s="22"/>
      <c r="G188" s="22"/>
      <c r="H188" s="22"/>
      <c r="I188" s="22"/>
      <c r="J188" s="22"/>
      <c r="K188" s="17" t="s">
        <v>73</v>
      </c>
      <c r="L188" s="17"/>
      <c r="M188" s="18">
        <v>0.3</v>
      </c>
      <c r="N188" s="18"/>
      <c r="O188" s="18">
        <v>7.4</v>
      </c>
      <c r="P188" s="18"/>
      <c r="Q188" s="18"/>
      <c r="R188" s="18">
        <f t="shared" si="0"/>
        <v>2.22</v>
      </c>
      <c r="S188" s="18"/>
      <c r="T188" s="18"/>
      <c r="U188" s="18">
        <f t="shared" si="1"/>
        <v>2.553</v>
      </c>
      <c r="V188" s="18"/>
      <c r="W188" s="1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</row>
    <row r="189" spans="1:48" ht="12.75">
      <c r="A189" s="2">
        <v>36</v>
      </c>
      <c r="B189" s="22" t="s">
        <v>105</v>
      </c>
      <c r="C189" s="22"/>
      <c r="D189" s="22"/>
      <c r="E189" s="22"/>
      <c r="F189" s="22"/>
      <c r="G189" s="22"/>
      <c r="H189" s="22"/>
      <c r="I189" s="22"/>
      <c r="J189" s="22"/>
      <c r="K189" s="17" t="s">
        <v>98</v>
      </c>
      <c r="L189" s="17"/>
      <c r="M189" s="18">
        <v>0.1</v>
      </c>
      <c r="N189" s="18"/>
      <c r="O189" s="18">
        <v>16.16</v>
      </c>
      <c r="P189" s="18"/>
      <c r="Q189" s="18"/>
      <c r="R189" s="18">
        <f t="shared" si="0"/>
        <v>1.616</v>
      </c>
      <c r="S189" s="18"/>
      <c r="T189" s="18"/>
      <c r="U189" s="18">
        <f t="shared" si="1"/>
        <v>1.8584</v>
      </c>
      <c r="V189" s="18"/>
      <c r="W189" s="1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</row>
    <row r="190" spans="1:48" ht="12.75">
      <c r="A190" s="6"/>
      <c r="B190" s="19" t="s">
        <v>57</v>
      </c>
      <c r="C190" s="19"/>
      <c r="D190" s="19"/>
      <c r="E190" s="19"/>
      <c r="F190" s="19"/>
      <c r="G190" s="19"/>
      <c r="H190" s="19"/>
      <c r="I190" s="19"/>
      <c r="J190" s="19"/>
      <c r="K190" s="20"/>
      <c r="L190" s="20"/>
      <c r="M190" s="20" t="s">
        <v>58</v>
      </c>
      <c r="N190" s="20"/>
      <c r="O190" s="20"/>
      <c r="P190" s="20"/>
      <c r="Q190" s="20"/>
      <c r="R190" s="21">
        <f>SUM(R154:T189)</f>
        <v>857.881</v>
      </c>
      <c r="S190" s="21"/>
      <c r="T190" s="21"/>
      <c r="U190" s="21">
        <f>SUM(U154:W189)</f>
        <v>986.5631499999997</v>
      </c>
      <c r="V190" s="21"/>
      <c r="W190" s="21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</row>
    <row r="191" spans="25:48" ht="5.25" customHeight="1"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</row>
    <row r="192" spans="25:48" ht="12.75" hidden="1"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</row>
    <row r="193" spans="1:48" ht="12.75" hidden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</row>
    <row r="194" spans="1:48" ht="12.75" hidden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</row>
    <row r="195" spans="1:48" ht="12.75" hidden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</row>
    <row r="196" spans="1:48" ht="12.75" hidden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</row>
    <row r="197" spans="1:48" ht="12.75" hidden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</row>
    <row r="198" spans="1:48" ht="12.75" hidden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</row>
    <row r="199" spans="1:48" ht="39.75" customHeight="1" hidden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</row>
    <row r="200" spans="1:48" ht="12.75" hidden="1">
      <c r="A200" s="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</row>
    <row r="201" spans="1:48" ht="12.75" hidden="1">
      <c r="A201" s="2"/>
      <c r="B201" s="22"/>
      <c r="C201" s="22"/>
      <c r="D201" s="22"/>
      <c r="E201" s="22"/>
      <c r="F201" s="22"/>
      <c r="G201" s="22"/>
      <c r="H201" s="22"/>
      <c r="I201" s="22"/>
      <c r="J201" s="22"/>
      <c r="K201" s="17"/>
      <c r="L201" s="17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</row>
    <row r="202" spans="1:48" ht="12.75" hidden="1">
      <c r="A202" s="2"/>
      <c r="B202" s="22"/>
      <c r="C202" s="22"/>
      <c r="D202" s="22"/>
      <c r="E202" s="22"/>
      <c r="F202" s="22"/>
      <c r="G202" s="22"/>
      <c r="H202" s="22"/>
      <c r="I202" s="22"/>
      <c r="J202" s="22"/>
      <c r="K202" s="17"/>
      <c r="L202" s="17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</row>
    <row r="203" spans="1:48" ht="12.75" hidden="1">
      <c r="A203" s="2"/>
      <c r="B203" s="22"/>
      <c r="C203" s="22"/>
      <c r="D203" s="22"/>
      <c r="E203" s="22"/>
      <c r="F203" s="22"/>
      <c r="G203" s="22"/>
      <c r="H203" s="22"/>
      <c r="I203" s="22"/>
      <c r="J203" s="22"/>
      <c r="K203" s="53"/>
      <c r="L203" s="53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</row>
    <row r="204" spans="1:48" ht="12.75" hidden="1">
      <c r="A204" s="2"/>
      <c r="B204" s="22"/>
      <c r="C204" s="22"/>
      <c r="D204" s="22"/>
      <c r="E204" s="22"/>
      <c r="F204" s="22"/>
      <c r="G204" s="22"/>
      <c r="H204" s="22"/>
      <c r="I204" s="22"/>
      <c r="J204" s="22"/>
      <c r="K204" s="17"/>
      <c r="L204" s="17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</row>
    <row r="205" spans="1:48" ht="27.75" customHeight="1" hidden="1">
      <c r="A205" s="2"/>
      <c r="B205" s="22"/>
      <c r="C205" s="22"/>
      <c r="D205" s="22"/>
      <c r="E205" s="22"/>
      <c r="F205" s="22"/>
      <c r="G205" s="22"/>
      <c r="H205" s="22"/>
      <c r="I205" s="22"/>
      <c r="J205" s="22"/>
      <c r="K205" s="53"/>
      <c r="L205" s="53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</row>
    <row r="206" spans="1:48" ht="12.75" hidden="1">
      <c r="A206" s="2"/>
      <c r="B206" s="22"/>
      <c r="C206" s="22"/>
      <c r="D206" s="22"/>
      <c r="E206" s="22"/>
      <c r="F206" s="22"/>
      <c r="G206" s="22"/>
      <c r="H206" s="22"/>
      <c r="I206" s="22"/>
      <c r="J206" s="22"/>
      <c r="K206" s="17"/>
      <c r="L206" s="17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</row>
    <row r="207" spans="1:48" ht="25.5" customHeight="1" hidden="1">
      <c r="A207" s="2"/>
      <c r="B207" s="22"/>
      <c r="C207" s="22"/>
      <c r="D207" s="22"/>
      <c r="E207" s="22"/>
      <c r="F207" s="22"/>
      <c r="G207" s="22"/>
      <c r="H207" s="22"/>
      <c r="I207" s="22"/>
      <c r="J207" s="22"/>
      <c r="K207" s="17"/>
      <c r="L207" s="17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</row>
    <row r="208" spans="1:48" ht="12.75" hidden="1">
      <c r="A208" s="2"/>
      <c r="B208" s="22"/>
      <c r="C208" s="22"/>
      <c r="D208" s="22"/>
      <c r="E208" s="22"/>
      <c r="F208" s="22"/>
      <c r="G208" s="22"/>
      <c r="H208" s="22"/>
      <c r="I208" s="22"/>
      <c r="J208" s="22"/>
      <c r="K208" s="17"/>
      <c r="L208" s="17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</row>
    <row r="209" spans="1:48" ht="12.75" hidden="1">
      <c r="A209" s="2"/>
      <c r="B209" s="22"/>
      <c r="C209" s="22"/>
      <c r="D209" s="22"/>
      <c r="E209" s="22"/>
      <c r="F209" s="22"/>
      <c r="G209" s="22"/>
      <c r="H209" s="22"/>
      <c r="I209" s="22"/>
      <c r="J209" s="22"/>
      <c r="K209" s="17"/>
      <c r="L209" s="17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</row>
    <row r="210" spans="1:48" ht="12.75" hidden="1">
      <c r="A210" s="2"/>
      <c r="B210" s="22"/>
      <c r="C210" s="22"/>
      <c r="D210" s="22"/>
      <c r="E210" s="22"/>
      <c r="F210" s="22"/>
      <c r="G210" s="22"/>
      <c r="H210" s="22"/>
      <c r="I210" s="22"/>
      <c r="J210" s="22"/>
      <c r="K210" s="17"/>
      <c r="L210" s="17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</row>
    <row r="211" spans="1:48" ht="26.25" customHeight="1" hidden="1">
      <c r="A211" s="2"/>
      <c r="B211" s="22"/>
      <c r="C211" s="22"/>
      <c r="D211" s="22"/>
      <c r="E211" s="22"/>
      <c r="F211" s="22"/>
      <c r="G211" s="22"/>
      <c r="H211" s="22"/>
      <c r="I211" s="22"/>
      <c r="J211" s="22"/>
      <c r="K211" s="17"/>
      <c r="L211" s="17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</row>
    <row r="212" spans="1:48" ht="12.75" hidden="1">
      <c r="A212" s="2"/>
      <c r="B212" s="22"/>
      <c r="C212" s="22"/>
      <c r="D212" s="22"/>
      <c r="E212" s="22"/>
      <c r="F212" s="22"/>
      <c r="G212" s="22"/>
      <c r="H212" s="22"/>
      <c r="I212" s="22"/>
      <c r="J212" s="22"/>
      <c r="K212" s="17"/>
      <c r="L212" s="17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</row>
    <row r="213" spans="1:48" ht="12.75" hidden="1">
      <c r="A213" s="2"/>
      <c r="B213" s="22"/>
      <c r="C213" s="22"/>
      <c r="D213" s="22"/>
      <c r="E213" s="22"/>
      <c r="F213" s="22"/>
      <c r="G213" s="22"/>
      <c r="H213" s="22"/>
      <c r="I213" s="22"/>
      <c r="J213" s="22"/>
      <c r="K213" s="17"/>
      <c r="L213" s="17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</row>
    <row r="214" spans="1:48" ht="12.75" hidden="1">
      <c r="A214" s="2"/>
      <c r="B214" s="22"/>
      <c r="C214" s="22"/>
      <c r="D214" s="22"/>
      <c r="E214" s="22"/>
      <c r="F214" s="22"/>
      <c r="G214" s="22"/>
      <c r="H214" s="22"/>
      <c r="I214" s="22"/>
      <c r="J214" s="22"/>
      <c r="K214" s="17"/>
      <c r="L214" s="17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</row>
    <row r="215" spans="1:48" ht="12.75" hidden="1">
      <c r="A215" s="2"/>
      <c r="B215" s="22"/>
      <c r="C215" s="22"/>
      <c r="D215" s="22"/>
      <c r="E215" s="22"/>
      <c r="F215" s="22"/>
      <c r="G215" s="22"/>
      <c r="H215" s="22"/>
      <c r="I215" s="22"/>
      <c r="J215" s="22"/>
      <c r="K215" s="17"/>
      <c r="L215" s="17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</row>
    <row r="216" spans="1:48" ht="12.75" hidden="1">
      <c r="A216" s="2"/>
      <c r="B216" s="22"/>
      <c r="C216" s="22"/>
      <c r="D216" s="22"/>
      <c r="E216" s="22"/>
      <c r="F216" s="22"/>
      <c r="G216" s="22"/>
      <c r="H216" s="22"/>
      <c r="I216" s="22"/>
      <c r="J216" s="22"/>
      <c r="K216" s="17"/>
      <c r="L216" s="17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</row>
    <row r="217" spans="1:48" ht="12.75" hidden="1">
      <c r="A217" s="2"/>
      <c r="B217" s="22"/>
      <c r="C217" s="22"/>
      <c r="D217" s="22"/>
      <c r="E217" s="22"/>
      <c r="F217" s="22"/>
      <c r="G217" s="22"/>
      <c r="H217" s="22"/>
      <c r="I217" s="22"/>
      <c r="J217" s="22"/>
      <c r="K217" s="17"/>
      <c r="L217" s="17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</row>
    <row r="218" spans="1:48" ht="12.75" customHeight="1" hidden="1">
      <c r="A218" s="2"/>
      <c r="B218" s="22"/>
      <c r="C218" s="22"/>
      <c r="D218" s="22"/>
      <c r="E218" s="22"/>
      <c r="F218" s="22"/>
      <c r="G218" s="22"/>
      <c r="H218" s="22"/>
      <c r="I218" s="22"/>
      <c r="J218" s="22"/>
      <c r="K218" s="17"/>
      <c r="L218" s="17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</row>
    <row r="219" spans="1:48" ht="12.75" hidden="1">
      <c r="A219" s="2"/>
      <c r="B219" s="22"/>
      <c r="C219" s="22"/>
      <c r="D219" s="22"/>
      <c r="E219" s="22"/>
      <c r="F219" s="22"/>
      <c r="G219" s="22"/>
      <c r="H219" s="22"/>
      <c r="I219" s="22"/>
      <c r="J219" s="22"/>
      <c r="K219" s="17"/>
      <c r="L219" s="17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</row>
    <row r="220" spans="1:48" ht="12.75" hidden="1">
      <c r="A220" s="2"/>
      <c r="B220" s="22"/>
      <c r="C220" s="22"/>
      <c r="D220" s="22"/>
      <c r="E220" s="22"/>
      <c r="F220" s="22"/>
      <c r="G220" s="22"/>
      <c r="H220" s="22"/>
      <c r="I220" s="22"/>
      <c r="J220" s="22"/>
      <c r="K220" s="17"/>
      <c r="L220" s="17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</row>
    <row r="221" spans="1:48" ht="24" customHeight="1" hidden="1">
      <c r="A221" s="2"/>
      <c r="B221" s="22"/>
      <c r="C221" s="22"/>
      <c r="D221" s="22"/>
      <c r="E221" s="22"/>
      <c r="F221" s="22"/>
      <c r="G221" s="22"/>
      <c r="H221" s="22"/>
      <c r="I221" s="22"/>
      <c r="J221" s="22"/>
      <c r="K221" s="54"/>
      <c r="L221" s="54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</row>
    <row r="222" spans="1:48" ht="12.75" hidden="1">
      <c r="A222" s="2"/>
      <c r="B222" s="22"/>
      <c r="C222" s="22"/>
      <c r="D222" s="22"/>
      <c r="E222" s="22"/>
      <c r="F222" s="22"/>
      <c r="G222" s="22"/>
      <c r="H222" s="22"/>
      <c r="I222" s="22"/>
      <c r="J222" s="22"/>
      <c r="K222" s="17"/>
      <c r="L222" s="17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</row>
    <row r="223" spans="1:48" ht="12.75" hidden="1">
      <c r="A223" s="2"/>
      <c r="B223" s="22"/>
      <c r="C223" s="22"/>
      <c r="D223" s="22"/>
      <c r="E223" s="22"/>
      <c r="F223" s="22"/>
      <c r="G223" s="22"/>
      <c r="H223" s="22"/>
      <c r="I223" s="22"/>
      <c r="J223" s="22"/>
      <c r="K223" s="17"/>
      <c r="L223" s="17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</row>
    <row r="224" spans="1:48" ht="26.25" customHeight="1" hidden="1">
      <c r="A224" s="2"/>
      <c r="B224" s="22"/>
      <c r="C224" s="22"/>
      <c r="D224" s="22"/>
      <c r="E224" s="22"/>
      <c r="F224" s="22"/>
      <c r="G224" s="22"/>
      <c r="H224" s="22"/>
      <c r="I224" s="22"/>
      <c r="J224" s="22"/>
      <c r="K224" s="17"/>
      <c r="L224" s="17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</row>
    <row r="225" spans="1:48" ht="25.5" customHeight="1" hidden="1">
      <c r="A225" s="2"/>
      <c r="B225" s="22"/>
      <c r="C225" s="22"/>
      <c r="D225" s="22"/>
      <c r="E225" s="22"/>
      <c r="F225" s="22"/>
      <c r="G225" s="22"/>
      <c r="H225" s="22"/>
      <c r="I225" s="22"/>
      <c r="J225" s="22"/>
      <c r="K225" s="17"/>
      <c r="L225" s="17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</row>
    <row r="226" spans="1:48" ht="12.75" hidden="1">
      <c r="A226" s="2"/>
      <c r="B226" s="22"/>
      <c r="C226" s="22"/>
      <c r="D226" s="22"/>
      <c r="E226" s="22"/>
      <c r="F226" s="22"/>
      <c r="G226" s="22"/>
      <c r="H226" s="22"/>
      <c r="I226" s="22"/>
      <c r="J226" s="22"/>
      <c r="K226" s="54"/>
      <c r="L226" s="54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</row>
    <row r="227" spans="1:48" ht="12.75" hidden="1">
      <c r="A227" s="2"/>
      <c r="B227" s="22"/>
      <c r="C227" s="22"/>
      <c r="D227" s="22"/>
      <c r="E227" s="22"/>
      <c r="F227" s="22"/>
      <c r="G227" s="22"/>
      <c r="H227" s="22"/>
      <c r="I227" s="22"/>
      <c r="J227" s="22"/>
      <c r="K227" s="17"/>
      <c r="L227" s="17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</row>
    <row r="228" spans="1:48" ht="12.75" hidden="1">
      <c r="A228" s="2"/>
      <c r="B228" s="22"/>
      <c r="C228" s="22"/>
      <c r="D228" s="22"/>
      <c r="E228" s="22"/>
      <c r="F228" s="22"/>
      <c r="G228" s="22"/>
      <c r="H228" s="22"/>
      <c r="I228" s="22"/>
      <c r="J228" s="22"/>
      <c r="K228" s="17"/>
      <c r="L228" s="17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</row>
    <row r="229" spans="1:48" ht="12.75" hidden="1">
      <c r="A229" s="2"/>
      <c r="B229" s="22"/>
      <c r="C229" s="22"/>
      <c r="D229" s="22"/>
      <c r="E229" s="22"/>
      <c r="F229" s="22"/>
      <c r="G229" s="22"/>
      <c r="H229" s="22"/>
      <c r="I229" s="22"/>
      <c r="J229" s="22"/>
      <c r="K229" s="17"/>
      <c r="L229" s="17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</row>
    <row r="230" spans="1:48" ht="12.75" hidden="1">
      <c r="A230" s="2"/>
      <c r="B230" s="22"/>
      <c r="C230" s="22"/>
      <c r="D230" s="22"/>
      <c r="E230" s="22"/>
      <c r="F230" s="22"/>
      <c r="G230" s="22"/>
      <c r="H230" s="22"/>
      <c r="I230" s="22"/>
      <c r="J230" s="22"/>
      <c r="K230" s="17"/>
      <c r="L230" s="17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</row>
    <row r="231" spans="1:48" ht="12.75" hidden="1">
      <c r="A231" s="2"/>
      <c r="B231" s="22"/>
      <c r="C231" s="22"/>
      <c r="D231" s="22"/>
      <c r="E231" s="22"/>
      <c r="F231" s="22"/>
      <c r="G231" s="22"/>
      <c r="H231" s="22"/>
      <c r="I231" s="22"/>
      <c r="J231" s="22"/>
      <c r="K231" s="17"/>
      <c r="L231" s="17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</row>
    <row r="232" spans="1:48" ht="12.75" hidden="1">
      <c r="A232" s="2"/>
      <c r="B232" s="22"/>
      <c r="C232" s="22"/>
      <c r="D232" s="22"/>
      <c r="E232" s="22"/>
      <c r="F232" s="22"/>
      <c r="G232" s="22"/>
      <c r="H232" s="22"/>
      <c r="I232" s="22"/>
      <c r="J232" s="22"/>
      <c r="K232" s="17"/>
      <c r="L232" s="17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</row>
    <row r="233" spans="1:48" ht="12.75" hidden="1">
      <c r="A233" s="2"/>
      <c r="B233" s="22"/>
      <c r="C233" s="22"/>
      <c r="D233" s="22"/>
      <c r="E233" s="22"/>
      <c r="F233" s="22"/>
      <c r="G233" s="22"/>
      <c r="H233" s="22"/>
      <c r="I233" s="22"/>
      <c r="J233" s="22"/>
      <c r="K233" s="17"/>
      <c r="L233" s="17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</row>
    <row r="234" spans="1:48" ht="12.75" hidden="1">
      <c r="A234" s="2"/>
      <c r="B234" s="22"/>
      <c r="C234" s="22"/>
      <c r="D234" s="22"/>
      <c r="E234" s="22"/>
      <c r="F234" s="22"/>
      <c r="G234" s="22"/>
      <c r="H234" s="22"/>
      <c r="I234" s="22"/>
      <c r="J234" s="22"/>
      <c r="K234" s="17"/>
      <c r="L234" s="17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</row>
    <row r="235" spans="1:48" ht="12.75" hidden="1">
      <c r="A235" s="2"/>
      <c r="B235" s="22"/>
      <c r="C235" s="22"/>
      <c r="D235" s="22"/>
      <c r="E235" s="22"/>
      <c r="F235" s="22"/>
      <c r="G235" s="22"/>
      <c r="H235" s="22"/>
      <c r="I235" s="22"/>
      <c r="J235" s="22"/>
      <c r="K235" s="17"/>
      <c r="L235" s="17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</row>
    <row r="236" spans="1:48" ht="12.75" hidden="1">
      <c r="A236" s="2"/>
      <c r="B236" s="22"/>
      <c r="C236" s="22"/>
      <c r="D236" s="22"/>
      <c r="E236" s="22"/>
      <c r="F236" s="22"/>
      <c r="G236" s="22"/>
      <c r="H236" s="22"/>
      <c r="I236" s="22"/>
      <c r="J236" s="22"/>
      <c r="K236" s="17"/>
      <c r="L236" s="17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</row>
    <row r="237" spans="1:48" ht="12.75" hidden="1">
      <c r="A237" s="6"/>
      <c r="B237" s="19"/>
      <c r="C237" s="19"/>
      <c r="D237" s="19"/>
      <c r="E237" s="19"/>
      <c r="F237" s="19"/>
      <c r="G237" s="19"/>
      <c r="H237" s="19"/>
      <c r="I237" s="19"/>
      <c r="J237" s="19"/>
      <c r="K237" s="20"/>
      <c r="L237" s="20"/>
      <c r="M237" s="20"/>
      <c r="N237" s="20"/>
      <c r="O237" s="20"/>
      <c r="P237" s="20"/>
      <c r="Q237" s="20"/>
      <c r="R237" s="21"/>
      <c r="S237" s="21"/>
      <c r="T237" s="21"/>
      <c r="U237" s="21"/>
      <c r="V237" s="21"/>
      <c r="W237" s="21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</row>
    <row r="238" spans="25:48" ht="12.75" hidden="1"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</row>
    <row r="239" spans="25:48" ht="12.75" hidden="1"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</row>
    <row r="240" spans="1:48" ht="12.75" hidden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</row>
    <row r="241" spans="1:48" ht="12.75" hidden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</row>
    <row r="242" spans="1:48" ht="12.75" hidden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</row>
    <row r="243" spans="1:48" ht="12.75" hidden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</row>
    <row r="244" spans="1:48" ht="12.75" hidden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</row>
    <row r="245" spans="1:48" ht="12.75" hidden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</row>
    <row r="246" spans="1:48" ht="49.5" customHeight="1" hidden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</row>
    <row r="247" spans="1:48" ht="12.75" hidden="1">
      <c r="A247" s="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</row>
    <row r="248" spans="1:48" ht="12.75" hidden="1">
      <c r="A248" s="2"/>
      <c r="B248" s="22"/>
      <c r="C248" s="22"/>
      <c r="D248" s="22"/>
      <c r="E248" s="22"/>
      <c r="F248" s="22"/>
      <c r="G248" s="22"/>
      <c r="H248" s="22"/>
      <c r="I248" s="22"/>
      <c r="J248" s="23"/>
      <c r="K248" s="23"/>
      <c r="L248" s="17"/>
      <c r="M248" s="17"/>
      <c r="N248" s="18"/>
      <c r="O248" s="18"/>
      <c r="P248" s="17"/>
      <c r="Q248" s="17"/>
      <c r="R248" s="18"/>
      <c r="S248" s="18"/>
      <c r="T248" s="18"/>
      <c r="U248" s="18"/>
      <c r="V248" s="18"/>
      <c r="W248" s="1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</row>
    <row r="249" spans="1:48" ht="12.75" hidden="1">
      <c r="A249" s="2"/>
      <c r="B249" s="22"/>
      <c r="C249" s="22"/>
      <c r="D249" s="22"/>
      <c r="E249" s="22"/>
      <c r="F249" s="22"/>
      <c r="G249" s="22"/>
      <c r="H249" s="22"/>
      <c r="I249" s="22"/>
      <c r="J249" s="23"/>
      <c r="K249" s="23"/>
      <c r="L249" s="17"/>
      <c r="M249" s="17"/>
      <c r="N249" s="18"/>
      <c r="O249" s="18"/>
      <c r="P249" s="17"/>
      <c r="Q249" s="17"/>
      <c r="R249" s="18"/>
      <c r="S249" s="18"/>
      <c r="T249" s="18"/>
      <c r="U249" s="18"/>
      <c r="V249" s="18"/>
      <c r="W249" s="1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</row>
    <row r="250" spans="1:48" ht="12.75" hidden="1">
      <c r="A250" s="2"/>
      <c r="B250" s="22"/>
      <c r="C250" s="22"/>
      <c r="D250" s="22"/>
      <c r="E250" s="22"/>
      <c r="F250" s="22"/>
      <c r="G250" s="22"/>
      <c r="H250" s="22"/>
      <c r="I250" s="22"/>
      <c r="J250" s="23"/>
      <c r="K250" s="23"/>
      <c r="L250" s="17"/>
      <c r="M250" s="17"/>
      <c r="N250" s="18"/>
      <c r="O250" s="18"/>
      <c r="P250" s="17"/>
      <c r="Q250" s="17"/>
      <c r="R250" s="18"/>
      <c r="S250" s="18"/>
      <c r="T250" s="18"/>
      <c r="U250" s="18"/>
      <c r="V250" s="18"/>
      <c r="W250" s="1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</row>
    <row r="251" spans="1:48" ht="12.75" customHeight="1" hidden="1">
      <c r="A251" s="2"/>
      <c r="B251" s="22"/>
      <c r="C251" s="22"/>
      <c r="D251" s="22"/>
      <c r="E251" s="22"/>
      <c r="F251" s="22"/>
      <c r="G251" s="22"/>
      <c r="H251" s="22"/>
      <c r="I251" s="22"/>
      <c r="J251" s="23"/>
      <c r="K251" s="23"/>
      <c r="L251" s="17"/>
      <c r="M251" s="17"/>
      <c r="N251" s="18"/>
      <c r="O251" s="18"/>
      <c r="P251" s="17"/>
      <c r="Q251" s="17"/>
      <c r="R251" s="18"/>
      <c r="S251" s="18"/>
      <c r="T251" s="18"/>
      <c r="U251" s="18"/>
      <c r="V251" s="18"/>
      <c r="W251" s="1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</row>
    <row r="252" spans="1:48" ht="12.75" hidden="1">
      <c r="A252" s="2"/>
      <c r="B252" s="22"/>
      <c r="C252" s="22"/>
      <c r="D252" s="22"/>
      <c r="E252" s="22"/>
      <c r="F252" s="22"/>
      <c r="G252" s="22"/>
      <c r="H252" s="22"/>
      <c r="I252" s="22"/>
      <c r="J252" s="23"/>
      <c r="K252" s="23"/>
      <c r="L252" s="17"/>
      <c r="M252" s="17"/>
      <c r="N252" s="18"/>
      <c r="O252" s="18"/>
      <c r="P252" s="17"/>
      <c r="Q252" s="17"/>
      <c r="R252" s="18"/>
      <c r="S252" s="18"/>
      <c r="T252" s="18"/>
      <c r="U252" s="18"/>
      <c r="V252" s="18"/>
      <c r="W252" s="1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</row>
    <row r="253" spans="1:48" ht="12.75" hidden="1">
      <c r="A253" s="2"/>
      <c r="B253" s="22"/>
      <c r="C253" s="22"/>
      <c r="D253" s="22"/>
      <c r="E253" s="22"/>
      <c r="F253" s="22"/>
      <c r="G253" s="22"/>
      <c r="H253" s="22"/>
      <c r="I253" s="22"/>
      <c r="J253" s="23"/>
      <c r="K253" s="23"/>
      <c r="L253" s="17"/>
      <c r="M253" s="17"/>
      <c r="N253" s="18"/>
      <c r="O253" s="18"/>
      <c r="P253" s="17"/>
      <c r="Q253" s="17"/>
      <c r="R253" s="18"/>
      <c r="S253" s="18"/>
      <c r="T253" s="18"/>
      <c r="U253" s="18"/>
      <c r="V253" s="18"/>
      <c r="W253" s="1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</row>
    <row r="254" spans="1:48" ht="12.75" hidden="1">
      <c r="A254" s="2"/>
      <c r="B254" s="22"/>
      <c r="C254" s="22"/>
      <c r="D254" s="22"/>
      <c r="E254" s="22"/>
      <c r="F254" s="22"/>
      <c r="G254" s="22"/>
      <c r="H254" s="22"/>
      <c r="I254" s="22"/>
      <c r="J254" s="23"/>
      <c r="K254" s="23"/>
      <c r="L254" s="17"/>
      <c r="M254" s="17"/>
      <c r="N254" s="18"/>
      <c r="O254" s="18"/>
      <c r="P254" s="17"/>
      <c r="Q254" s="17"/>
      <c r="R254" s="18"/>
      <c r="S254" s="18"/>
      <c r="T254" s="18"/>
      <c r="U254" s="18"/>
      <c r="V254" s="18"/>
      <c r="W254" s="1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</row>
    <row r="255" spans="1:48" ht="12.75" customHeight="1" hidden="1">
      <c r="A255" s="2"/>
      <c r="B255" s="22"/>
      <c r="C255" s="22"/>
      <c r="D255" s="22"/>
      <c r="E255" s="22"/>
      <c r="F255" s="22"/>
      <c r="G255" s="22"/>
      <c r="H255" s="22"/>
      <c r="I255" s="22"/>
      <c r="J255" s="23"/>
      <c r="K255" s="23"/>
      <c r="L255" s="17"/>
      <c r="M255" s="17"/>
      <c r="N255" s="18"/>
      <c r="O255" s="18"/>
      <c r="P255" s="17"/>
      <c r="Q255" s="17"/>
      <c r="R255" s="18"/>
      <c r="S255" s="18"/>
      <c r="T255" s="18"/>
      <c r="U255" s="18"/>
      <c r="V255" s="18"/>
      <c r="W255" s="1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</row>
    <row r="256" spans="1:48" ht="12.75" customHeight="1" hidden="1">
      <c r="A256" s="2"/>
      <c r="B256" s="22"/>
      <c r="C256" s="22"/>
      <c r="D256" s="22"/>
      <c r="E256" s="22"/>
      <c r="F256" s="22"/>
      <c r="G256" s="22"/>
      <c r="H256" s="22"/>
      <c r="I256" s="22"/>
      <c r="J256" s="23"/>
      <c r="K256" s="23"/>
      <c r="L256" s="17"/>
      <c r="M256" s="17"/>
      <c r="N256" s="18"/>
      <c r="O256" s="18"/>
      <c r="P256" s="17"/>
      <c r="Q256" s="17"/>
      <c r="R256" s="18"/>
      <c r="S256" s="18"/>
      <c r="T256" s="18"/>
      <c r="U256" s="18"/>
      <c r="V256" s="18"/>
      <c r="W256" s="1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</row>
    <row r="257" spans="1:48" ht="12.75" customHeight="1" hidden="1">
      <c r="A257" s="2"/>
      <c r="B257" s="22"/>
      <c r="C257" s="22"/>
      <c r="D257" s="22"/>
      <c r="E257" s="22"/>
      <c r="F257" s="22"/>
      <c r="G257" s="22"/>
      <c r="H257" s="22"/>
      <c r="I257" s="22"/>
      <c r="J257" s="23"/>
      <c r="K257" s="23"/>
      <c r="L257" s="17"/>
      <c r="M257" s="17"/>
      <c r="N257" s="18"/>
      <c r="O257" s="18"/>
      <c r="P257" s="17"/>
      <c r="Q257" s="17"/>
      <c r="R257" s="18"/>
      <c r="S257" s="18"/>
      <c r="T257" s="18"/>
      <c r="U257" s="18"/>
      <c r="V257" s="18"/>
      <c r="W257" s="1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</row>
    <row r="258" spans="1:48" ht="12.75" customHeight="1" hidden="1">
      <c r="A258" s="2"/>
      <c r="B258" s="22"/>
      <c r="C258" s="22"/>
      <c r="D258" s="22"/>
      <c r="E258" s="22"/>
      <c r="F258" s="22"/>
      <c r="G258" s="22"/>
      <c r="H258" s="22"/>
      <c r="I258" s="22"/>
      <c r="J258" s="23"/>
      <c r="K258" s="23"/>
      <c r="L258" s="17"/>
      <c r="M258" s="17"/>
      <c r="N258" s="18"/>
      <c r="O258" s="18"/>
      <c r="P258" s="17"/>
      <c r="Q258" s="17"/>
      <c r="R258" s="18"/>
      <c r="S258" s="18"/>
      <c r="T258" s="18"/>
      <c r="U258" s="18"/>
      <c r="V258" s="18"/>
      <c r="W258" s="1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</row>
    <row r="259" spans="1:48" ht="12.75" hidden="1">
      <c r="A259" s="2"/>
      <c r="B259" s="22"/>
      <c r="C259" s="22"/>
      <c r="D259" s="22"/>
      <c r="E259" s="22"/>
      <c r="F259" s="22"/>
      <c r="G259" s="22"/>
      <c r="H259" s="22"/>
      <c r="I259" s="22"/>
      <c r="J259" s="23"/>
      <c r="K259" s="23"/>
      <c r="L259" s="17"/>
      <c r="M259" s="17"/>
      <c r="N259" s="18"/>
      <c r="O259" s="18"/>
      <c r="P259" s="17"/>
      <c r="Q259" s="17"/>
      <c r="R259" s="18"/>
      <c r="S259" s="18"/>
      <c r="T259" s="18"/>
      <c r="U259" s="18"/>
      <c r="V259" s="18"/>
      <c r="W259" s="1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</row>
    <row r="260" spans="1:48" ht="12.75" hidden="1">
      <c r="A260" s="2"/>
      <c r="B260" s="22"/>
      <c r="C260" s="22"/>
      <c r="D260" s="22"/>
      <c r="E260" s="22"/>
      <c r="F260" s="22"/>
      <c r="G260" s="22"/>
      <c r="H260" s="22"/>
      <c r="I260" s="22"/>
      <c r="J260" s="23"/>
      <c r="K260" s="23"/>
      <c r="L260" s="17"/>
      <c r="M260" s="17"/>
      <c r="N260" s="18"/>
      <c r="O260" s="18"/>
      <c r="P260" s="17"/>
      <c r="Q260" s="17"/>
      <c r="R260" s="18"/>
      <c r="S260" s="18"/>
      <c r="T260" s="18"/>
      <c r="U260" s="18"/>
      <c r="V260" s="18"/>
      <c r="W260" s="1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</row>
    <row r="261" spans="1:48" ht="12.75" customHeight="1" hidden="1">
      <c r="A261" s="2"/>
      <c r="B261" s="22"/>
      <c r="C261" s="22"/>
      <c r="D261" s="22"/>
      <c r="E261" s="22"/>
      <c r="F261" s="22"/>
      <c r="G261" s="22"/>
      <c r="H261" s="22"/>
      <c r="I261" s="22"/>
      <c r="J261" s="23"/>
      <c r="K261" s="23"/>
      <c r="L261" s="17"/>
      <c r="M261" s="17"/>
      <c r="N261" s="18"/>
      <c r="O261" s="18"/>
      <c r="P261" s="17"/>
      <c r="Q261" s="17"/>
      <c r="R261" s="18"/>
      <c r="S261" s="18"/>
      <c r="T261" s="18"/>
      <c r="U261" s="18"/>
      <c r="V261" s="18"/>
      <c r="W261" s="1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</row>
    <row r="262" spans="1:48" ht="12.75" hidden="1">
      <c r="A262" s="2"/>
      <c r="B262" s="22"/>
      <c r="C262" s="22"/>
      <c r="D262" s="22"/>
      <c r="E262" s="22"/>
      <c r="F262" s="22"/>
      <c r="G262" s="22"/>
      <c r="H262" s="22"/>
      <c r="I262" s="22"/>
      <c r="J262" s="23"/>
      <c r="K262" s="23"/>
      <c r="L262" s="17"/>
      <c r="M262" s="17"/>
      <c r="N262" s="18"/>
      <c r="O262" s="18"/>
      <c r="P262" s="17"/>
      <c r="Q262" s="17"/>
      <c r="R262" s="18"/>
      <c r="S262" s="18"/>
      <c r="T262" s="18"/>
      <c r="U262" s="18"/>
      <c r="V262" s="18"/>
      <c r="W262" s="1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</row>
    <row r="263" spans="1:48" ht="24.75" customHeight="1" hidden="1">
      <c r="A263" s="2"/>
      <c r="B263" s="22"/>
      <c r="C263" s="22"/>
      <c r="D263" s="22"/>
      <c r="E263" s="22"/>
      <c r="F263" s="22"/>
      <c r="G263" s="22"/>
      <c r="H263" s="22"/>
      <c r="I263" s="22"/>
      <c r="J263" s="23"/>
      <c r="K263" s="23"/>
      <c r="L263" s="17"/>
      <c r="M263" s="17"/>
      <c r="N263" s="18"/>
      <c r="O263" s="18"/>
      <c r="P263" s="17"/>
      <c r="Q263" s="17"/>
      <c r="R263" s="18"/>
      <c r="S263" s="18"/>
      <c r="T263" s="18"/>
      <c r="U263" s="18"/>
      <c r="V263" s="18"/>
      <c r="W263" s="1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</row>
    <row r="264" spans="1:48" ht="12.75" customHeight="1" hidden="1">
      <c r="A264" s="2"/>
      <c r="B264" s="22"/>
      <c r="C264" s="22"/>
      <c r="D264" s="22"/>
      <c r="E264" s="22"/>
      <c r="F264" s="22"/>
      <c r="G264" s="22"/>
      <c r="H264" s="22"/>
      <c r="I264" s="22"/>
      <c r="J264" s="23"/>
      <c r="K264" s="23"/>
      <c r="L264" s="17"/>
      <c r="M264" s="17"/>
      <c r="N264" s="18"/>
      <c r="O264" s="18"/>
      <c r="P264" s="17"/>
      <c r="Q264" s="17"/>
      <c r="R264" s="18"/>
      <c r="S264" s="18"/>
      <c r="T264" s="18"/>
      <c r="U264" s="18"/>
      <c r="V264" s="18"/>
      <c r="W264" s="1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</row>
    <row r="265" spans="1:48" ht="12.75" hidden="1">
      <c r="A265" s="2"/>
      <c r="B265" s="22"/>
      <c r="C265" s="22"/>
      <c r="D265" s="22"/>
      <c r="E265" s="22"/>
      <c r="F265" s="22"/>
      <c r="G265" s="22"/>
      <c r="H265" s="22"/>
      <c r="I265" s="22"/>
      <c r="J265" s="23"/>
      <c r="K265" s="23"/>
      <c r="L265" s="17"/>
      <c r="M265" s="17"/>
      <c r="N265" s="18"/>
      <c r="O265" s="18"/>
      <c r="P265" s="17"/>
      <c r="Q265" s="17"/>
      <c r="R265" s="18"/>
      <c r="S265" s="18"/>
      <c r="T265" s="18"/>
      <c r="U265" s="18"/>
      <c r="V265" s="18"/>
      <c r="W265" s="1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</row>
    <row r="266" spans="1:48" ht="12.75" customHeight="1" hidden="1">
      <c r="A266" s="2"/>
      <c r="B266" s="22"/>
      <c r="C266" s="22"/>
      <c r="D266" s="22"/>
      <c r="E266" s="22"/>
      <c r="F266" s="22"/>
      <c r="G266" s="22"/>
      <c r="H266" s="22"/>
      <c r="I266" s="22"/>
      <c r="J266" s="23"/>
      <c r="K266" s="23"/>
      <c r="L266" s="17"/>
      <c r="M266" s="17"/>
      <c r="N266" s="18"/>
      <c r="O266" s="18"/>
      <c r="P266" s="17"/>
      <c r="Q266" s="17"/>
      <c r="R266" s="18"/>
      <c r="S266" s="18"/>
      <c r="T266" s="18"/>
      <c r="U266" s="18"/>
      <c r="V266" s="18"/>
      <c r="W266" s="1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</row>
    <row r="267" spans="1:48" ht="12.75" customHeight="1" hidden="1">
      <c r="A267" s="2"/>
      <c r="B267" s="22"/>
      <c r="C267" s="22"/>
      <c r="D267" s="22"/>
      <c r="E267" s="22"/>
      <c r="F267" s="22"/>
      <c r="G267" s="22"/>
      <c r="H267" s="22"/>
      <c r="I267" s="22"/>
      <c r="J267" s="23"/>
      <c r="K267" s="23"/>
      <c r="L267" s="17"/>
      <c r="M267" s="17"/>
      <c r="N267" s="18"/>
      <c r="O267" s="18"/>
      <c r="P267" s="17"/>
      <c r="Q267" s="17"/>
      <c r="R267" s="18"/>
      <c r="S267" s="18"/>
      <c r="T267" s="18"/>
      <c r="U267" s="18"/>
      <c r="V267" s="18"/>
      <c r="W267" s="1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</row>
    <row r="268" spans="1:48" ht="12.75" customHeight="1" hidden="1">
      <c r="A268" s="2"/>
      <c r="B268" s="22"/>
      <c r="C268" s="22"/>
      <c r="D268" s="22"/>
      <c r="E268" s="22"/>
      <c r="F268" s="22"/>
      <c r="G268" s="22"/>
      <c r="H268" s="22"/>
      <c r="I268" s="22"/>
      <c r="J268" s="23"/>
      <c r="K268" s="23"/>
      <c r="L268" s="17"/>
      <c r="M268" s="17"/>
      <c r="N268" s="18"/>
      <c r="O268" s="18"/>
      <c r="P268" s="17"/>
      <c r="Q268" s="17"/>
      <c r="R268" s="18"/>
      <c r="S268" s="18"/>
      <c r="T268" s="18"/>
      <c r="U268" s="18"/>
      <c r="V268" s="18"/>
      <c r="W268" s="1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</row>
    <row r="269" spans="1:48" ht="12.75" customHeight="1" hidden="1">
      <c r="A269" s="2"/>
      <c r="B269" s="22"/>
      <c r="C269" s="22"/>
      <c r="D269" s="22"/>
      <c r="E269" s="22"/>
      <c r="F269" s="22"/>
      <c r="G269" s="22"/>
      <c r="H269" s="22"/>
      <c r="I269" s="22"/>
      <c r="J269" s="23"/>
      <c r="K269" s="23"/>
      <c r="L269" s="17"/>
      <c r="M269" s="17"/>
      <c r="N269" s="18"/>
      <c r="O269" s="18"/>
      <c r="P269" s="17"/>
      <c r="Q269" s="17"/>
      <c r="R269" s="18"/>
      <c r="S269" s="18"/>
      <c r="T269" s="18"/>
      <c r="U269" s="18"/>
      <c r="V269" s="18"/>
      <c r="W269" s="1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</row>
    <row r="270" spans="1:48" ht="12.75" hidden="1">
      <c r="A270" s="2"/>
      <c r="B270" s="22"/>
      <c r="C270" s="22"/>
      <c r="D270" s="22"/>
      <c r="E270" s="22"/>
      <c r="F270" s="22"/>
      <c r="G270" s="22"/>
      <c r="H270" s="22"/>
      <c r="I270" s="22"/>
      <c r="J270" s="23"/>
      <c r="K270" s="23"/>
      <c r="L270" s="17"/>
      <c r="M270" s="17"/>
      <c r="N270" s="18"/>
      <c r="O270" s="18"/>
      <c r="P270" s="17"/>
      <c r="Q270" s="17"/>
      <c r="R270" s="18"/>
      <c r="S270" s="18"/>
      <c r="T270" s="18"/>
      <c r="U270" s="18"/>
      <c r="V270" s="18"/>
      <c r="W270" s="1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</row>
    <row r="271" spans="1:48" ht="12.75" customHeight="1" hidden="1">
      <c r="A271" s="2"/>
      <c r="B271" s="22"/>
      <c r="C271" s="22"/>
      <c r="D271" s="22"/>
      <c r="E271" s="22"/>
      <c r="F271" s="22"/>
      <c r="G271" s="22"/>
      <c r="H271" s="22"/>
      <c r="I271" s="22"/>
      <c r="J271" s="23"/>
      <c r="K271" s="23"/>
      <c r="L271" s="17"/>
      <c r="M271" s="17"/>
      <c r="N271" s="18"/>
      <c r="O271" s="18"/>
      <c r="P271" s="17"/>
      <c r="Q271" s="17"/>
      <c r="R271" s="18"/>
      <c r="S271" s="18"/>
      <c r="T271" s="18"/>
      <c r="U271" s="18"/>
      <c r="V271" s="18"/>
      <c r="W271" s="1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</row>
    <row r="272" spans="1:48" ht="12.75" customHeight="1" hidden="1">
      <c r="A272" s="2"/>
      <c r="B272" s="22"/>
      <c r="C272" s="22"/>
      <c r="D272" s="22"/>
      <c r="E272" s="22"/>
      <c r="F272" s="22"/>
      <c r="G272" s="22"/>
      <c r="H272" s="22"/>
      <c r="I272" s="22"/>
      <c r="J272" s="23"/>
      <c r="K272" s="23"/>
      <c r="L272" s="17"/>
      <c r="M272" s="17"/>
      <c r="N272" s="18"/>
      <c r="O272" s="18"/>
      <c r="P272" s="17"/>
      <c r="Q272" s="17"/>
      <c r="R272" s="18"/>
      <c r="S272" s="18"/>
      <c r="T272" s="18"/>
      <c r="U272" s="18"/>
      <c r="V272" s="18"/>
      <c r="W272" s="1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</row>
    <row r="273" spans="1:48" ht="12.75" customHeight="1" hidden="1">
      <c r="A273" s="2"/>
      <c r="B273" s="22"/>
      <c r="C273" s="22"/>
      <c r="D273" s="22"/>
      <c r="E273" s="22"/>
      <c r="F273" s="22"/>
      <c r="G273" s="22"/>
      <c r="H273" s="22"/>
      <c r="I273" s="22"/>
      <c r="J273" s="23"/>
      <c r="K273" s="23"/>
      <c r="L273" s="17"/>
      <c r="M273" s="17"/>
      <c r="N273" s="18"/>
      <c r="O273" s="18"/>
      <c r="P273" s="17"/>
      <c r="Q273" s="17"/>
      <c r="R273" s="18"/>
      <c r="S273" s="18"/>
      <c r="T273" s="18"/>
      <c r="U273" s="18"/>
      <c r="V273" s="18"/>
      <c r="W273" s="1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</row>
    <row r="274" spans="1:48" ht="12.75" hidden="1">
      <c r="A274" s="2"/>
      <c r="B274" s="22"/>
      <c r="C274" s="22"/>
      <c r="D274" s="22"/>
      <c r="E274" s="22"/>
      <c r="F274" s="22"/>
      <c r="G274" s="22"/>
      <c r="H274" s="22"/>
      <c r="I274" s="22"/>
      <c r="J274" s="23"/>
      <c r="K274" s="23"/>
      <c r="L274" s="17"/>
      <c r="M274" s="17"/>
      <c r="N274" s="18"/>
      <c r="O274" s="18"/>
      <c r="P274" s="17"/>
      <c r="Q274" s="17"/>
      <c r="R274" s="18"/>
      <c r="S274" s="18"/>
      <c r="T274" s="18"/>
      <c r="U274" s="18"/>
      <c r="V274" s="18"/>
      <c r="W274" s="1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</row>
    <row r="275" spans="1:48" ht="24.75" customHeight="1" hidden="1">
      <c r="A275" s="2"/>
      <c r="B275" s="22"/>
      <c r="C275" s="22"/>
      <c r="D275" s="22"/>
      <c r="E275" s="22"/>
      <c r="F275" s="22"/>
      <c r="G275" s="22"/>
      <c r="H275" s="22"/>
      <c r="I275" s="22"/>
      <c r="J275" s="23"/>
      <c r="K275" s="23"/>
      <c r="L275" s="17"/>
      <c r="M275" s="17"/>
      <c r="N275" s="18"/>
      <c r="O275" s="18"/>
      <c r="P275" s="17"/>
      <c r="Q275" s="17"/>
      <c r="R275" s="18"/>
      <c r="S275" s="18"/>
      <c r="T275" s="18"/>
      <c r="U275" s="18"/>
      <c r="V275" s="18"/>
      <c r="W275" s="1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</row>
    <row r="276" spans="1:48" ht="12.75" customHeight="1" hidden="1">
      <c r="A276" s="2"/>
      <c r="B276" s="22"/>
      <c r="C276" s="22"/>
      <c r="D276" s="22"/>
      <c r="E276" s="22"/>
      <c r="F276" s="22"/>
      <c r="G276" s="22"/>
      <c r="H276" s="22"/>
      <c r="I276" s="22"/>
      <c r="J276" s="23"/>
      <c r="K276" s="23"/>
      <c r="L276" s="17"/>
      <c r="M276" s="17"/>
      <c r="N276" s="18"/>
      <c r="O276" s="18"/>
      <c r="P276" s="17"/>
      <c r="Q276" s="17"/>
      <c r="R276" s="18"/>
      <c r="S276" s="18"/>
      <c r="T276" s="18"/>
      <c r="U276" s="18"/>
      <c r="V276" s="18"/>
      <c r="W276" s="1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</row>
    <row r="277" spans="1:48" ht="12.75" customHeight="1" hidden="1">
      <c r="A277" s="2"/>
      <c r="B277" s="22"/>
      <c r="C277" s="22"/>
      <c r="D277" s="22"/>
      <c r="E277" s="22"/>
      <c r="F277" s="22"/>
      <c r="G277" s="22"/>
      <c r="H277" s="22"/>
      <c r="I277" s="22"/>
      <c r="J277" s="23"/>
      <c r="K277" s="23"/>
      <c r="L277" s="17"/>
      <c r="M277" s="17"/>
      <c r="N277" s="18"/>
      <c r="O277" s="18"/>
      <c r="P277" s="17"/>
      <c r="Q277" s="17"/>
      <c r="R277" s="18"/>
      <c r="S277" s="18"/>
      <c r="T277" s="18"/>
      <c r="U277" s="18"/>
      <c r="V277" s="18"/>
      <c r="W277" s="1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</row>
    <row r="278" spans="1:48" ht="12.75" customHeight="1" hidden="1">
      <c r="A278" s="2"/>
      <c r="B278" s="22"/>
      <c r="C278" s="22"/>
      <c r="D278" s="22"/>
      <c r="E278" s="22"/>
      <c r="F278" s="22"/>
      <c r="G278" s="22"/>
      <c r="H278" s="22"/>
      <c r="I278" s="22"/>
      <c r="J278" s="23"/>
      <c r="K278" s="23"/>
      <c r="L278" s="17"/>
      <c r="M278" s="17"/>
      <c r="N278" s="18"/>
      <c r="O278" s="18"/>
      <c r="P278" s="17"/>
      <c r="Q278" s="17"/>
      <c r="R278" s="18"/>
      <c r="S278" s="18"/>
      <c r="T278" s="18"/>
      <c r="U278" s="18"/>
      <c r="V278" s="18"/>
      <c r="W278" s="1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</row>
    <row r="279" spans="1:48" ht="12.75" hidden="1">
      <c r="A279" s="2"/>
      <c r="B279" s="22"/>
      <c r="C279" s="22"/>
      <c r="D279" s="22"/>
      <c r="E279" s="22"/>
      <c r="F279" s="22"/>
      <c r="G279" s="22"/>
      <c r="H279" s="22"/>
      <c r="I279" s="22"/>
      <c r="J279" s="23"/>
      <c r="K279" s="23"/>
      <c r="L279" s="17"/>
      <c r="M279" s="17"/>
      <c r="N279" s="18"/>
      <c r="O279" s="18"/>
      <c r="P279" s="17"/>
      <c r="Q279" s="17"/>
      <c r="R279" s="18"/>
      <c r="S279" s="18"/>
      <c r="T279" s="18"/>
      <c r="U279" s="18"/>
      <c r="V279" s="18"/>
      <c r="W279" s="1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</row>
    <row r="280" spans="1:48" ht="12.75" hidden="1">
      <c r="A280" s="2"/>
      <c r="B280" s="22"/>
      <c r="C280" s="22"/>
      <c r="D280" s="22"/>
      <c r="E280" s="22"/>
      <c r="F280" s="22"/>
      <c r="G280" s="22"/>
      <c r="H280" s="22"/>
      <c r="I280" s="22"/>
      <c r="J280" s="23"/>
      <c r="K280" s="23"/>
      <c r="L280" s="17"/>
      <c r="M280" s="17"/>
      <c r="N280" s="18"/>
      <c r="O280" s="18"/>
      <c r="P280" s="17"/>
      <c r="Q280" s="17"/>
      <c r="R280" s="18"/>
      <c r="S280" s="18"/>
      <c r="T280" s="18"/>
      <c r="U280" s="18"/>
      <c r="V280" s="18"/>
      <c r="W280" s="1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</row>
    <row r="281" spans="1:48" ht="12.75" hidden="1">
      <c r="A281" s="2"/>
      <c r="B281" s="22"/>
      <c r="C281" s="22"/>
      <c r="D281" s="22"/>
      <c r="E281" s="22"/>
      <c r="F281" s="22"/>
      <c r="G281" s="22"/>
      <c r="H281" s="22"/>
      <c r="I281" s="22"/>
      <c r="J281" s="23"/>
      <c r="K281" s="23"/>
      <c r="L281" s="17"/>
      <c r="M281" s="17"/>
      <c r="N281" s="18"/>
      <c r="O281" s="18"/>
      <c r="P281" s="17"/>
      <c r="Q281" s="17"/>
      <c r="R281" s="18"/>
      <c r="S281" s="18"/>
      <c r="T281" s="18"/>
      <c r="U281" s="18"/>
      <c r="V281" s="18"/>
      <c r="W281" s="1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</row>
    <row r="282" spans="1:48" ht="12.75" hidden="1">
      <c r="A282" s="2"/>
      <c r="B282" s="22"/>
      <c r="C282" s="22"/>
      <c r="D282" s="22"/>
      <c r="E282" s="22"/>
      <c r="F282" s="22"/>
      <c r="G282" s="22"/>
      <c r="H282" s="22"/>
      <c r="I282" s="22"/>
      <c r="J282" s="23"/>
      <c r="K282" s="23"/>
      <c r="L282" s="17"/>
      <c r="M282" s="17"/>
      <c r="N282" s="18"/>
      <c r="O282" s="18"/>
      <c r="P282" s="17"/>
      <c r="Q282" s="17"/>
      <c r="R282" s="18"/>
      <c r="S282" s="18"/>
      <c r="T282" s="18"/>
      <c r="U282" s="18"/>
      <c r="V282" s="18"/>
      <c r="W282" s="1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</row>
    <row r="283" spans="1:48" ht="24.75" customHeight="1" hidden="1">
      <c r="A283" s="2"/>
      <c r="B283" s="22"/>
      <c r="C283" s="22"/>
      <c r="D283" s="22"/>
      <c r="E283" s="22"/>
      <c r="F283" s="22"/>
      <c r="G283" s="22"/>
      <c r="H283" s="22"/>
      <c r="I283" s="22"/>
      <c r="J283" s="23"/>
      <c r="K283" s="23"/>
      <c r="L283" s="17"/>
      <c r="M283" s="17"/>
      <c r="N283" s="18"/>
      <c r="O283" s="18"/>
      <c r="P283" s="17"/>
      <c r="Q283" s="17"/>
      <c r="R283" s="18"/>
      <c r="S283" s="18"/>
      <c r="T283" s="18"/>
      <c r="U283" s="18"/>
      <c r="V283" s="18"/>
      <c r="W283" s="1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</row>
    <row r="284" spans="1:48" ht="12.75" hidden="1">
      <c r="A284" s="2"/>
      <c r="B284" s="22"/>
      <c r="C284" s="22"/>
      <c r="D284" s="22"/>
      <c r="E284" s="22"/>
      <c r="F284" s="22"/>
      <c r="G284" s="22"/>
      <c r="H284" s="22"/>
      <c r="I284" s="22"/>
      <c r="J284" s="23"/>
      <c r="K284" s="23"/>
      <c r="L284" s="17"/>
      <c r="M284" s="17"/>
      <c r="N284" s="18"/>
      <c r="O284" s="18"/>
      <c r="P284" s="17"/>
      <c r="Q284" s="17"/>
      <c r="R284" s="18"/>
      <c r="S284" s="18"/>
      <c r="T284" s="18"/>
      <c r="U284" s="18"/>
      <c r="V284" s="18"/>
      <c r="W284" s="1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</row>
    <row r="285" spans="1:48" ht="12.75" hidden="1">
      <c r="A285" s="2"/>
      <c r="B285" s="22"/>
      <c r="C285" s="22"/>
      <c r="D285" s="22"/>
      <c r="E285" s="22"/>
      <c r="F285" s="22"/>
      <c r="G285" s="22"/>
      <c r="H285" s="22"/>
      <c r="I285" s="22"/>
      <c r="J285" s="23"/>
      <c r="K285" s="23"/>
      <c r="L285" s="17"/>
      <c r="M285" s="17"/>
      <c r="N285" s="18"/>
      <c r="O285" s="18"/>
      <c r="P285" s="17"/>
      <c r="Q285" s="17"/>
      <c r="R285" s="18"/>
      <c r="S285" s="18"/>
      <c r="T285" s="18"/>
      <c r="U285" s="18"/>
      <c r="V285" s="18"/>
      <c r="W285" s="1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</row>
    <row r="286" spans="1:48" ht="12.75" hidden="1">
      <c r="A286" s="2"/>
      <c r="B286" s="22"/>
      <c r="C286" s="22"/>
      <c r="D286" s="22"/>
      <c r="E286" s="22"/>
      <c r="F286" s="22"/>
      <c r="G286" s="22"/>
      <c r="H286" s="22"/>
      <c r="I286" s="22"/>
      <c r="J286" s="23"/>
      <c r="K286" s="23"/>
      <c r="L286" s="17"/>
      <c r="M286" s="17"/>
      <c r="N286" s="18"/>
      <c r="O286" s="18"/>
      <c r="P286" s="17"/>
      <c r="Q286" s="17"/>
      <c r="R286" s="18"/>
      <c r="S286" s="18"/>
      <c r="T286" s="18"/>
      <c r="U286" s="18"/>
      <c r="V286" s="18"/>
      <c r="W286" s="1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</row>
    <row r="287" spans="1:48" ht="12.75" hidden="1">
      <c r="A287" s="6"/>
      <c r="B287" s="19"/>
      <c r="C287" s="19"/>
      <c r="D287" s="19"/>
      <c r="E287" s="19"/>
      <c r="F287" s="19"/>
      <c r="G287" s="19"/>
      <c r="H287" s="19"/>
      <c r="I287" s="19"/>
      <c r="J287" s="20"/>
      <c r="K287" s="20"/>
      <c r="L287" s="20"/>
      <c r="M287" s="20"/>
      <c r="N287" s="20"/>
      <c r="O287" s="20"/>
      <c r="P287" s="20"/>
      <c r="Q287" s="20"/>
      <c r="R287" s="21"/>
      <c r="S287" s="21"/>
      <c r="T287" s="21"/>
      <c r="U287" s="21"/>
      <c r="V287" s="21"/>
      <c r="W287" s="21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</row>
    <row r="288" spans="25:48" ht="12.75" hidden="1"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</row>
    <row r="289" spans="25:48" ht="12.75" hidden="1"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</row>
    <row r="290" spans="1:48" ht="12.75">
      <c r="A290" s="25" t="s">
        <v>43</v>
      </c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</row>
    <row r="291" spans="1:48" ht="12.75">
      <c r="A291" s="25" t="s">
        <v>119</v>
      </c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</row>
    <row r="292" spans="1:48" ht="25.5" customHeight="1">
      <c r="A292" s="25" t="s">
        <v>183</v>
      </c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</row>
    <row r="293" spans="1:48" ht="12.75">
      <c r="A293" s="25" t="s">
        <v>156</v>
      </c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</row>
    <row r="294" spans="25:48" ht="12.75"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</row>
    <row r="295" spans="1:48" ht="12.75">
      <c r="A295" s="17" t="s">
        <v>45</v>
      </c>
      <c r="B295" s="17" t="s">
        <v>70</v>
      </c>
      <c r="C295" s="17"/>
      <c r="D295" s="17"/>
      <c r="E295" s="17"/>
      <c r="F295" s="17"/>
      <c r="G295" s="17"/>
      <c r="H295" s="17"/>
      <c r="I295" s="17"/>
      <c r="J295" s="17" t="s">
        <v>123</v>
      </c>
      <c r="K295" s="17"/>
      <c r="L295" s="17" t="s">
        <v>69</v>
      </c>
      <c r="M295" s="17"/>
      <c r="N295" s="17" t="s">
        <v>67</v>
      </c>
      <c r="O295" s="17"/>
      <c r="P295" s="17" t="s">
        <v>120</v>
      </c>
      <c r="Q295" s="17"/>
      <c r="R295" s="17" t="s">
        <v>48</v>
      </c>
      <c r="S295" s="17"/>
      <c r="T295" s="17"/>
      <c r="U295" s="17"/>
      <c r="V295" s="17"/>
      <c r="W295" s="17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</row>
    <row r="296" spans="1:48" ht="51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 t="s">
        <v>65</v>
      </c>
      <c r="S296" s="17"/>
      <c r="T296" s="17"/>
      <c r="U296" s="17" t="s">
        <v>66</v>
      </c>
      <c r="V296" s="17"/>
      <c r="W296" s="17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</row>
    <row r="297" spans="1:48" ht="12.75">
      <c r="A297" s="5">
        <v>1</v>
      </c>
      <c r="B297" s="24">
        <v>2</v>
      </c>
      <c r="C297" s="24"/>
      <c r="D297" s="24"/>
      <c r="E297" s="24"/>
      <c r="F297" s="24"/>
      <c r="G297" s="24"/>
      <c r="H297" s="24"/>
      <c r="I297" s="24"/>
      <c r="J297" s="24">
        <v>3</v>
      </c>
      <c r="K297" s="24"/>
      <c r="L297" s="24">
        <v>4</v>
      </c>
      <c r="M297" s="24"/>
      <c r="N297" s="24">
        <v>5</v>
      </c>
      <c r="O297" s="24"/>
      <c r="P297" s="24">
        <v>6</v>
      </c>
      <c r="Q297" s="24"/>
      <c r="R297" s="24">
        <v>7</v>
      </c>
      <c r="S297" s="24"/>
      <c r="T297" s="24"/>
      <c r="U297" s="24">
        <v>8</v>
      </c>
      <c r="V297" s="24"/>
      <c r="W297" s="24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</row>
    <row r="298" spans="1:48" ht="12.75" hidden="1">
      <c r="A298" s="2"/>
      <c r="B298" s="22"/>
      <c r="C298" s="22"/>
      <c r="D298" s="22"/>
      <c r="E298" s="22"/>
      <c r="F298" s="22"/>
      <c r="G298" s="22"/>
      <c r="H298" s="22"/>
      <c r="I298" s="22"/>
      <c r="J298" s="23"/>
      <c r="K298" s="23"/>
      <c r="L298" s="17"/>
      <c r="M298" s="17"/>
      <c r="N298" s="18"/>
      <c r="O298" s="18"/>
      <c r="P298" s="17"/>
      <c r="Q298" s="17"/>
      <c r="R298" s="18"/>
      <c r="S298" s="18"/>
      <c r="T298" s="18"/>
      <c r="U298" s="18"/>
      <c r="V298" s="18"/>
      <c r="W298" s="1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</row>
    <row r="299" spans="1:48" ht="12.75">
      <c r="A299" s="2">
        <v>1</v>
      </c>
      <c r="B299" s="22" t="s">
        <v>129</v>
      </c>
      <c r="C299" s="22"/>
      <c r="D299" s="22"/>
      <c r="E299" s="22"/>
      <c r="F299" s="22"/>
      <c r="G299" s="22"/>
      <c r="H299" s="22"/>
      <c r="I299" s="22"/>
      <c r="J299" s="23">
        <v>0.0834</v>
      </c>
      <c r="K299" s="23"/>
      <c r="L299" s="17" t="s">
        <v>73</v>
      </c>
      <c r="M299" s="17"/>
      <c r="N299" s="18">
        <v>120</v>
      </c>
      <c r="O299" s="18"/>
      <c r="P299" s="17">
        <v>2</v>
      </c>
      <c r="Q299" s="17"/>
      <c r="R299" s="18">
        <f>J299*N299*P299</f>
        <v>20.016000000000002</v>
      </c>
      <c r="S299" s="18"/>
      <c r="T299" s="18"/>
      <c r="U299" s="18">
        <f aca="true" t="shared" si="2" ref="U299:U325">R299*$S$11</f>
        <v>23.0184</v>
      </c>
      <c r="V299" s="18"/>
      <c r="W299" s="1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</row>
    <row r="300" spans="1:48" ht="12.75" customHeight="1" hidden="1">
      <c r="A300" s="2"/>
      <c r="B300" s="22"/>
      <c r="C300" s="22"/>
      <c r="D300" s="22"/>
      <c r="E300" s="22"/>
      <c r="F300" s="22"/>
      <c r="G300" s="22"/>
      <c r="H300" s="22"/>
      <c r="I300" s="22"/>
      <c r="J300" s="23"/>
      <c r="K300" s="23"/>
      <c r="L300" s="17"/>
      <c r="M300" s="17"/>
      <c r="N300" s="18"/>
      <c r="O300" s="18"/>
      <c r="P300" s="17"/>
      <c r="Q300" s="17"/>
      <c r="R300" s="18"/>
      <c r="S300" s="18"/>
      <c r="T300" s="18"/>
      <c r="U300" s="18">
        <f t="shared" si="2"/>
        <v>0</v>
      </c>
      <c r="V300" s="18"/>
      <c r="W300" s="1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</row>
    <row r="301" spans="1:48" ht="12.75">
      <c r="A301" s="2">
        <v>2</v>
      </c>
      <c r="B301" s="22" t="s">
        <v>132</v>
      </c>
      <c r="C301" s="22"/>
      <c r="D301" s="22"/>
      <c r="E301" s="22"/>
      <c r="F301" s="22"/>
      <c r="G301" s="22"/>
      <c r="H301" s="22"/>
      <c r="I301" s="22"/>
      <c r="J301" s="23">
        <v>0.0834</v>
      </c>
      <c r="K301" s="23"/>
      <c r="L301" s="17" t="s">
        <v>73</v>
      </c>
      <c r="M301" s="17"/>
      <c r="N301" s="18">
        <v>45</v>
      </c>
      <c r="O301" s="18"/>
      <c r="P301" s="17">
        <v>1</v>
      </c>
      <c r="Q301" s="17"/>
      <c r="R301" s="18">
        <f aca="true" t="shared" si="3" ref="R301:R309">J301*N301*P301</f>
        <v>3.753</v>
      </c>
      <c r="S301" s="18"/>
      <c r="T301" s="18"/>
      <c r="U301" s="18">
        <f t="shared" si="2"/>
        <v>4.31595</v>
      </c>
      <c r="V301" s="18"/>
      <c r="W301" s="1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</row>
    <row r="302" spans="1:48" ht="12.75">
      <c r="A302" s="2">
        <v>3</v>
      </c>
      <c r="B302" s="22" t="s">
        <v>133</v>
      </c>
      <c r="C302" s="22"/>
      <c r="D302" s="22"/>
      <c r="E302" s="22"/>
      <c r="F302" s="22"/>
      <c r="G302" s="22"/>
      <c r="H302" s="22"/>
      <c r="I302" s="22"/>
      <c r="J302" s="23">
        <v>0.0834</v>
      </c>
      <c r="K302" s="23"/>
      <c r="L302" s="17" t="s">
        <v>73</v>
      </c>
      <c r="M302" s="17"/>
      <c r="N302" s="18">
        <v>50.85</v>
      </c>
      <c r="O302" s="18"/>
      <c r="P302" s="17">
        <v>1</v>
      </c>
      <c r="Q302" s="17"/>
      <c r="R302" s="18">
        <f t="shared" si="3"/>
        <v>4.24089</v>
      </c>
      <c r="S302" s="18"/>
      <c r="T302" s="18"/>
      <c r="U302" s="18">
        <f t="shared" si="2"/>
        <v>4.8770235</v>
      </c>
      <c r="V302" s="18"/>
      <c r="W302" s="1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</row>
    <row r="303" spans="1:48" ht="12.75">
      <c r="A303" s="2">
        <v>4</v>
      </c>
      <c r="B303" s="22" t="s">
        <v>134</v>
      </c>
      <c r="C303" s="22"/>
      <c r="D303" s="22"/>
      <c r="E303" s="22"/>
      <c r="F303" s="22"/>
      <c r="G303" s="22"/>
      <c r="H303" s="22"/>
      <c r="I303" s="22"/>
      <c r="J303" s="23">
        <v>0.0834</v>
      </c>
      <c r="K303" s="23"/>
      <c r="L303" s="17" t="s">
        <v>73</v>
      </c>
      <c r="M303" s="17"/>
      <c r="N303" s="18">
        <v>101.7</v>
      </c>
      <c r="O303" s="18"/>
      <c r="P303" s="17">
        <v>1</v>
      </c>
      <c r="Q303" s="17"/>
      <c r="R303" s="18">
        <f t="shared" si="3"/>
        <v>8.48178</v>
      </c>
      <c r="S303" s="18"/>
      <c r="T303" s="18"/>
      <c r="U303" s="18">
        <f t="shared" si="2"/>
        <v>9.754047</v>
      </c>
      <c r="V303" s="18"/>
      <c r="W303" s="1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</row>
    <row r="304" spans="1:48" ht="12.75">
      <c r="A304" s="2">
        <v>5</v>
      </c>
      <c r="B304" s="22" t="s">
        <v>124</v>
      </c>
      <c r="C304" s="22"/>
      <c r="D304" s="22"/>
      <c r="E304" s="22"/>
      <c r="F304" s="22"/>
      <c r="G304" s="22"/>
      <c r="H304" s="22"/>
      <c r="I304" s="22"/>
      <c r="J304" s="23">
        <v>0.0834</v>
      </c>
      <c r="K304" s="23"/>
      <c r="L304" s="17" t="s">
        <v>73</v>
      </c>
      <c r="M304" s="17"/>
      <c r="N304" s="18">
        <v>570.3</v>
      </c>
      <c r="O304" s="18"/>
      <c r="P304" s="17">
        <v>2</v>
      </c>
      <c r="Q304" s="17"/>
      <c r="R304" s="18">
        <f t="shared" si="3"/>
        <v>95.12603999999999</v>
      </c>
      <c r="S304" s="18"/>
      <c r="T304" s="18"/>
      <c r="U304" s="18">
        <f t="shared" si="2"/>
        <v>109.39494599999998</v>
      </c>
      <c r="V304" s="18"/>
      <c r="W304" s="1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</row>
    <row r="305" spans="1:48" ht="12.75">
      <c r="A305" s="2">
        <v>6</v>
      </c>
      <c r="B305" s="22" t="s">
        <v>137</v>
      </c>
      <c r="C305" s="22"/>
      <c r="D305" s="22"/>
      <c r="E305" s="22"/>
      <c r="F305" s="22"/>
      <c r="G305" s="22"/>
      <c r="H305" s="22"/>
      <c r="I305" s="22"/>
      <c r="J305" s="23">
        <v>0.0417</v>
      </c>
      <c r="K305" s="23"/>
      <c r="L305" s="17" t="s">
        <v>73</v>
      </c>
      <c r="M305" s="17"/>
      <c r="N305" s="18">
        <v>140</v>
      </c>
      <c r="O305" s="18"/>
      <c r="P305" s="17">
        <v>1</v>
      </c>
      <c r="Q305" s="17"/>
      <c r="R305" s="18">
        <f t="shared" si="3"/>
        <v>5.838</v>
      </c>
      <c r="S305" s="18"/>
      <c r="T305" s="18"/>
      <c r="U305" s="18">
        <f t="shared" si="2"/>
        <v>6.713699999999999</v>
      </c>
      <c r="V305" s="18"/>
      <c r="W305" s="1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</row>
    <row r="306" spans="1:48" ht="12.75">
      <c r="A306" s="2">
        <v>7</v>
      </c>
      <c r="B306" s="22" t="s">
        <v>144</v>
      </c>
      <c r="C306" s="22"/>
      <c r="D306" s="22"/>
      <c r="E306" s="22"/>
      <c r="F306" s="22"/>
      <c r="G306" s="22"/>
      <c r="H306" s="22"/>
      <c r="I306" s="22"/>
      <c r="J306" s="23">
        <v>0.0417</v>
      </c>
      <c r="K306" s="23"/>
      <c r="L306" s="17" t="s">
        <v>73</v>
      </c>
      <c r="M306" s="17"/>
      <c r="N306" s="18">
        <v>301.5</v>
      </c>
      <c r="O306" s="18"/>
      <c r="P306" s="17">
        <v>1</v>
      </c>
      <c r="Q306" s="17"/>
      <c r="R306" s="18">
        <f t="shared" si="3"/>
        <v>12.57255</v>
      </c>
      <c r="S306" s="18"/>
      <c r="T306" s="18"/>
      <c r="U306" s="18">
        <f t="shared" si="2"/>
        <v>14.458432499999999</v>
      </c>
      <c r="V306" s="18"/>
      <c r="W306" s="1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</row>
    <row r="307" spans="1:48" ht="12.75">
      <c r="A307" s="2">
        <v>8</v>
      </c>
      <c r="B307" s="22" t="s">
        <v>0</v>
      </c>
      <c r="C307" s="22"/>
      <c r="D307" s="22"/>
      <c r="E307" s="22"/>
      <c r="F307" s="22"/>
      <c r="G307" s="22"/>
      <c r="H307" s="22"/>
      <c r="I307" s="22"/>
      <c r="J307" s="23">
        <v>0.0417</v>
      </c>
      <c r="K307" s="23"/>
      <c r="L307" s="17" t="s">
        <v>73</v>
      </c>
      <c r="M307" s="17"/>
      <c r="N307" s="18">
        <v>43.4</v>
      </c>
      <c r="O307" s="18"/>
      <c r="P307" s="17">
        <v>1</v>
      </c>
      <c r="Q307" s="17"/>
      <c r="R307" s="18">
        <f t="shared" si="3"/>
        <v>1.80978</v>
      </c>
      <c r="S307" s="18"/>
      <c r="T307" s="18"/>
      <c r="U307" s="18">
        <f t="shared" si="2"/>
        <v>2.081247</v>
      </c>
      <c r="V307" s="18"/>
      <c r="W307" s="1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</row>
    <row r="308" spans="1:48" ht="12.75">
      <c r="A308" s="2">
        <v>9</v>
      </c>
      <c r="B308" s="22" t="s">
        <v>1</v>
      </c>
      <c r="C308" s="22"/>
      <c r="D308" s="22"/>
      <c r="E308" s="22"/>
      <c r="F308" s="22"/>
      <c r="G308" s="22"/>
      <c r="H308" s="22"/>
      <c r="I308" s="22"/>
      <c r="J308" s="23">
        <v>0.0417</v>
      </c>
      <c r="K308" s="23"/>
      <c r="L308" s="17" t="s">
        <v>73</v>
      </c>
      <c r="M308" s="17"/>
      <c r="N308" s="18">
        <v>38</v>
      </c>
      <c r="O308" s="18"/>
      <c r="P308" s="17">
        <v>1</v>
      </c>
      <c r="Q308" s="17"/>
      <c r="R308" s="18">
        <f t="shared" si="3"/>
        <v>1.5846</v>
      </c>
      <c r="S308" s="18"/>
      <c r="T308" s="18"/>
      <c r="U308" s="18">
        <f t="shared" si="2"/>
        <v>1.82229</v>
      </c>
      <c r="V308" s="18"/>
      <c r="W308" s="1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</row>
    <row r="309" spans="1:48" ht="12.75">
      <c r="A309" s="2">
        <v>10</v>
      </c>
      <c r="B309" s="22" t="s">
        <v>2</v>
      </c>
      <c r="C309" s="22"/>
      <c r="D309" s="22"/>
      <c r="E309" s="22"/>
      <c r="F309" s="22"/>
      <c r="G309" s="22"/>
      <c r="H309" s="22"/>
      <c r="I309" s="22"/>
      <c r="J309" s="23">
        <v>0.0278</v>
      </c>
      <c r="K309" s="23"/>
      <c r="L309" s="17" t="s">
        <v>73</v>
      </c>
      <c r="M309" s="17"/>
      <c r="N309" s="18">
        <v>120</v>
      </c>
      <c r="O309" s="18"/>
      <c r="P309" s="17">
        <v>2</v>
      </c>
      <c r="Q309" s="17"/>
      <c r="R309" s="18">
        <f t="shared" si="3"/>
        <v>6.672</v>
      </c>
      <c r="S309" s="18"/>
      <c r="T309" s="18"/>
      <c r="U309" s="18">
        <f t="shared" si="2"/>
        <v>7.672799999999999</v>
      </c>
      <c r="V309" s="18"/>
      <c r="W309" s="1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</row>
    <row r="310" spans="1:48" ht="12.75" customHeight="1" hidden="1">
      <c r="A310" s="2"/>
      <c r="B310" s="22"/>
      <c r="C310" s="22"/>
      <c r="D310" s="22"/>
      <c r="E310" s="22"/>
      <c r="F310" s="22"/>
      <c r="G310" s="22"/>
      <c r="H310" s="22"/>
      <c r="I310" s="22"/>
      <c r="J310" s="23"/>
      <c r="K310" s="23"/>
      <c r="L310" s="17"/>
      <c r="M310" s="17"/>
      <c r="N310" s="18"/>
      <c r="O310" s="18"/>
      <c r="P310" s="17"/>
      <c r="Q310" s="17"/>
      <c r="R310" s="18"/>
      <c r="S310" s="18"/>
      <c r="T310" s="18"/>
      <c r="U310" s="18">
        <f t="shared" si="2"/>
        <v>0</v>
      </c>
      <c r="V310" s="18"/>
      <c r="W310" s="1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</row>
    <row r="311" spans="1:48" ht="12.75">
      <c r="A311" s="2">
        <v>11</v>
      </c>
      <c r="B311" s="22" t="s">
        <v>141</v>
      </c>
      <c r="C311" s="22"/>
      <c r="D311" s="22"/>
      <c r="E311" s="22"/>
      <c r="F311" s="22"/>
      <c r="G311" s="22"/>
      <c r="H311" s="22"/>
      <c r="I311" s="22"/>
      <c r="J311" s="23">
        <v>0.0278</v>
      </c>
      <c r="K311" s="23"/>
      <c r="L311" s="17" t="s">
        <v>73</v>
      </c>
      <c r="M311" s="17"/>
      <c r="N311" s="18">
        <v>357.6</v>
      </c>
      <c r="O311" s="18"/>
      <c r="P311" s="17">
        <v>2</v>
      </c>
      <c r="Q311" s="17"/>
      <c r="R311" s="18">
        <f>J311*N311*P311</f>
        <v>19.88256</v>
      </c>
      <c r="S311" s="18"/>
      <c r="T311" s="18"/>
      <c r="U311" s="18">
        <f t="shared" si="2"/>
        <v>22.864944</v>
      </c>
      <c r="V311" s="18"/>
      <c r="W311" s="1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</row>
    <row r="312" spans="1:48" ht="12.75">
      <c r="A312" s="2">
        <v>12</v>
      </c>
      <c r="B312" s="22" t="s">
        <v>140</v>
      </c>
      <c r="C312" s="22"/>
      <c r="D312" s="22"/>
      <c r="E312" s="22"/>
      <c r="F312" s="22"/>
      <c r="G312" s="22"/>
      <c r="H312" s="22"/>
      <c r="I312" s="22"/>
      <c r="J312" s="23">
        <v>0.0417</v>
      </c>
      <c r="K312" s="23"/>
      <c r="L312" s="17" t="s">
        <v>73</v>
      </c>
      <c r="M312" s="17"/>
      <c r="N312" s="18">
        <v>125.9</v>
      </c>
      <c r="O312" s="18"/>
      <c r="P312" s="17">
        <v>1</v>
      </c>
      <c r="Q312" s="17"/>
      <c r="R312" s="18">
        <f>J312*N312*P312</f>
        <v>5.250030000000001</v>
      </c>
      <c r="S312" s="18"/>
      <c r="T312" s="18"/>
      <c r="U312" s="18">
        <f t="shared" si="2"/>
        <v>6.0375345000000005</v>
      </c>
      <c r="V312" s="18"/>
      <c r="W312" s="1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</row>
    <row r="313" spans="1:48" ht="12.75" customHeight="1" hidden="1">
      <c r="A313" s="2"/>
      <c r="B313" s="22"/>
      <c r="C313" s="22"/>
      <c r="D313" s="22"/>
      <c r="E313" s="22"/>
      <c r="F313" s="22"/>
      <c r="G313" s="22"/>
      <c r="H313" s="22"/>
      <c r="I313" s="22"/>
      <c r="J313" s="23"/>
      <c r="K313" s="23"/>
      <c r="L313" s="17"/>
      <c r="M313" s="17"/>
      <c r="N313" s="18"/>
      <c r="O313" s="18"/>
      <c r="P313" s="17"/>
      <c r="Q313" s="17"/>
      <c r="R313" s="18"/>
      <c r="S313" s="18"/>
      <c r="T313" s="18"/>
      <c r="U313" s="18">
        <f t="shared" si="2"/>
        <v>0</v>
      </c>
      <c r="V313" s="18"/>
      <c r="W313" s="1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</row>
    <row r="314" spans="1:48" ht="25.5" customHeight="1">
      <c r="A314" s="2">
        <v>13</v>
      </c>
      <c r="B314" s="22" t="s">
        <v>125</v>
      </c>
      <c r="C314" s="22"/>
      <c r="D314" s="22"/>
      <c r="E314" s="22"/>
      <c r="F314" s="22"/>
      <c r="G314" s="22"/>
      <c r="H314" s="22"/>
      <c r="I314" s="22"/>
      <c r="J314" s="23">
        <v>0.0417</v>
      </c>
      <c r="K314" s="23"/>
      <c r="L314" s="17" t="s">
        <v>73</v>
      </c>
      <c r="M314" s="17"/>
      <c r="N314" s="18">
        <v>2249.3</v>
      </c>
      <c r="O314" s="18"/>
      <c r="P314" s="17">
        <v>4</v>
      </c>
      <c r="Q314" s="17"/>
      <c r="R314" s="18">
        <f>J314*N314*P314</f>
        <v>375.18324</v>
      </c>
      <c r="S314" s="18"/>
      <c r="T314" s="18"/>
      <c r="U314" s="18">
        <f t="shared" si="2"/>
        <v>431.46072599999997</v>
      </c>
      <c r="V314" s="18"/>
      <c r="W314" s="1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</row>
    <row r="315" spans="1:48" ht="12.75">
      <c r="A315" s="2">
        <v>14</v>
      </c>
      <c r="B315" s="22" t="s">
        <v>3</v>
      </c>
      <c r="C315" s="22"/>
      <c r="D315" s="22"/>
      <c r="E315" s="22"/>
      <c r="F315" s="22"/>
      <c r="G315" s="22"/>
      <c r="H315" s="22"/>
      <c r="I315" s="22"/>
      <c r="J315" s="23">
        <v>0.0834</v>
      </c>
      <c r="K315" s="23"/>
      <c r="L315" s="17" t="s">
        <v>73</v>
      </c>
      <c r="M315" s="17"/>
      <c r="N315" s="18">
        <v>40</v>
      </c>
      <c r="O315" s="18"/>
      <c r="P315" s="17">
        <v>1</v>
      </c>
      <c r="Q315" s="17"/>
      <c r="R315" s="18">
        <f>J315*N315*P315</f>
        <v>3.3360000000000003</v>
      </c>
      <c r="S315" s="18"/>
      <c r="T315" s="18"/>
      <c r="U315" s="18">
        <f t="shared" si="2"/>
        <v>3.8364000000000003</v>
      </c>
      <c r="V315" s="18"/>
      <c r="W315" s="1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</row>
    <row r="316" spans="1:48" ht="12.75">
      <c r="A316" s="2">
        <v>15</v>
      </c>
      <c r="B316" s="22" t="s">
        <v>4</v>
      </c>
      <c r="C316" s="22"/>
      <c r="D316" s="22"/>
      <c r="E316" s="22"/>
      <c r="F316" s="22"/>
      <c r="G316" s="22"/>
      <c r="H316" s="22"/>
      <c r="I316" s="22"/>
      <c r="J316" s="23">
        <v>0.0556</v>
      </c>
      <c r="K316" s="23"/>
      <c r="L316" s="17" t="s">
        <v>73</v>
      </c>
      <c r="M316" s="17"/>
      <c r="N316" s="18">
        <v>90</v>
      </c>
      <c r="O316" s="18"/>
      <c r="P316" s="17">
        <v>1</v>
      </c>
      <c r="Q316" s="17"/>
      <c r="R316" s="18">
        <f>J316*N316*P316</f>
        <v>5.004</v>
      </c>
      <c r="S316" s="18"/>
      <c r="T316" s="18"/>
      <c r="U316" s="18">
        <f t="shared" si="2"/>
        <v>5.754599999999999</v>
      </c>
      <c r="V316" s="18"/>
      <c r="W316" s="1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</row>
    <row r="317" spans="1:48" ht="12.75">
      <c r="A317" s="2">
        <v>16</v>
      </c>
      <c r="B317" s="22" t="s">
        <v>5</v>
      </c>
      <c r="C317" s="22"/>
      <c r="D317" s="22"/>
      <c r="E317" s="22"/>
      <c r="F317" s="22"/>
      <c r="G317" s="22"/>
      <c r="H317" s="22"/>
      <c r="I317" s="22"/>
      <c r="J317" s="23">
        <v>0.0834</v>
      </c>
      <c r="K317" s="23"/>
      <c r="L317" s="17" t="s">
        <v>73</v>
      </c>
      <c r="M317" s="17"/>
      <c r="N317" s="18">
        <v>200</v>
      </c>
      <c r="O317" s="18"/>
      <c r="P317" s="17">
        <v>1</v>
      </c>
      <c r="Q317" s="17"/>
      <c r="R317" s="18">
        <f>J317*N317*P317</f>
        <v>16.68</v>
      </c>
      <c r="S317" s="18"/>
      <c r="T317" s="18"/>
      <c r="U317" s="18">
        <f t="shared" si="2"/>
        <v>19.182</v>
      </c>
      <c r="V317" s="18"/>
      <c r="W317" s="1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</row>
    <row r="318" spans="1:48" ht="27" customHeight="1">
      <c r="A318" s="2">
        <v>17</v>
      </c>
      <c r="B318" s="22" t="s">
        <v>6</v>
      </c>
      <c r="C318" s="22"/>
      <c r="D318" s="22"/>
      <c r="E318" s="22"/>
      <c r="F318" s="22"/>
      <c r="G318" s="22"/>
      <c r="H318" s="22"/>
      <c r="I318" s="22"/>
      <c r="J318" s="23">
        <v>0.0278</v>
      </c>
      <c r="K318" s="23"/>
      <c r="L318" s="17" t="s">
        <v>100</v>
      </c>
      <c r="M318" s="17"/>
      <c r="N318" s="18">
        <v>600</v>
      </c>
      <c r="O318" s="18"/>
      <c r="P318" s="17">
        <v>1</v>
      </c>
      <c r="Q318" s="17"/>
      <c r="R318" s="18">
        <f>J318*N318*P318</f>
        <v>16.68</v>
      </c>
      <c r="S318" s="18"/>
      <c r="T318" s="18"/>
      <c r="U318" s="18">
        <f t="shared" si="2"/>
        <v>19.182</v>
      </c>
      <c r="V318" s="18"/>
      <c r="W318" s="1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</row>
    <row r="319" spans="1:48" ht="12.75" customHeight="1" hidden="1">
      <c r="A319" s="2"/>
      <c r="B319" s="22"/>
      <c r="C319" s="22"/>
      <c r="D319" s="22"/>
      <c r="E319" s="22"/>
      <c r="F319" s="22"/>
      <c r="G319" s="22"/>
      <c r="H319" s="22"/>
      <c r="I319" s="22"/>
      <c r="J319" s="23"/>
      <c r="K319" s="23"/>
      <c r="L319" s="17"/>
      <c r="M319" s="17"/>
      <c r="N319" s="18"/>
      <c r="O319" s="18"/>
      <c r="P319" s="17"/>
      <c r="Q319" s="17"/>
      <c r="R319" s="18"/>
      <c r="S319" s="18"/>
      <c r="T319" s="18"/>
      <c r="U319" s="18">
        <f t="shared" si="2"/>
        <v>0</v>
      </c>
      <c r="V319" s="18"/>
      <c r="W319" s="1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</row>
    <row r="320" spans="1:48" ht="12.75" customHeight="1" hidden="1">
      <c r="A320" s="2"/>
      <c r="B320" s="22"/>
      <c r="C320" s="22"/>
      <c r="D320" s="22"/>
      <c r="E320" s="22"/>
      <c r="F320" s="22"/>
      <c r="G320" s="22"/>
      <c r="H320" s="22"/>
      <c r="I320" s="22"/>
      <c r="J320" s="23"/>
      <c r="K320" s="23"/>
      <c r="L320" s="17"/>
      <c r="M320" s="17"/>
      <c r="N320" s="18"/>
      <c r="O320" s="18"/>
      <c r="P320" s="17"/>
      <c r="Q320" s="17"/>
      <c r="R320" s="18"/>
      <c r="S320" s="18"/>
      <c r="T320" s="18"/>
      <c r="U320" s="18">
        <f t="shared" si="2"/>
        <v>0</v>
      </c>
      <c r="V320" s="18"/>
      <c r="W320" s="1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</row>
    <row r="321" spans="1:48" ht="12.75" customHeight="1" hidden="1">
      <c r="A321" s="2"/>
      <c r="B321" s="22"/>
      <c r="C321" s="22"/>
      <c r="D321" s="22"/>
      <c r="E321" s="22"/>
      <c r="F321" s="22"/>
      <c r="G321" s="22"/>
      <c r="H321" s="22"/>
      <c r="I321" s="22"/>
      <c r="J321" s="23"/>
      <c r="K321" s="23"/>
      <c r="L321" s="17"/>
      <c r="M321" s="17"/>
      <c r="N321" s="18"/>
      <c r="O321" s="18"/>
      <c r="P321" s="17"/>
      <c r="Q321" s="17"/>
      <c r="R321" s="18"/>
      <c r="S321" s="18"/>
      <c r="T321" s="18"/>
      <c r="U321" s="18">
        <f t="shared" si="2"/>
        <v>0</v>
      </c>
      <c r="V321" s="18"/>
      <c r="W321" s="1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</row>
    <row r="322" spans="1:48" ht="12.75">
      <c r="A322" s="2">
        <v>18</v>
      </c>
      <c r="B322" s="22" t="s">
        <v>126</v>
      </c>
      <c r="C322" s="22"/>
      <c r="D322" s="22"/>
      <c r="E322" s="22"/>
      <c r="F322" s="22"/>
      <c r="G322" s="22"/>
      <c r="H322" s="22"/>
      <c r="I322" s="22"/>
      <c r="J322" s="23">
        <v>0.0834</v>
      </c>
      <c r="K322" s="23"/>
      <c r="L322" s="17" t="s">
        <v>73</v>
      </c>
      <c r="M322" s="17"/>
      <c r="N322" s="18">
        <v>300.5</v>
      </c>
      <c r="O322" s="18"/>
      <c r="P322" s="17">
        <v>2</v>
      </c>
      <c r="Q322" s="17"/>
      <c r="R322" s="18">
        <f>J322*N322*P322</f>
        <v>50.123400000000004</v>
      </c>
      <c r="S322" s="18"/>
      <c r="T322" s="18"/>
      <c r="U322" s="18">
        <f t="shared" si="2"/>
        <v>57.64191</v>
      </c>
      <c r="V322" s="18"/>
      <c r="W322" s="1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</row>
    <row r="323" spans="1:48" ht="25.5" customHeight="1">
      <c r="A323" s="2">
        <v>19</v>
      </c>
      <c r="B323" s="22" t="s">
        <v>127</v>
      </c>
      <c r="C323" s="22"/>
      <c r="D323" s="22"/>
      <c r="E323" s="22"/>
      <c r="F323" s="22"/>
      <c r="G323" s="22"/>
      <c r="H323" s="22"/>
      <c r="I323" s="22"/>
      <c r="J323" s="23">
        <v>0.0417</v>
      </c>
      <c r="K323" s="23"/>
      <c r="L323" s="17" t="s">
        <v>73</v>
      </c>
      <c r="M323" s="17"/>
      <c r="N323" s="18">
        <v>568.1</v>
      </c>
      <c r="O323" s="18"/>
      <c r="P323" s="17">
        <v>4</v>
      </c>
      <c r="Q323" s="17"/>
      <c r="R323" s="18">
        <f>J323*N323*P323</f>
        <v>94.75908000000001</v>
      </c>
      <c r="S323" s="18"/>
      <c r="T323" s="18"/>
      <c r="U323" s="18">
        <f t="shared" si="2"/>
        <v>108.972942</v>
      </c>
      <c r="V323" s="18"/>
      <c r="W323" s="1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</row>
    <row r="324" spans="1:48" ht="12.75" customHeight="1" hidden="1">
      <c r="A324" s="2"/>
      <c r="B324" s="22"/>
      <c r="C324" s="22"/>
      <c r="D324" s="22"/>
      <c r="E324" s="22"/>
      <c r="F324" s="22"/>
      <c r="G324" s="22"/>
      <c r="H324" s="22"/>
      <c r="I324" s="22"/>
      <c r="J324" s="23"/>
      <c r="K324" s="23"/>
      <c r="L324" s="17"/>
      <c r="M324" s="17"/>
      <c r="N324" s="18"/>
      <c r="O324" s="18"/>
      <c r="P324" s="17"/>
      <c r="Q324" s="17"/>
      <c r="R324" s="18"/>
      <c r="S324" s="18"/>
      <c r="T324" s="18"/>
      <c r="U324" s="18">
        <f t="shared" si="2"/>
        <v>0</v>
      </c>
      <c r="V324" s="18"/>
      <c r="W324" s="1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</row>
    <row r="325" spans="1:48" ht="12.75">
      <c r="A325" s="2">
        <v>20</v>
      </c>
      <c r="B325" s="22" t="s">
        <v>8</v>
      </c>
      <c r="C325" s="22"/>
      <c r="D325" s="22"/>
      <c r="E325" s="22"/>
      <c r="F325" s="22"/>
      <c r="G325" s="22"/>
      <c r="H325" s="22"/>
      <c r="I325" s="22"/>
      <c r="J325" s="23">
        <v>0.0278</v>
      </c>
      <c r="K325" s="23"/>
      <c r="L325" s="17" t="s">
        <v>73</v>
      </c>
      <c r="M325" s="17"/>
      <c r="N325" s="18">
        <v>35</v>
      </c>
      <c r="O325" s="18"/>
      <c r="P325" s="17">
        <v>1</v>
      </c>
      <c r="Q325" s="17"/>
      <c r="R325" s="18">
        <f>J325*N325*P325</f>
        <v>0.973</v>
      </c>
      <c r="S325" s="18"/>
      <c r="T325" s="18"/>
      <c r="U325" s="18">
        <f t="shared" si="2"/>
        <v>1.11895</v>
      </c>
      <c r="V325" s="18"/>
      <c r="W325" s="1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</row>
    <row r="326" spans="1:48" ht="12.75" hidden="1">
      <c r="A326" s="2"/>
      <c r="B326" s="22"/>
      <c r="C326" s="22"/>
      <c r="D326" s="22"/>
      <c r="E326" s="22"/>
      <c r="F326" s="22"/>
      <c r="G326" s="22"/>
      <c r="H326" s="22"/>
      <c r="I326" s="22"/>
      <c r="J326" s="23"/>
      <c r="K326" s="23"/>
      <c r="L326" s="17"/>
      <c r="M326" s="17"/>
      <c r="N326" s="18"/>
      <c r="O326" s="18"/>
      <c r="P326" s="17"/>
      <c r="Q326" s="17"/>
      <c r="R326" s="18"/>
      <c r="S326" s="18"/>
      <c r="T326" s="18"/>
      <c r="U326" s="18"/>
      <c r="V326" s="18"/>
      <c r="W326" s="1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</row>
    <row r="327" spans="1:48" ht="12.75" hidden="1">
      <c r="A327" s="2"/>
      <c r="B327" s="22"/>
      <c r="C327" s="22"/>
      <c r="D327" s="22"/>
      <c r="E327" s="22"/>
      <c r="F327" s="22"/>
      <c r="G327" s="22"/>
      <c r="H327" s="22"/>
      <c r="I327" s="22"/>
      <c r="J327" s="23"/>
      <c r="K327" s="23"/>
      <c r="L327" s="17"/>
      <c r="M327" s="17"/>
      <c r="N327" s="18"/>
      <c r="O327" s="18"/>
      <c r="P327" s="17"/>
      <c r="Q327" s="17"/>
      <c r="R327" s="18"/>
      <c r="S327" s="18"/>
      <c r="T327" s="18"/>
      <c r="U327" s="18"/>
      <c r="V327" s="18"/>
      <c r="W327" s="1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</row>
    <row r="328" spans="1:48" ht="12.75" hidden="1">
      <c r="A328" s="2"/>
      <c r="B328" s="22"/>
      <c r="C328" s="22"/>
      <c r="D328" s="22"/>
      <c r="E328" s="22"/>
      <c r="F328" s="22"/>
      <c r="G328" s="22"/>
      <c r="H328" s="22"/>
      <c r="I328" s="22"/>
      <c r="J328" s="23"/>
      <c r="K328" s="23"/>
      <c r="L328" s="17"/>
      <c r="M328" s="17"/>
      <c r="N328" s="18"/>
      <c r="O328" s="18"/>
      <c r="P328" s="17"/>
      <c r="Q328" s="17"/>
      <c r="R328" s="18"/>
      <c r="S328" s="18"/>
      <c r="T328" s="18"/>
      <c r="U328" s="18"/>
      <c r="V328" s="18"/>
      <c r="W328" s="1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</row>
    <row r="329" spans="1:48" ht="12.75" hidden="1">
      <c r="A329" s="2"/>
      <c r="B329" s="22"/>
      <c r="C329" s="22"/>
      <c r="D329" s="22"/>
      <c r="E329" s="22"/>
      <c r="F329" s="22"/>
      <c r="G329" s="22"/>
      <c r="H329" s="22"/>
      <c r="I329" s="22"/>
      <c r="J329" s="23"/>
      <c r="K329" s="23"/>
      <c r="L329" s="17"/>
      <c r="M329" s="17"/>
      <c r="N329" s="18"/>
      <c r="O329" s="18"/>
      <c r="P329" s="17"/>
      <c r="Q329" s="17"/>
      <c r="R329" s="18"/>
      <c r="S329" s="18"/>
      <c r="T329" s="18"/>
      <c r="U329" s="18"/>
      <c r="V329" s="18"/>
      <c r="W329" s="1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</row>
    <row r="330" spans="1:48" ht="12.75" hidden="1">
      <c r="A330" s="2"/>
      <c r="B330" s="22"/>
      <c r="C330" s="22"/>
      <c r="D330" s="22"/>
      <c r="E330" s="22"/>
      <c r="F330" s="22"/>
      <c r="G330" s="22"/>
      <c r="H330" s="22"/>
      <c r="I330" s="22"/>
      <c r="J330" s="23"/>
      <c r="K330" s="23"/>
      <c r="L330" s="17"/>
      <c r="M330" s="17"/>
      <c r="N330" s="18"/>
      <c r="O330" s="18"/>
      <c r="P330" s="17"/>
      <c r="Q330" s="17"/>
      <c r="R330" s="18"/>
      <c r="S330" s="18"/>
      <c r="T330" s="18"/>
      <c r="U330" s="18"/>
      <c r="V330" s="18"/>
      <c r="W330" s="1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</row>
    <row r="331" spans="1:48" ht="12.75">
      <c r="A331" s="6"/>
      <c r="B331" s="19" t="s">
        <v>57</v>
      </c>
      <c r="C331" s="19"/>
      <c r="D331" s="19"/>
      <c r="E331" s="19"/>
      <c r="F331" s="19"/>
      <c r="G331" s="19"/>
      <c r="H331" s="19"/>
      <c r="I331" s="19"/>
      <c r="J331" s="20"/>
      <c r="K331" s="20"/>
      <c r="L331" s="20"/>
      <c r="M331" s="20"/>
      <c r="N331" s="20"/>
      <c r="O331" s="20"/>
      <c r="P331" s="20"/>
      <c r="Q331" s="20"/>
      <c r="R331" s="21">
        <f>SUM(R298:T330)</f>
        <v>747.96595</v>
      </c>
      <c r="S331" s="21"/>
      <c r="T331" s="21"/>
      <c r="U331" s="21">
        <f>SUM(U298:W330)</f>
        <v>860.1608425000001</v>
      </c>
      <c r="V331" s="21"/>
      <c r="W331" s="21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</row>
    <row r="332" spans="25:48" ht="6" customHeight="1"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</row>
    <row r="333" spans="25:48" ht="7.5" customHeight="1" hidden="1"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</row>
    <row r="334" spans="1:48" ht="12.75" hidden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</row>
    <row r="335" spans="1:48" ht="12.75" hidden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</row>
    <row r="336" spans="1:48" ht="26.25" customHeight="1" hidden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</row>
    <row r="337" spans="1:48" ht="12.75" hidden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</row>
    <row r="338" spans="25:48" ht="12.75" hidden="1"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</row>
    <row r="339" spans="1:48" ht="12.75" hidden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</row>
    <row r="340" spans="1:48" ht="50.25" customHeight="1" hidden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</row>
    <row r="341" spans="1:48" ht="12.75" hidden="1">
      <c r="A341" s="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</row>
    <row r="342" spans="1:48" ht="12.75" hidden="1">
      <c r="A342" s="2"/>
      <c r="B342" s="22"/>
      <c r="C342" s="22"/>
      <c r="D342" s="22"/>
      <c r="E342" s="22"/>
      <c r="F342" s="22"/>
      <c r="G342" s="22"/>
      <c r="H342" s="22"/>
      <c r="I342" s="22"/>
      <c r="J342" s="23"/>
      <c r="K342" s="23"/>
      <c r="L342" s="17"/>
      <c r="M342" s="17"/>
      <c r="N342" s="18"/>
      <c r="O342" s="18"/>
      <c r="P342" s="17"/>
      <c r="Q342" s="17"/>
      <c r="R342" s="18"/>
      <c r="S342" s="18"/>
      <c r="T342" s="18"/>
      <c r="U342" s="18"/>
      <c r="V342" s="18"/>
      <c r="W342" s="1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</row>
    <row r="343" spans="1:48" ht="12.75" hidden="1">
      <c r="A343" s="2"/>
      <c r="B343" s="22"/>
      <c r="C343" s="22"/>
      <c r="D343" s="22"/>
      <c r="E343" s="22"/>
      <c r="F343" s="22"/>
      <c r="G343" s="22"/>
      <c r="H343" s="22"/>
      <c r="I343" s="22"/>
      <c r="J343" s="23"/>
      <c r="K343" s="23"/>
      <c r="L343" s="17"/>
      <c r="M343" s="17"/>
      <c r="N343" s="18"/>
      <c r="O343" s="18"/>
      <c r="P343" s="17"/>
      <c r="Q343" s="17"/>
      <c r="R343" s="18"/>
      <c r="S343" s="18"/>
      <c r="T343" s="18"/>
      <c r="U343" s="18"/>
      <c r="V343" s="18"/>
      <c r="W343" s="1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</row>
    <row r="344" spans="1:48" ht="12.75" hidden="1">
      <c r="A344" s="2"/>
      <c r="B344" s="22"/>
      <c r="C344" s="22"/>
      <c r="D344" s="22"/>
      <c r="E344" s="22"/>
      <c r="F344" s="22"/>
      <c r="G344" s="22"/>
      <c r="H344" s="22"/>
      <c r="I344" s="22"/>
      <c r="J344" s="23"/>
      <c r="K344" s="23"/>
      <c r="L344" s="17"/>
      <c r="M344" s="17"/>
      <c r="N344" s="18"/>
      <c r="O344" s="18"/>
      <c r="P344" s="17"/>
      <c r="Q344" s="17"/>
      <c r="R344" s="18"/>
      <c r="S344" s="18"/>
      <c r="T344" s="18"/>
      <c r="U344" s="18"/>
      <c r="V344" s="18"/>
      <c r="W344" s="1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</row>
    <row r="345" spans="1:48" ht="12.75" hidden="1">
      <c r="A345" s="2"/>
      <c r="B345" s="22"/>
      <c r="C345" s="22"/>
      <c r="D345" s="22"/>
      <c r="E345" s="22"/>
      <c r="F345" s="22"/>
      <c r="G345" s="22"/>
      <c r="H345" s="22"/>
      <c r="I345" s="22"/>
      <c r="J345" s="23"/>
      <c r="K345" s="23"/>
      <c r="L345" s="17"/>
      <c r="M345" s="17"/>
      <c r="N345" s="18"/>
      <c r="O345" s="18"/>
      <c r="P345" s="17"/>
      <c r="Q345" s="17"/>
      <c r="R345" s="18"/>
      <c r="S345" s="18"/>
      <c r="T345" s="18"/>
      <c r="U345" s="18"/>
      <c r="V345" s="18"/>
      <c r="W345" s="1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</row>
    <row r="346" spans="1:48" ht="12.75" hidden="1">
      <c r="A346" s="2"/>
      <c r="B346" s="22"/>
      <c r="C346" s="22"/>
      <c r="D346" s="22"/>
      <c r="E346" s="22"/>
      <c r="F346" s="22"/>
      <c r="G346" s="22"/>
      <c r="H346" s="22"/>
      <c r="I346" s="22"/>
      <c r="J346" s="23"/>
      <c r="K346" s="23"/>
      <c r="L346" s="17"/>
      <c r="M346" s="17"/>
      <c r="N346" s="18"/>
      <c r="O346" s="18"/>
      <c r="P346" s="17"/>
      <c r="Q346" s="17"/>
      <c r="R346" s="18"/>
      <c r="S346" s="18"/>
      <c r="T346" s="18"/>
      <c r="U346" s="18"/>
      <c r="V346" s="18"/>
      <c r="W346" s="1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</row>
    <row r="347" spans="1:48" ht="12.75" hidden="1">
      <c r="A347" s="2"/>
      <c r="B347" s="22"/>
      <c r="C347" s="22"/>
      <c r="D347" s="22"/>
      <c r="E347" s="22"/>
      <c r="F347" s="22"/>
      <c r="G347" s="22"/>
      <c r="H347" s="22"/>
      <c r="I347" s="22"/>
      <c r="J347" s="23"/>
      <c r="K347" s="23"/>
      <c r="L347" s="17"/>
      <c r="M347" s="17"/>
      <c r="N347" s="18"/>
      <c r="O347" s="18"/>
      <c r="P347" s="17"/>
      <c r="Q347" s="17"/>
      <c r="R347" s="18"/>
      <c r="S347" s="18"/>
      <c r="T347" s="18"/>
      <c r="U347" s="18"/>
      <c r="V347" s="18"/>
      <c r="W347" s="1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</row>
    <row r="348" spans="1:48" ht="12.75" hidden="1">
      <c r="A348" s="2"/>
      <c r="B348" s="22"/>
      <c r="C348" s="22"/>
      <c r="D348" s="22"/>
      <c r="E348" s="22"/>
      <c r="F348" s="22"/>
      <c r="G348" s="22"/>
      <c r="H348" s="22"/>
      <c r="I348" s="22"/>
      <c r="J348" s="23"/>
      <c r="K348" s="23"/>
      <c r="L348" s="17"/>
      <c r="M348" s="17"/>
      <c r="N348" s="18"/>
      <c r="O348" s="18"/>
      <c r="P348" s="17"/>
      <c r="Q348" s="17"/>
      <c r="R348" s="18"/>
      <c r="S348" s="18"/>
      <c r="T348" s="18"/>
      <c r="U348" s="18"/>
      <c r="V348" s="18"/>
      <c r="W348" s="1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</row>
    <row r="349" spans="1:48" ht="12.75" hidden="1">
      <c r="A349" s="2"/>
      <c r="B349" s="22"/>
      <c r="C349" s="22"/>
      <c r="D349" s="22"/>
      <c r="E349" s="22"/>
      <c r="F349" s="22"/>
      <c r="G349" s="22"/>
      <c r="H349" s="22"/>
      <c r="I349" s="22"/>
      <c r="J349" s="23"/>
      <c r="K349" s="23"/>
      <c r="L349" s="17"/>
      <c r="M349" s="17"/>
      <c r="N349" s="18"/>
      <c r="O349" s="18"/>
      <c r="P349" s="17"/>
      <c r="Q349" s="17"/>
      <c r="R349" s="18"/>
      <c r="S349" s="18"/>
      <c r="T349" s="18"/>
      <c r="U349" s="18"/>
      <c r="V349" s="18"/>
      <c r="W349" s="1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</row>
    <row r="350" spans="1:48" ht="12.75" hidden="1">
      <c r="A350" s="2"/>
      <c r="B350" s="22"/>
      <c r="C350" s="22"/>
      <c r="D350" s="22"/>
      <c r="E350" s="22"/>
      <c r="F350" s="22"/>
      <c r="G350" s="22"/>
      <c r="H350" s="22"/>
      <c r="I350" s="22"/>
      <c r="J350" s="23"/>
      <c r="K350" s="23"/>
      <c r="L350" s="17"/>
      <c r="M350" s="17"/>
      <c r="N350" s="18"/>
      <c r="O350" s="18"/>
      <c r="P350" s="17"/>
      <c r="Q350" s="17"/>
      <c r="R350" s="18"/>
      <c r="S350" s="18"/>
      <c r="T350" s="18"/>
      <c r="U350" s="18"/>
      <c r="V350" s="18"/>
      <c r="W350" s="1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</row>
    <row r="351" spans="1:48" ht="12.75" hidden="1">
      <c r="A351" s="2"/>
      <c r="B351" s="22"/>
      <c r="C351" s="22"/>
      <c r="D351" s="22"/>
      <c r="E351" s="22"/>
      <c r="F351" s="22"/>
      <c r="G351" s="22"/>
      <c r="H351" s="22"/>
      <c r="I351" s="22"/>
      <c r="J351" s="23"/>
      <c r="K351" s="23"/>
      <c r="L351" s="17"/>
      <c r="M351" s="17"/>
      <c r="N351" s="18"/>
      <c r="O351" s="18"/>
      <c r="P351" s="17"/>
      <c r="Q351" s="17"/>
      <c r="R351" s="18"/>
      <c r="S351" s="18"/>
      <c r="T351" s="18"/>
      <c r="U351" s="18"/>
      <c r="V351" s="18"/>
      <c r="W351" s="1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</row>
    <row r="352" spans="1:48" ht="12.75" hidden="1">
      <c r="A352" s="2"/>
      <c r="B352" s="22"/>
      <c r="C352" s="22"/>
      <c r="D352" s="22"/>
      <c r="E352" s="22"/>
      <c r="F352" s="22"/>
      <c r="G352" s="22"/>
      <c r="H352" s="22"/>
      <c r="I352" s="22"/>
      <c r="J352" s="23"/>
      <c r="K352" s="23"/>
      <c r="L352" s="17"/>
      <c r="M352" s="17"/>
      <c r="N352" s="18"/>
      <c r="O352" s="18"/>
      <c r="P352" s="17"/>
      <c r="Q352" s="17"/>
      <c r="R352" s="18"/>
      <c r="S352" s="18"/>
      <c r="T352" s="18"/>
      <c r="U352" s="18"/>
      <c r="V352" s="18"/>
      <c r="W352" s="1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</row>
    <row r="353" spans="1:48" ht="12.75" hidden="1">
      <c r="A353" s="2"/>
      <c r="B353" s="22"/>
      <c r="C353" s="22"/>
      <c r="D353" s="22"/>
      <c r="E353" s="22"/>
      <c r="F353" s="22"/>
      <c r="G353" s="22"/>
      <c r="H353" s="22"/>
      <c r="I353" s="22"/>
      <c r="J353" s="23"/>
      <c r="K353" s="23"/>
      <c r="L353" s="17"/>
      <c r="M353" s="17"/>
      <c r="N353" s="18"/>
      <c r="O353" s="18"/>
      <c r="P353" s="17"/>
      <c r="Q353" s="17"/>
      <c r="R353" s="18"/>
      <c r="S353" s="18"/>
      <c r="T353" s="18"/>
      <c r="U353" s="18"/>
      <c r="V353" s="18"/>
      <c r="W353" s="1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</row>
    <row r="354" spans="1:48" ht="12.75" hidden="1">
      <c r="A354" s="2"/>
      <c r="B354" s="22"/>
      <c r="C354" s="22"/>
      <c r="D354" s="22"/>
      <c r="E354" s="22"/>
      <c r="F354" s="22"/>
      <c r="G354" s="22"/>
      <c r="H354" s="22"/>
      <c r="I354" s="22"/>
      <c r="J354" s="23"/>
      <c r="K354" s="23"/>
      <c r="L354" s="17"/>
      <c r="M354" s="17"/>
      <c r="N354" s="18"/>
      <c r="O354" s="18"/>
      <c r="P354" s="17"/>
      <c r="Q354" s="17"/>
      <c r="R354" s="18"/>
      <c r="S354" s="18"/>
      <c r="T354" s="18"/>
      <c r="U354" s="18"/>
      <c r="V354" s="18"/>
      <c r="W354" s="1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</row>
    <row r="355" spans="1:48" ht="12.75" hidden="1">
      <c r="A355" s="2"/>
      <c r="B355" s="22"/>
      <c r="C355" s="22"/>
      <c r="D355" s="22"/>
      <c r="E355" s="22"/>
      <c r="F355" s="22"/>
      <c r="G355" s="22"/>
      <c r="H355" s="22"/>
      <c r="I355" s="22"/>
      <c r="J355" s="23"/>
      <c r="K355" s="23"/>
      <c r="L355" s="17"/>
      <c r="M355" s="17"/>
      <c r="N355" s="18"/>
      <c r="O355" s="18"/>
      <c r="P355" s="17"/>
      <c r="Q355" s="17"/>
      <c r="R355" s="18"/>
      <c r="S355" s="18"/>
      <c r="T355" s="18"/>
      <c r="U355" s="18"/>
      <c r="V355" s="18"/>
      <c r="W355" s="1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</row>
    <row r="356" spans="1:48" ht="12.75" hidden="1">
      <c r="A356" s="2"/>
      <c r="B356" s="22"/>
      <c r="C356" s="22"/>
      <c r="D356" s="22"/>
      <c r="E356" s="22"/>
      <c r="F356" s="22"/>
      <c r="G356" s="22"/>
      <c r="H356" s="22"/>
      <c r="I356" s="22"/>
      <c r="J356" s="23"/>
      <c r="K356" s="23"/>
      <c r="L356" s="17"/>
      <c r="M356" s="17"/>
      <c r="N356" s="18"/>
      <c r="O356" s="18"/>
      <c r="P356" s="17"/>
      <c r="Q356" s="17"/>
      <c r="R356" s="18"/>
      <c r="S356" s="18"/>
      <c r="T356" s="18"/>
      <c r="U356" s="18"/>
      <c r="V356" s="18"/>
      <c r="W356" s="1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</row>
    <row r="357" spans="1:48" ht="12.75" hidden="1">
      <c r="A357" s="2"/>
      <c r="B357" s="22"/>
      <c r="C357" s="22"/>
      <c r="D357" s="22"/>
      <c r="E357" s="22"/>
      <c r="F357" s="22"/>
      <c r="G357" s="22"/>
      <c r="H357" s="22"/>
      <c r="I357" s="22"/>
      <c r="J357" s="23"/>
      <c r="K357" s="23"/>
      <c r="L357" s="17"/>
      <c r="M357" s="17"/>
      <c r="N357" s="18"/>
      <c r="O357" s="18"/>
      <c r="P357" s="17"/>
      <c r="Q357" s="17"/>
      <c r="R357" s="18"/>
      <c r="S357" s="18"/>
      <c r="T357" s="18"/>
      <c r="U357" s="18"/>
      <c r="V357" s="18"/>
      <c r="W357" s="1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</row>
    <row r="358" spans="1:48" ht="12.75" hidden="1">
      <c r="A358" s="2"/>
      <c r="B358" s="22"/>
      <c r="C358" s="22"/>
      <c r="D358" s="22"/>
      <c r="E358" s="22"/>
      <c r="F358" s="22"/>
      <c r="G358" s="22"/>
      <c r="H358" s="22"/>
      <c r="I358" s="22"/>
      <c r="J358" s="23"/>
      <c r="K358" s="23"/>
      <c r="L358" s="17"/>
      <c r="M358" s="17"/>
      <c r="N358" s="18"/>
      <c r="O358" s="18"/>
      <c r="P358" s="17"/>
      <c r="Q358" s="17"/>
      <c r="R358" s="18"/>
      <c r="S358" s="18"/>
      <c r="T358" s="18"/>
      <c r="U358" s="18"/>
      <c r="V358" s="18"/>
      <c r="W358" s="1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</row>
    <row r="359" spans="1:48" ht="12.75" hidden="1">
      <c r="A359" s="2"/>
      <c r="B359" s="22"/>
      <c r="C359" s="22"/>
      <c r="D359" s="22"/>
      <c r="E359" s="22"/>
      <c r="F359" s="22"/>
      <c r="G359" s="22"/>
      <c r="H359" s="22"/>
      <c r="I359" s="22"/>
      <c r="J359" s="23"/>
      <c r="K359" s="23"/>
      <c r="L359" s="17"/>
      <c r="M359" s="17"/>
      <c r="N359" s="18"/>
      <c r="O359" s="18"/>
      <c r="P359" s="17"/>
      <c r="Q359" s="17"/>
      <c r="R359" s="18"/>
      <c r="S359" s="18"/>
      <c r="T359" s="18"/>
      <c r="U359" s="18"/>
      <c r="V359" s="18"/>
      <c r="W359" s="1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</row>
    <row r="360" spans="1:48" ht="12.75" hidden="1">
      <c r="A360" s="2"/>
      <c r="B360" s="22"/>
      <c r="C360" s="22"/>
      <c r="D360" s="22"/>
      <c r="E360" s="22"/>
      <c r="F360" s="22"/>
      <c r="G360" s="22"/>
      <c r="H360" s="22"/>
      <c r="I360" s="22"/>
      <c r="J360" s="23"/>
      <c r="K360" s="23"/>
      <c r="L360" s="17"/>
      <c r="M360" s="17"/>
      <c r="N360" s="18"/>
      <c r="O360" s="18"/>
      <c r="P360" s="17"/>
      <c r="Q360" s="17"/>
      <c r="R360" s="18"/>
      <c r="S360" s="18"/>
      <c r="T360" s="18"/>
      <c r="U360" s="18"/>
      <c r="V360" s="18"/>
      <c r="W360" s="1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</row>
    <row r="361" spans="1:48" ht="12.75" hidden="1">
      <c r="A361" s="2"/>
      <c r="B361" s="22"/>
      <c r="C361" s="22"/>
      <c r="D361" s="22"/>
      <c r="E361" s="22"/>
      <c r="F361" s="22"/>
      <c r="G361" s="22"/>
      <c r="H361" s="22"/>
      <c r="I361" s="22"/>
      <c r="J361" s="23"/>
      <c r="K361" s="23"/>
      <c r="L361" s="17"/>
      <c r="M361" s="17"/>
      <c r="N361" s="18"/>
      <c r="O361" s="18"/>
      <c r="P361" s="17"/>
      <c r="Q361" s="17"/>
      <c r="R361" s="18"/>
      <c r="S361" s="18"/>
      <c r="T361" s="18"/>
      <c r="U361" s="18"/>
      <c r="V361" s="18"/>
      <c r="W361" s="1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</row>
    <row r="362" spans="1:48" ht="12.75" hidden="1">
      <c r="A362" s="2"/>
      <c r="B362" s="22"/>
      <c r="C362" s="22"/>
      <c r="D362" s="22"/>
      <c r="E362" s="22"/>
      <c r="F362" s="22"/>
      <c r="G362" s="22"/>
      <c r="H362" s="22"/>
      <c r="I362" s="22"/>
      <c r="J362" s="23"/>
      <c r="K362" s="23"/>
      <c r="L362" s="17"/>
      <c r="M362" s="17"/>
      <c r="N362" s="18"/>
      <c r="O362" s="18"/>
      <c r="P362" s="17"/>
      <c r="Q362" s="17"/>
      <c r="R362" s="18"/>
      <c r="S362" s="18"/>
      <c r="T362" s="18"/>
      <c r="U362" s="18"/>
      <c r="V362" s="18"/>
      <c r="W362" s="1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</row>
    <row r="363" spans="1:48" ht="12.75" hidden="1">
      <c r="A363" s="2"/>
      <c r="B363" s="22"/>
      <c r="C363" s="22"/>
      <c r="D363" s="22"/>
      <c r="E363" s="22"/>
      <c r="F363" s="22"/>
      <c r="G363" s="22"/>
      <c r="H363" s="22"/>
      <c r="I363" s="22"/>
      <c r="J363" s="23"/>
      <c r="K363" s="23"/>
      <c r="L363" s="17"/>
      <c r="M363" s="17"/>
      <c r="N363" s="18"/>
      <c r="O363" s="18"/>
      <c r="P363" s="17"/>
      <c r="Q363" s="17"/>
      <c r="R363" s="18"/>
      <c r="S363" s="18"/>
      <c r="T363" s="18"/>
      <c r="U363" s="18"/>
      <c r="V363" s="18"/>
      <c r="W363" s="1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</row>
    <row r="364" spans="1:48" ht="12.75" hidden="1">
      <c r="A364" s="2"/>
      <c r="B364" s="22"/>
      <c r="C364" s="22"/>
      <c r="D364" s="22"/>
      <c r="E364" s="22"/>
      <c r="F364" s="22"/>
      <c r="G364" s="22"/>
      <c r="H364" s="22"/>
      <c r="I364" s="22"/>
      <c r="J364" s="23"/>
      <c r="K364" s="23"/>
      <c r="L364" s="17"/>
      <c r="M364" s="17"/>
      <c r="N364" s="18"/>
      <c r="O364" s="18"/>
      <c r="P364" s="17"/>
      <c r="Q364" s="17"/>
      <c r="R364" s="18"/>
      <c r="S364" s="18"/>
      <c r="T364" s="18"/>
      <c r="U364" s="18"/>
      <c r="V364" s="18"/>
      <c r="W364" s="1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</row>
    <row r="365" spans="1:48" ht="12.75" hidden="1">
      <c r="A365" s="2"/>
      <c r="B365" s="22"/>
      <c r="C365" s="22"/>
      <c r="D365" s="22"/>
      <c r="E365" s="22"/>
      <c r="F365" s="22"/>
      <c r="G365" s="22"/>
      <c r="H365" s="22"/>
      <c r="I365" s="22"/>
      <c r="J365" s="23"/>
      <c r="K365" s="23"/>
      <c r="L365" s="17"/>
      <c r="M365" s="17"/>
      <c r="N365" s="18"/>
      <c r="O365" s="18"/>
      <c r="P365" s="17"/>
      <c r="Q365" s="17"/>
      <c r="R365" s="18"/>
      <c r="S365" s="18"/>
      <c r="T365" s="18"/>
      <c r="U365" s="18"/>
      <c r="V365" s="18"/>
      <c r="W365" s="1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</row>
    <row r="366" spans="1:48" ht="12.75" hidden="1">
      <c r="A366" s="2"/>
      <c r="B366" s="22"/>
      <c r="C366" s="22"/>
      <c r="D366" s="22"/>
      <c r="E366" s="22"/>
      <c r="F366" s="22"/>
      <c r="G366" s="22"/>
      <c r="H366" s="22"/>
      <c r="I366" s="22"/>
      <c r="J366" s="23"/>
      <c r="K366" s="23"/>
      <c r="L366" s="17"/>
      <c r="M366" s="17"/>
      <c r="N366" s="18"/>
      <c r="O366" s="18"/>
      <c r="P366" s="17"/>
      <c r="Q366" s="17"/>
      <c r="R366" s="18"/>
      <c r="S366" s="18"/>
      <c r="T366" s="18"/>
      <c r="U366" s="18"/>
      <c r="V366" s="18"/>
      <c r="W366" s="1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</row>
    <row r="367" spans="1:48" ht="12.75" hidden="1">
      <c r="A367" s="2"/>
      <c r="B367" s="22"/>
      <c r="C367" s="22"/>
      <c r="D367" s="22"/>
      <c r="E367" s="22"/>
      <c r="F367" s="22"/>
      <c r="G367" s="22"/>
      <c r="H367" s="22"/>
      <c r="I367" s="22"/>
      <c r="J367" s="23"/>
      <c r="K367" s="23"/>
      <c r="L367" s="17"/>
      <c r="M367" s="17"/>
      <c r="N367" s="18"/>
      <c r="O367" s="18"/>
      <c r="P367" s="17"/>
      <c r="Q367" s="17"/>
      <c r="R367" s="18"/>
      <c r="S367" s="18"/>
      <c r="T367" s="18"/>
      <c r="U367" s="18"/>
      <c r="V367" s="18"/>
      <c r="W367" s="1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</row>
    <row r="368" spans="1:48" ht="12.75" hidden="1">
      <c r="A368" s="2"/>
      <c r="B368" s="22"/>
      <c r="C368" s="22"/>
      <c r="D368" s="22"/>
      <c r="E368" s="22"/>
      <c r="F368" s="22"/>
      <c r="G368" s="22"/>
      <c r="H368" s="22"/>
      <c r="I368" s="22"/>
      <c r="J368" s="23"/>
      <c r="K368" s="23"/>
      <c r="L368" s="17"/>
      <c r="M368" s="17"/>
      <c r="N368" s="18"/>
      <c r="O368" s="18"/>
      <c r="P368" s="17"/>
      <c r="Q368" s="17"/>
      <c r="R368" s="18"/>
      <c r="S368" s="18"/>
      <c r="T368" s="18"/>
      <c r="U368" s="18"/>
      <c r="V368" s="18"/>
      <c r="W368" s="1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</row>
    <row r="369" spans="1:48" ht="12.75" hidden="1">
      <c r="A369" s="2"/>
      <c r="B369" s="22"/>
      <c r="C369" s="22"/>
      <c r="D369" s="22"/>
      <c r="E369" s="22"/>
      <c r="F369" s="22"/>
      <c r="G369" s="22"/>
      <c r="H369" s="22"/>
      <c r="I369" s="22"/>
      <c r="J369" s="23"/>
      <c r="K369" s="23"/>
      <c r="L369" s="17"/>
      <c r="M369" s="17"/>
      <c r="N369" s="18"/>
      <c r="O369" s="18"/>
      <c r="P369" s="17"/>
      <c r="Q369" s="17"/>
      <c r="R369" s="18"/>
      <c r="S369" s="18"/>
      <c r="T369" s="18"/>
      <c r="U369" s="18"/>
      <c r="V369" s="18"/>
      <c r="W369" s="1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</row>
    <row r="370" spans="1:48" ht="12.75" hidden="1">
      <c r="A370" s="2"/>
      <c r="B370" s="22"/>
      <c r="C370" s="22"/>
      <c r="D370" s="22"/>
      <c r="E370" s="22"/>
      <c r="F370" s="22"/>
      <c r="G370" s="22"/>
      <c r="H370" s="22"/>
      <c r="I370" s="22"/>
      <c r="J370" s="23"/>
      <c r="K370" s="23"/>
      <c r="L370" s="17"/>
      <c r="M370" s="17"/>
      <c r="N370" s="18"/>
      <c r="O370" s="18"/>
      <c r="P370" s="17"/>
      <c r="Q370" s="17"/>
      <c r="R370" s="18"/>
      <c r="S370" s="18"/>
      <c r="T370" s="18"/>
      <c r="U370" s="18"/>
      <c r="V370" s="18"/>
      <c r="W370" s="1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</row>
    <row r="371" spans="1:48" ht="12.75" hidden="1">
      <c r="A371" s="2"/>
      <c r="B371" s="22"/>
      <c r="C371" s="22"/>
      <c r="D371" s="22"/>
      <c r="E371" s="22"/>
      <c r="F371" s="22"/>
      <c r="G371" s="22"/>
      <c r="H371" s="22"/>
      <c r="I371" s="22"/>
      <c r="J371" s="23"/>
      <c r="K371" s="23"/>
      <c r="L371" s="17"/>
      <c r="M371" s="17"/>
      <c r="N371" s="18"/>
      <c r="O371" s="18"/>
      <c r="P371" s="17"/>
      <c r="Q371" s="17"/>
      <c r="R371" s="18"/>
      <c r="S371" s="18"/>
      <c r="T371" s="18"/>
      <c r="U371" s="18"/>
      <c r="V371" s="18"/>
      <c r="W371" s="1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</row>
    <row r="372" spans="1:48" ht="12.75" hidden="1">
      <c r="A372" s="2"/>
      <c r="B372" s="22"/>
      <c r="C372" s="22"/>
      <c r="D372" s="22"/>
      <c r="E372" s="22"/>
      <c r="F372" s="22"/>
      <c r="G372" s="22"/>
      <c r="H372" s="22"/>
      <c r="I372" s="22"/>
      <c r="J372" s="23"/>
      <c r="K372" s="23"/>
      <c r="L372" s="17"/>
      <c r="M372" s="17"/>
      <c r="N372" s="18"/>
      <c r="O372" s="18"/>
      <c r="P372" s="17"/>
      <c r="Q372" s="17"/>
      <c r="R372" s="18"/>
      <c r="S372" s="18"/>
      <c r="T372" s="18"/>
      <c r="U372" s="18"/>
      <c r="V372" s="18"/>
      <c r="W372" s="1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</row>
    <row r="373" spans="1:48" ht="12.75" hidden="1">
      <c r="A373" s="2"/>
      <c r="B373" s="22"/>
      <c r="C373" s="22"/>
      <c r="D373" s="22"/>
      <c r="E373" s="22"/>
      <c r="F373" s="22"/>
      <c r="G373" s="22"/>
      <c r="H373" s="22"/>
      <c r="I373" s="22"/>
      <c r="J373" s="23"/>
      <c r="K373" s="23"/>
      <c r="L373" s="17"/>
      <c r="M373" s="17"/>
      <c r="N373" s="18"/>
      <c r="O373" s="18"/>
      <c r="P373" s="17"/>
      <c r="Q373" s="17"/>
      <c r="R373" s="18"/>
      <c r="S373" s="18"/>
      <c r="T373" s="18"/>
      <c r="U373" s="18"/>
      <c r="V373" s="18"/>
      <c r="W373" s="1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</row>
    <row r="374" spans="1:48" ht="12.75" hidden="1">
      <c r="A374" s="2"/>
      <c r="B374" s="22"/>
      <c r="C374" s="22"/>
      <c r="D374" s="22"/>
      <c r="E374" s="22"/>
      <c r="F374" s="22"/>
      <c r="G374" s="22"/>
      <c r="H374" s="22"/>
      <c r="I374" s="22"/>
      <c r="J374" s="23"/>
      <c r="K374" s="23"/>
      <c r="L374" s="17"/>
      <c r="M374" s="17"/>
      <c r="N374" s="18"/>
      <c r="O374" s="18"/>
      <c r="P374" s="17"/>
      <c r="Q374" s="17"/>
      <c r="R374" s="18"/>
      <c r="S374" s="18"/>
      <c r="T374" s="18"/>
      <c r="U374" s="18"/>
      <c r="V374" s="18"/>
      <c r="W374" s="1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</row>
    <row r="375" spans="1:48" ht="12.75" hidden="1">
      <c r="A375" s="6"/>
      <c r="B375" s="19"/>
      <c r="C375" s="19"/>
      <c r="D375" s="19"/>
      <c r="E375" s="19"/>
      <c r="F375" s="19"/>
      <c r="G375" s="19"/>
      <c r="H375" s="19"/>
      <c r="I375" s="19"/>
      <c r="J375" s="20"/>
      <c r="K375" s="20"/>
      <c r="L375" s="20"/>
      <c r="M375" s="20"/>
      <c r="N375" s="20"/>
      <c r="O375" s="20"/>
      <c r="P375" s="20"/>
      <c r="Q375" s="20"/>
      <c r="R375" s="21"/>
      <c r="S375" s="21"/>
      <c r="T375" s="21"/>
      <c r="U375" s="21"/>
      <c r="V375" s="21"/>
      <c r="W375" s="21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</row>
    <row r="376" spans="25:48" ht="12.75" hidden="1"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</row>
    <row r="377" spans="25:48" ht="12.75" hidden="1"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</row>
    <row r="378" spans="1:48" ht="12.75" hidden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</row>
    <row r="379" spans="1:48" ht="12.75" hidden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</row>
    <row r="380" spans="1:48" ht="12.75" hidden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</row>
    <row r="381" spans="1:48" ht="12.75" hidden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</row>
    <row r="382" spans="1:48" ht="12.75" hidden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</row>
    <row r="383" spans="1:48" ht="54" customHeight="1" hidden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</row>
    <row r="384" spans="1:48" ht="12.75" hidden="1">
      <c r="A384" s="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</row>
    <row r="385" spans="1:48" ht="12.75" hidden="1">
      <c r="A385" s="2"/>
      <c r="B385" s="22"/>
      <c r="C385" s="22"/>
      <c r="D385" s="22"/>
      <c r="E385" s="22"/>
      <c r="F385" s="22"/>
      <c r="G385" s="22"/>
      <c r="H385" s="22"/>
      <c r="I385" s="23"/>
      <c r="J385" s="23"/>
      <c r="K385" s="17"/>
      <c r="L385" s="17"/>
      <c r="M385" s="18"/>
      <c r="N385" s="18"/>
      <c r="O385" s="18"/>
      <c r="P385" s="17"/>
      <c r="Q385" s="17"/>
      <c r="R385" s="18"/>
      <c r="S385" s="18"/>
      <c r="T385" s="18"/>
      <c r="U385" s="18"/>
      <c r="V385" s="18"/>
      <c r="W385" s="1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</row>
    <row r="386" spans="1:48" ht="12.75" hidden="1">
      <c r="A386" s="6"/>
      <c r="B386" s="19"/>
      <c r="C386" s="19"/>
      <c r="D386" s="19"/>
      <c r="E386" s="19"/>
      <c r="F386" s="19"/>
      <c r="G386" s="19"/>
      <c r="H386" s="19"/>
      <c r="I386" s="20"/>
      <c r="J386" s="20"/>
      <c r="K386" s="20"/>
      <c r="L386" s="20"/>
      <c r="M386" s="20"/>
      <c r="N386" s="20"/>
      <c r="O386" s="20"/>
      <c r="P386" s="20"/>
      <c r="Q386" s="20"/>
      <c r="R386" s="21"/>
      <c r="S386" s="21"/>
      <c r="T386" s="21"/>
      <c r="U386" s="21"/>
      <c r="V386" s="21"/>
      <c r="W386" s="21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</row>
    <row r="387" spans="25:48" ht="12.75" hidden="1"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</row>
    <row r="388" spans="25:48" ht="12.75" hidden="1"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</row>
    <row r="389" spans="1:48" ht="12.75">
      <c r="A389" s="25" t="s">
        <v>43</v>
      </c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</row>
    <row r="390" spans="1:48" ht="12.75">
      <c r="A390" s="25" t="s">
        <v>9</v>
      </c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</row>
    <row r="391" spans="1:48" ht="25.5" customHeight="1">
      <c r="A391" s="25" t="s">
        <v>183</v>
      </c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</row>
    <row r="392" spans="1:48" ht="12.75">
      <c r="A392" s="25" t="s">
        <v>64</v>
      </c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</row>
    <row r="393" spans="25:48" ht="12.75"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</row>
    <row r="394" spans="1:48" ht="12.75">
      <c r="A394" s="17" t="s">
        <v>45</v>
      </c>
      <c r="B394" s="17" t="s">
        <v>10</v>
      </c>
      <c r="C394" s="17"/>
      <c r="D394" s="17"/>
      <c r="E394" s="17"/>
      <c r="F394" s="17"/>
      <c r="G394" s="17"/>
      <c r="H394" s="17"/>
      <c r="I394" s="17" t="s">
        <v>11</v>
      </c>
      <c r="J394" s="17"/>
      <c r="K394" s="17" t="s">
        <v>69</v>
      </c>
      <c r="L394" s="17"/>
      <c r="M394" s="17" t="s">
        <v>67</v>
      </c>
      <c r="N394" s="17"/>
      <c r="O394" s="17"/>
      <c r="P394" s="17" t="s">
        <v>120</v>
      </c>
      <c r="Q394" s="17"/>
      <c r="R394" s="17" t="s">
        <v>48</v>
      </c>
      <c r="S394" s="17"/>
      <c r="T394" s="17"/>
      <c r="U394" s="17"/>
      <c r="V394" s="17"/>
      <c r="W394" s="17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</row>
    <row r="395" spans="1:48" ht="51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 t="s">
        <v>13</v>
      </c>
      <c r="S395" s="17"/>
      <c r="T395" s="17"/>
      <c r="U395" s="17" t="s">
        <v>66</v>
      </c>
      <c r="V395" s="17"/>
      <c r="W395" s="17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</row>
    <row r="396" spans="1:48" ht="12.75">
      <c r="A396" s="5">
        <v>1</v>
      </c>
      <c r="B396" s="24">
        <v>2</v>
      </c>
      <c r="C396" s="24"/>
      <c r="D396" s="24"/>
      <c r="E396" s="24"/>
      <c r="F396" s="24"/>
      <c r="G396" s="24"/>
      <c r="H396" s="24"/>
      <c r="I396" s="24">
        <v>3</v>
      </c>
      <c r="J396" s="24"/>
      <c r="K396" s="24">
        <v>4</v>
      </c>
      <c r="L396" s="24"/>
      <c r="M396" s="24">
        <v>5</v>
      </c>
      <c r="N396" s="24"/>
      <c r="O396" s="24"/>
      <c r="P396" s="24">
        <v>6</v>
      </c>
      <c r="Q396" s="24"/>
      <c r="R396" s="24">
        <v>7</v>
      </c>
      <c r="S396" s="24"/>
      <c r="T396" s="24"/>
      <c r="U396" s="24">
        <v>8</v>
      </c>
      <c r="V396" s="24"/>
      <c r="W396" s="24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</row>
    <row r="397" spans="1:48" ht="12.75">
      <c r="A397" s="2">
        <v>1</v>
      </c>
      <c r="B397" s="22" t="s">
        <v>12</v>
      </c>
      <c r="C397" s="22"/>
      <c r="D397" s="22"/>
      <c r="E397" s="22"/>
      <c r="F397" s="22"/>
      <c r="G397" s="22"/>
      <c r="H397" s="22"/>
      <c r="I397" s="23">
        <v>0.25</v>
      </c>
      <c r="J397" s="23"/>
      <c r="K397" s="17" t="s">
        <v>73</v>
      </c>
      <c r="L397" s="17"/>
      <c r="M397" s="18">
        <v>7366.9</v>
      </c>
      <c r="N397" s="18"/>
      <c r="O397" s="18"/>
      <c r="P397" s="17">
        <v>1</v>
      </c>
      <c r="Q397" s="17"/>
      <c r="R397" s="18">
        <f>I397*M397*1.15/6</f>
        <v>352.9972916666666</v>
      </c>
      <c r="S397" s="18"/>
      <c r="T397" s="18"/>
      <c r="U397" s="18">
        <f>R397*$S$12</f>
        <v>388.2970208333333</v>
      </c>
      <c r="V397" s="18"/>
      <c r="W397" s="1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</row>
    <row r="398" spans="1:48" ht="12.75">
      <c r="A398" s="6"/>
      <c r="B398" s="19" t="s">
        <v>57</v>
      </c>
      <c r="C398" s="19"/>
      <c r="D398" s="19"/>
      <c r="E398" s="19"/>
      <c r="F398" s="19"/>
      <c r="G398" s="19"/>
      <c r="H398" s="19"/>
      <c r="I398" s="20"/>
      <c r="J398" s="20"/>
      <c r="K398" s="20"/>
      <c r="L398" s="20"/>
      <c r="M398" s="20"/>
      <c r="N398" s="20"/>
      <c r="O398" s="20"/>
      <c r="P398" s="20"/>
      <c r="Q398" s="20"/>
      <c r="R398" s="21">
        <f>R397</f>
        <v>352.9972916666666</v>
      </c>
      <c r="S398" s="21"/>
      <c r="T398" s="21"/>
      <c r="U398" s="21">
        <f>U397</f>
        <v>388.2970208333333</v>
      </c>
      <c r="V398" s="21"/>
      <c r="W398" s="21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</row>
    <row r="399" spans="25:48" ht="12.75"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</row>
    <row r="400" spans="1:48" ht="12.75">
      <c r="A400" s="70" t="s">
        <v>23</v>
      </c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"/>
      <c r="Z400" s="7"/>
      <c r="AA400" s="7"/>
      <c r="AB400" s="7"/>
      <c r="AC400" s="7"/>
      <c r="AD400" s="7"/>
      <c r="AE400" s="7"/>
      <c r="AF400" s="7"/>
      <c r="AG400" s="7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</row>
    <row r="401" spans="1:48" ht="12.75">
      <c r="A401" s="70" t="s">
        <v>193</v>
      </c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"/>
      <c r="Z401" s="7"/>
      <c r="AA401" s="7"/>
      <c r="AB401" s="7"/>
      <c r="AC401" s="7"/>
      <c r="AD401" s="7"/>
      <c r="AE401" s="7"/>
      <c r="AF401" s="7"/>
      <c r="AG401" s="7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</row>
    <row r="402" spans="1:48" ht="12.75">
      <c r="A402" s="70" t="s">
        <v>148</v>
      </c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"/>
      <c r="Z402" s="7"/>
      <c r="AA402" s="7"/>
      <c r="AB402" s="7"/>
      <c r="AC402" s="7"/>
      <c r="AD402" s="7"/>
      <c r="AE402" s="7"/>
      <c r="AF402" s="7"/>
      <c r="AG402" s="7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</row>
    <row r="403" spans="1:48" ht="12.75">
      <c r="A403" s="15" t="s">
        <v>27</v>
      </c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6">
        <v>0.47</v>
      </c>
      <c r="R403" s="16"/>
      <c r="S403" s="1"/>
      <c r="T403" s="1"/>
      <c r="U403" s="1"/>
      <c r="V403" s="1"/>
      <c r="W403" s="1"/>
      <c r="X403" s="1"/>
      <c r="Y403" s="9"/>
      <c r="Z403" s="9"/>
      <c r="AA403" s="9"/>
      <c r="AB403" s="9"/>
      <c r="AC403" s="9"/>
      <c r="AD403" s="9"/>
      <c r="AE403" s="9"/>
      <c r="AF403" s="9"/>
      <c r="AG403" s="9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</row>
    <row r="404" spans="1:3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24" ht="12.75">
      <c r="A405" s="17" t="s">
        <v>45</v>
      </c>
      <c r="B405" s="17" t="s">
        <v>15</v>
      </c>
      <c r="C405" s="17"/>
      <c r="D405" s="17"/>
      <c r="E405" s="17"/>
      <c r="F405" s="11" t="s">
        <v>22</v>
      </c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35" t="s">
        <v>57</v>
      </c>
      <c r="W405" s="36"/>
      <c r="X405" s="37"/>
    </row>
    <row r="406" spans="1:24" ht="90" customHeight="1">
      <c r="A406" s="17"/>
      <c r="B406" s="17"/>
      <c r="C406" s="17"/>
      <c r="D406" s="17"/>
      <c r="E406" s="17"/>
      <c r="F406" s="73" t="s">
        <v>16</v>
      </c>
      <c r="G406" s="73"/>
      <c r="H406" s="73" t="s">
        <v>17</v>
      </c>
      <c r="I406" s="73"/>
      <c r="J406" s="74" t="s">
        <v>18</v>
      </c>
      <c r="K406" s="75"/>
      <c r="L406" s="74" t="s">
        <v>196</v>
      </c>
      <c r="M406" s="75"/>
      <c r="N406" s="73" t="s">
        <v>197</v>
      </c>
      <c r="O406" s="73"/>
      <c r="P406" s="73" t="s">
        <v>19</v>
      </c>
      <c r="Q406" s="73"/>
      <c r="R406" s="73" t="s">
        <v>20</v>
      </c>
      <c r="S406" s="73"/>
      <c r="T406" s="73" t="s">
        <v>21</v>
      </c>
      <c r="U406" s="73"/>
      <c r="V406" s="41"/>
      <c r="W406" s="42"/>
      <c r="X406" s="43"/>
    </row>
    <row r="407" spans="1:24" ht="12.75">
      <c r="A407" s="4">
        <v>1</v>
      </c>
      <c r="B407" s="60">
        <v>2</v>
      </c>
      <c r="C407" s="76"/>
      <c r="D407" s="76"/>
      <c r="E407" s="76"/>
      <c r="F407" s="60">
        <v>3</v>
      </c>
      <c r="G407" s="61"/>
      <c r="H407" s="60">
        <v>4</v>
      </c>
      <c r="I407" s="61"/>
      <c r="J407" s="60">
        <v>5</v>
      </c>
      <c r="K407" s="61"/>
      <c r="L407" s="60">
        <v>6</v>
      </c>
      <c r="M407" s="61"/>
      <c r="N407" s="60">
        <v>7</v>
      </c>
      <c r="O407" s="61"/>
      <c r="P407" s="60">
        <v>8</v>
      </c>
      <c r="Q407" s="61"/>
      <c r="R407" s="60">
        <v>9</v>
      </c>
      <c r="S407" s="61"/>
      <c r="T407" s="60">
        <v>10</v>
      </c>
      <c r="U407" s="76"/>
      <c r="V407" s="60">
        <v>11</v>
      </c>
      <c r="W407" s="76"/>
      <c r="X407" s="61"/>
    </row>
    <row r="408" spans="1:24" ht="51" customHeight="1">
      <c r="A408" s="2">
        <v>1</v>
      </c>
      <c r="B408" s="11" t="s">
        <v>194</v>
      </c>
      <c r="C408" s="12"/>
      <c r="D408" s="12"/>
      <c r="E408" s="12"/>
      <c r="F408" s="66">
        <f>U61</f>
        <v>466.46360536230003</v>
      </c>
      <c r="G408" s="67"/>
      <c r="H408" s="66">
        <f>U190/25.4*Q403</f>
        <v>18.25530238188976</v>
      </c>
      <c r="I408" s="67"/>
      <c r="J408" s="71">
        <f>U331*Q403/25.4</f>
        <v>15.916362046259843</v>
      </c>
      <c r="K408" s="72"/>
      <c r="L408" s="71">
        <f>U398*Q403/25.4</f>
        <v>7.185023613845144</v>
      </c>
      <c r="M408" s="72"/>
      <c r="N408" s="71">
        <f>L408*0.3</f>
        <v>2.155507084153543</v>
      </c>
      <c r="O408" s="72"/>
      <c r="P408" s="66">
        <f>F408+H408+J408+L408+N408</f>
        <v>509.97580048844833</v>
      </c>
      <c r="Q408" s="67"/>
      <c r="R408" s="66">
        <f>P408*S13</f>
        <v>119.33433731429692</v>
      </c>
      <c r="S408" s="67"/>
      <c r="T408" s="66">
        <f>(P408+R408)*S14</f>
        <v>88.10341929238433</v>
      </c>
      <c r="U408" s="77"/>
      <c r="V408" s="66">
        <f>P408+T408+R408</f>
        <v>717.4135570951296</v>
      </c>
      <c r="W408" s="12"/>
      <c r="X408" s="13"/>
    </row>
  </sheetData>
  <mergeCells count="1933">
    <mergeCell ref="T408:U408"/>
    <mergeCell ref="V408:X408"/>
    <mergeCell ref="A400:X400"/>
    <mergeCell ref="A401:X401"/>
    <mergeCell ref="A402:X402"/>
    <mergeCell ref="T407:U407"/>
    <mergeCell ref="V407:X407"/>
    <mergeCell ref="B408:E408"/>
    <mergeCell ref="F408:G408"/>
    <mergeCell ref="H408:I408"/>
    <mergeCell ref="J408:K408"/>
    <mergeCell ref="L408:M408"/>
    <mergeCell ref="N408:O408"/>
    <mergeCell ref="P408:Q408"/>
    <mergeCell ref="R408:S408"/>
    <mergeCell ref="R406:S406"/>
    <mergeCell ref="T406:U406"/>
    <mergeCell ref="B407:E407"/>
    <mergeCell ref="F407:G407"/>
    <mergeCell ref="H407:I407"/>
    <mergeCell ref="J407:K407"/>
    <mergeCell ref="L407:M407"/>
    <mergeCell ref="N407:O407"/>
    <mergeCell ref="P407:Q407"/>
    <mergeCell ref="R407:S407"/>
    <mergeCell ref="A405:A406"/>
    <mergeCell ref="B405:E406"/>
    <mergeCell ref="F405:U405"/>
    <mergeCell ref="V405:X406"/>
    <mergeCell ref="F406:G406"/>
    <mergeCell ref="H406:I406"/>
    <mergeCell ref="J406:K406"/>
    <mergeCell ref="L406:M406"/>
    <mergeCell ref="N406:O406"/>
    <mergeCell ref="P406:Q406"/>
    <mergeCell ref="A403:P403"/>
    <mergeCell ref="Q403:R403"/>
    <mergeCell ref="P398:Q398"/>
    <mergeCell ref="R398:T398"/>
    <mergeCell ref="U398:W398"/>
    <mergeCell ref="B398:H398"/>
    <mergeCell ref="I398:J398"/>
    <mergeCell ref="K398:L398"/>
    <mergeCell ref="M398:O398"/>
    <mergeCell ref="P396:Q396"/>
    <mergeCell ref="R396:T396"/>
    <mergeCell ref="U396:W396"/>
    <mergeCell ref="B397:H397"/>
    <mergeCell ref="I397:J397"/>
    <mergeCell ref="K397:L397"/>
    <mergeCell ref="M397:O397"/>
    <mergeCell ref="P397:Q397"/>
    <mergeCell ref="R397:T397"/>
    <mergeCell ref="U397:W397"/>
    <mergeCell ref="B396:H396"/>
    <mergeCell ref="I396:J396"/>
    <mergeCell ref="K396:L396"/>
    <mergeCell ref="M396:O396"/>
    <mergeCell ref="M394:O395"/>
    <mergeCell ref="P394:Q395"/>
    <mergeCell ref="R394:W394"/>
    <mergeCell ref="R395:T395"/>
    <mergeCell ref="U395:W395"/>
    <mergeCell ref="A394:A395"/>
    <mergeCell ref="B394:H395"/>
    <mergeCell ref="I394:J395"/>
    <mergeCell ref="K394:L395"/>
    <mergeCell ref="A389:W389"/>
    <mergeCell ref="A390:W390"/>
    <mergeCell ref="A391:W391"/>
    <mergeCell ref="A392:W392"/>
    <mergeCell ref="P385:Q385"/>
    <mergeCell ref="R385:T385"/>
    <mergeCell ref="U385:W385"/>
    <mergeCell ref="B386:H386"/>
    <mergeCell ref="I386:J386"/>
    <mergeCell ref="K386:L386"/>
    <mergeCell ref="M386:O386"/>
    <mergeCell ref="P386:Q386"/>
    <mergeCell ref="R386:T386"/>
    <mergeCell ref="U386:W386"/>
    <mergeCell ref="B385:H385"/>
    <mergeCell ref="I385:J385"/>
    <mergeCell ref="K385:L385"/>
    <mergeCell ref="M385:O385"/>
    <mergeCell ref="R383:T383"/>
    <mergeCell ref="U383:W383"/>
    <mergeCell ref="B384:H384"/>
    <mergeCell ref="I384:J384"/>
    <mergeCell ref="K384:L384"/>
    <mergeCell ref="M384:O384"/>
    <mergeCell ref="P384:Q384"/>
    <mergeCell ref="R384:T384"/>
    <mergeCell ref="U384:W384"/>
    <mergeCell ref="A379:W379"/>
    <mergeCell ref="A380:W380"/>
    <mergeCell ref="A381:W381"/>
    <mergeCell ref="A382:A383"/>
    <mergeCell ref="B382:H383"/>
    <mergeCell ref="I382:J383"/>
    <mergeCell ref="K382:L383"/>
    <mergeCell ref="M382:O383"/>
    <mergeCell ref="P382:Q383"/>
    <mergeCell ref="R382:W382"/>
    <mergeCell ref="P375:Q375"/>
    <mergeCell ref="R375:T375"/>
    <mergeCell ref="U375:W375"/>
    <mergeCell ref="A378:W378"/>
    <mergeCell ref="B375:I375"/>
    <mergeCell ref="J375:K375"/>
    <mergeCell ref="L375:M375"/>
    <mergeCell ref="N375:O375"/>
    <mergeCell ref="P373:Q373"/>
    <mergeCell ref="R373:T373"/>
    <mergeCell ref="U373:W373"/>
    <mergeCell ref="B374:I374"/>
    <mergeCell ref="J374:K374"/>
    <mergeCell ref="L374:M374"/>
    <mergeCell ref="N374:O374"/>
    <mergeCell ref="P374:Q374"/>
    <mergeCell ref="R374:T374"/>
    <mergeCell ref="U374:W374"/>
    <mergeCell ref="B373:I373"/>
    <mergeCell ref="J373:K373"/>
    <mergeCell ref="L373:M373"/>
    <mergeCell ref="N373:O373"/>
    <mergeCell ref="P371:Q371"/>
    <mergeCell ref="R371:T371"/>
    <mergeCell ref="U371:W371"/>
    <mergeCell ref="B372:I372"/>
    <mergeCell ref="J372:K372"/>
    <mergeCell ref="L372:M372"/>
    <mergeCell ref="N372:O372"/>
    <mergeCell ref="P372:Q372"/>
    <mergeCell ref="R372:T372"/>
    <mergeCell ref="U372:W372"/>
    <mergeCell ref="B371:I371"/>
    <mergeCell ref="J371:K371"/>
    <mergeCell ref="L371:M371"/>
    <mergeCell ref="N371:O371"/>
    <mergeCell ref="P369:Q369"/>
    <mergeCell ref="R369:T369"/>
    <mergeCell ref="U369:W369"/>
    <mergeCell ref="B370:I370"/>
    <mergeCell ref="J370:K370"/>
    <mergeCell ref="L370:M370"/>
    <mergeCell ref="N370:O370"/>
    <mergeCell ref="P370:Q370"/>
    <mergeCell ref="R370:T370"/>
    <mergeCell ref="U370:W370"/>
    <mergeCell ref="B369:I369"/>
    <mergeCell ref="J369:K369"/>
    <mergeCell ref="L369:M369"/>
    <mergeCell ref="N369:O369"/>
    <mergeCell ref="P367:Q367"/>
    <mergeCell ref="R367:T367"/>
    <mergeCell ref="U367:W367"/>
    <mergeCell ref="B368:I368"/>
    <mergeCell ref="J368:K368"/>
    <mergeCell ref="L368:M368"/>
    <mergeCell ref="N368:O368"/>
    <mergeCell ref="P368:Q368"/>
    <mergeCell ref="R368:T368"/>
    <mergeCell ref="U368:W368"/>
    <mergeCell ref="B367:I367"/>
    <mergeCell ref="J367:K367"/>
    <mergeCell ref="L367:M367"/>
    <mergeCell ref="N367:O367"/>
    <mergeCell ref="P365:Q365"/>
    <mergeCell ref="R365:T365"/>
    <mergeCell ref="U365:W365"/>
    <mergeCell ref="B366:I366"/>
    <mergeCell ref="J366:K366"/>
    <mergeCell ref="L366:M366"/>
    <mergeCell ref="N366:O366"/>
    <mergeCell ref="P366:Q366"/>
    <mergeCell ref="R366:T366"/>
    <mergeCell ref="U366:W366"/>
    <mergeCell ref="B365:I365"/>
    <mergeCell ref="J365:K365"/>
    <mergeCell ref="L365:M365"/>
    <mergeCell ref="N365:O365"/>
    <mergeCell ref="P363:Q363"/>
    <mergeCell ref="R363:T363"/>
    <mergeCell ref="U363:W363"/>
    <mergeCell ref="B364:I364"/>
    <mergeCell ref="J364:K364"/>
    <mergeCell ref="L364:M364"/>
    <mergeCell ref="N364:O364"/>
    <mergeCell ref="P364:Q364"/>
    <mergeCell ref="R364:T364"/>
    <mergeCell ref="U364:W364"/>
    <mergeCell ref="B363:I363"/>
    <mergeCell ref="J363:K363"/>
    <mergeCell ref="L363:M363"/>
    <mergeCell ref="N363:O363"/>
    <mergeCell ref="P361:Q361"/>
    <mergeCell ref="R361:T361"/>
    <mergeCell ref="U361:W361"/>
    <mergeCell ref="B362:I362"/>
    <mergeCell ref="J362:K362"/>
    <mergeCell ref="L362:M362"/>
    <mergeCell ref="N362:O362"/>
    <mergeCell ref="P362:Q362"/>
    <mergeCell ref="R362:T362"/>
    <mergeCell ref="U362:W362"/>
    <mergeCell ref="B361:I361"/>
    <mergeCell ref="J361:K361"/>
    <mergeCell ref="L361:M361"/>
    <mergeCell ref="N361:O361"/>
    <mergeCell ref="P359:Q359"/>
    <mergeCell ref="R359:T359"/>
    <mergeCell ref="U359:W359"/>
    <mergeCell ref="B360:I360"/>
    <mergeCell ref="J360:K360"/>
    <mergeCell ref="L360:M360"/>
    <mergeCell ref="N360:O360"/>
    <mergeCell ref="P360:Q360"/>
    <mergeCell ref="R360:T360"/>
    <mergeCell ref="U360:W360"/>
    <mergeCell ref="B359:I359"/>
    <mergeCell ref="J359:K359"/>
    <mergeCell ref="L359:M359"/>
    <mergeCell ref="N359:O359"/>
    <mergeCell ref="P357:Q357"/>
    <mergeCell ref="R357:T357"/>
    <mergeCell ref="U357:W357"/>
    <mergeCell ref="B358:I358"/>
    <mergeCell ref="J358:K358"/>
    <mergeCell ref="L358:M358"/>
    <mergeCell ref="N358:O358"/>
    <mergeCell ref="P358:Q358"/>
    <mergeCell ref="R358:T358"/>
    <mergeCell ref="U358:W358"/>
    <mergeCell ref="B357:I357"/>
    <mergeCell ref="J357:K357"/>
    <mergeCell ref="L357:M357"/>
    <mergeCell ref="N357:O357"/>
    <mergeCell ref="P355:Q355"/>
    <mergeCell ref="R355:T355"/>
    <mergeCell ref="U355:W355"/>
    <mergeCell ref="B356:I356"/>
    <mergeCell ref="J356:K356"/>
    <mergeCell ref="L356:M356"/>
    <mergeCell ref="N356:O356"/>
    <mergeCell ref="P356:Q356"/>
    <mergeCell ref="R356:T356"/>
    <mergeCell ref="U356:W356"/>
    <mergeCell ref="B355:I355"/>
    <mergeCell ref="J355:K355"/>
    <mergeCell ref="L355:M355"/>
    <mergeCell ref="N355:O355"/>
    <mergeCell ref="P353:Q353"/>
    <mergeCell ref="R353:T353"/>
    <mergeCell ref="U353:W353"/>
    <mergeCell ref="B354:I354"/>
    <mergeCell ref="J354:K354"/>
    <mergeCell ref="L354:M354"/>
    <mergeCell ref="N354:O354"/>
    <mergeCell ref="P354:Q354"/>
    <mergeCell ref="R354:T354"/>
    <mergeCell ref="U354:W354"/>
    <mergeCell ref="B353:I353"/>
    <mergeCell ref="J353:K353"/>
    <mergeCell ref="L353:M353"/>
    <mergeCell ref="N353:O353"/>
    <mergeCell ref="P351:Q351"/>
    <mergeCell ref="R351:T351"/>
    <mergeCell ref="U351:W351"/>
    <mergeCell ref="B352:I352"/>
    <mergeCell ref="J352:K352"/>
    <mergeCell ref="L352:M352"/>
    <mergeCell ref="N352:O352"/>
    <mergeCell ref="P352:Q352"/>
    <mergeCell ref="R352:T352"/>
    <mergeCell ref="U352:W352"/>
    <mergeCell ref="B351:I351"/>
    <mergeCell ref="J351:K351"/>
    <mergeCell ref="L351:M351"/>
    <mergeCell ref="N351:O351"/>
    <mergeCell ref="P349:Q349"/>
    <mergeCell ref="R349:T349"/>
    <mergeCell ref="U349:W349"/>
    <mergeCell ref="B350:I350"/>
    <mergeCell ref="J350:K350"/>
    <mergeCell ref="L350:M350"/>
    <mergeCell ref="N350:O350"/>
    <mergeCell ref="P350:Q350"/>
    <mergeCell ref="R350:T350"/>
    <mergeCell ref="U350:W350"/>
    <mergeCell ref="B349:I349"/>
    <mergeCell ref="J349:K349"/>
    <mergeCell ref="L349:M349"/>
    <mergeCell ref="N349:O349"/>
    <mergeCell ref="P347:Q347"/>
    <mergeCell ref="R347:T347"/>
    <mergeCell ref="U347:W347"/>
    <mergeCell ref="B348:I348"/>
    <mergeCell ref="J348:K348"/>
    <mergeCell ref="L348:M348"/>
    <mergeCell ref="N348:O348"/>
    <mergeCell ref="P348:Q348"/>
    <mergeCell ref="R348:T348"/>
    <mergeCell ref="U348:W348"/>
    <mergeCell ref="B347:I347"/>
    <mergeCell ref="J347:K347"/>
    <mergeCell ref="L347:M347"/>
    <mergeCell ref="N347:O347"/>
    <mergeCell ref="P345:Q345"/>
    <mergeCell ref="R345:T345"/>
    <mergeCell ref="U345:W345"/>
    <mergeCell ref="B346:I346"/>
    <mergeCell ref="J346:K346"/>
    <mergeCell ref="L346:M346"/>
    <mergeCell ref="N346:O346"/>
    <mergeCell ref="P346:Q346"/>
    <mergeCell ref="R346:T346"/>
    <mergeCell ref="U346:W346"/>
    <mergeCell ref="B345:I345"/>
    <mergeCell ref="J345:K345"/>
    <mergeCell ref="L345:M345"/>
    <mergeCell ref="N345:O345"/>
    <mergeCell ref="P343:Q343"/>
    <mergeCell ref="R343:T343"/>
    <mergeCell ref="U343:W343"/>
    <mergeCell ref="B344:I344"/>
    <mergeCell ref="J344:K344"/>
    <mergeCell ref="L344:M344"/>
    <mergeCell ref="N344:O344"/>
    <mergeCell ref="P344:Q344"/>
    <mergeCell ref="R344:T344"/>
    <mergeCell ref="U344:W344"/>
    <mergeCell ref="B343:I343"/>
    <mergeCell ref="J343:K343"/>
    <mergeCell ref="L343:M343"/>
    <mergeCell ref="N343:O343"/>
    <mergeCell ref="P341:Q341"/>
    <mergeCell ref="R341:T341"/>
    <mergeCell ref="U341:W341"/>
    <mergeCell ref="B342:I342"/>
    <mergeCell ref="J342:K342"/>
    <mergeCell ref="L342:M342"/>
    <mergeCell ref="N342:O342"/>
    <mergeCell ref="P342:Q342"/>
    <mergeCell ref="R342:T342"/>
    <mergeCell ref="U342:W342"/>
    <mergeCell ref="B341:I341"/>
    <mergeCell ref="J341:K341"/>
    <mergeCell ref="L341:M341"/>
    <mergeCell ref="N341:O341"/>
    <mergeCell ref="N339:O340"/>
    <mergeCell ref="P339:Q340"/>
    <mergeCell ref="R339:W339"/>
    <mergeCell ref="R340:T340"/>
    <mergeCell ref="U340:W340"/>
    <mergeCell ref="A339:A340"/>
    <mergeCell ref="B339:I340"/>
    <mergeCell ref="J339:K340"/>
    <mergeCell ref="L339:M340"/>
    <mergeCell ref="A334:W334"/>
    <mergeCell ref="A335:W335"/>
    <mergeCell ref="A336:W336"/>
    <mergeCell ref="A337:W337"/>
    <mergeCell ref="P330:Q330"/>
    <mergeCell ref="R330:T330"/>
    <mergeCell ref="U330:W330"/>
    <mergeCell ref="B331:I331"/>
    <mergeCell ref="J331:K331"/>
    <mergeCell ref="L331:M331"/>
    <mergeCell ref="N331:O331"/>
    <mergeCell ref="P331:Q331"/>
    <mergeCell ref="R331:T331"/>
    <mergeCell ref="U331:W331"/>
    <mergeCell ref="B330:I330"/>
    <mergeCell ref="J330:K330"/>
    <mergeCell ref="L330:M330"/>
    <mergeCell ref="N330:O330"/>
    <mergeCell ref="P328:Q328"/>
    <mergeCell ref="R328:T328"/>
    <mergeCell ref="U328:W328"/>
    <mergeCell ref="B329:I329"/>
    <mergeCell ref="J329:K329"/>
    <mergeCell ref="L329:M329"/>
    <mergeCell ref="N329:O329"/>
    <mergeCell ref="P329:Q329"/>
    <mergeCell ref="R329:T329"/>
    <mergeCell ref="U329:W329"/>
    <mergeCell ref="B328:I328"/>
    <mergeCell ref="J328:K328"/>
    <mergeCell ref="L328:M328"/>
    <mergeCell ref="N328:O328"/>
    <mergeCell ref="P326:Q326"/>
    <mergeCell ref="R326:T326"/>
    <mergeCell ref="U326:W326"/>
    <mergeCell ref="B327:I327"/>
    <mergeCell ref="J327:K327"/>
    <mergeCell ref="L327:M327"/>
    <mergeCell ref="N327:O327"/>
    <mergeCell ref="P327:Q327"/>
    <mergeCell ref="R327:T327"/>
    <mergeCell ref="U327:W327"/>
    <mergeCell ref="B326:I326"/>
    <mergeCell ref="J326:K326"/>
    <mergeCell ref="L326:M326"/>
    <mergeCell ref="N326:O326"/>
    <mergeCell ref="P324:Q324"/>
    <mergeCell ref="R324:T324"/>
    <mergeCell ref="U324:W324"/>
    <mergeCell ref="B325:I325"/>
    <mergeCell ref="J325:K325"/>
    <mergeCell ref="L325:M325"/>
    <mergeCell ref="N325:O325"/>
    <mergeCell ref="P325:Q325"/>
    <mergeCell ref="R325:T325"/>
    <mergeCell ref="U325:W325"/>
    <mergeCell ref="B324:I324"/>
    <mergeCell ref="J324:K324"/>
    <mergeCell ref="L324:M324"/>
    <mergeCell ref="N324:O324"/>
    <mergeCell ref="P322:Q322"/>
    <mergeCell ref="R322:T322"/>
    <mergeCell ref="U322:W322"/>
    <mergeCell ref="B323:I323"/>
    <mergeCell ref="J323:K323"/>
    <mergeCell ref="L323:M323"/>
    <mergeCell ref="N323:O323"/>
    <mergeCell ref="P323:Q323"/>
    <mergeCell ref="R323:T323"/>
    <mergeCell ref="U323:W323"/>
    <mergeCell ref="B322:I322"/>
    <mergeCell ref="J322:K322"/>
    <mergeCell ref="L322:M322"/>
    <mergeCell ref="N322:O322"/>
    <mergeCell ref="P320:Q320"/>
    <mergeCell ref="R320:T320"/>
    <mergeCell ref="U320:W320"/>
    <mergeCell ref="B321:I321"/>
    <mergeCell ref="J321:K321"/>
    <mergeCell ref="L321:M321"/>
    <mergeCell ref="N321:O321"/>
    <mergeCell ref="P321:Q321"/>
    <mergeCell ref="R321:T321"/>
    <mergeCell ref="U321:W321"/>
    <mergeCell ref="B320:I320"/>
    <mergeCell ref="J320:K320"/>
    <mergeCell ref="L320:M320"/>
    <mergeCell ref="N320:O320"/>
    <mergeCell ref="P318:Q318"/>
    <mergeCell ref="R318:T318"/>
    <mergeCell ref="U318:W318"/>
    <mergeCell ref="B319:I319"/>
    <mergeCell ref="J319:K319"/>
    <mergeCell ref="L319:M319"/>
    <mergeCell ref="N319:O319"/>
    <mergeCell ref="P319:Q319"/>
    <mergeCell ref="R319:T319"/>
    <mergeCell ref="U319:W319"/>
    <mergeCell ref="B318:I318"/>
    <mergeCell ref="J318:K318"/>
    <mergeCell ref="L318:M318"/>
    <mergeCell ref="N318:O318"/>
    <mergeCell ref="P316:Q316"/>
    <mergeCell ref="R316:T316"/>
    <mergeCell ref="U316:W316"/>
    <mergeCell ref="B317:I317"/>
    <mergeCell ref="J317:K317"/>
    <mergeCell ref="L317:M317"/>
    <mergeCell ref="N317:O317"/>
    <mergeCell ref="P317:Q317"/>
    <mergeCell ref="R317:T317"/>
    <mergeCell ref="U317:W317"/>
    <mergeCell ref="B316:I316"/>
    <mergeCell ref="J316:K316"/>
    <mergeCell ref="L316:M316"/>
    <mergeCell ref="N316:O316"/>
    <mergeCell ref="P314:Q314"/>
    <mergeCell ref="R314:T314"/>
    <mergeCell ref="U314:W314"/>
    <mergeCell ref="B315:I315"/>
    <mergeCell ref="J315:K315"/>
    <mergeCell ref="L315:M315"/>
    <mergeCell ref="N315:O315"/>
    <mergeCell ref="P315:Q315"/>
    <mergeCell ref="R315:T315"/>
    <mergeCell ref="U315:W315"/>
    <mergeCell ref="B314:I314"/>
    <mergeCell ref="J314:K314"/>
    <mergeCell ref="L314:M314"/>
    <mergeCell ref="N314:O314"/>
    <mergeCell ref="P312:Q312"/>
    <mergeCell ref="R312:T312"/>
    <mergeCell ref="U312:W312"/>
    <mergeCell ref="B313:I313"/>
    <mergeCell ref="J313:K313"/>
    <mergeCell ref="L313:M313"/>
    <mergeCell ref="N313:O313"/>
    <mergeCell ref="P313:Q313"/>
    <mergeCell ref="R313:T313"/>
    <mergeCell ref="U313:W313"/>
    <mergeCell ref="B312:I312"/>
    <mergeCell ref="J312:K312"/>
    <mergeCell ref="L312:M312"/>
    <mergeCell ref="N312:O312"/>
    <mergeCell ref="P310:Q310"/>
    <mergeCell ref="R310:T310"/>
    <mergeCell ref="U310:W310"/>
    <mergeCell ref="B311:I311"/>
    <mergeCell ref="J311:K311"/>
    <mergeCell ref="L311:M311"/>
    <mergeCell ref="N311:O311"/>
    <mergeCell ref="P311:Q311"/>
    <mergeCell ref="R311:T311"/>
    <mergeCell ref="U311:W311"/>
    <mergeCell ref="B310:I310"/>
    <mergeCell ref="J310:K310"/>
    <mergeCell ref="L310:M310"/>
    <mergeCell ref="N310:O310"/>
    <mergeCell ref="P308:Q308"/>
    <mergeCell ref="R308:T308"/>
    <mergeCell ref="U308:W308"/>
    <mergeCell ref="B309:I309"/>
    <mergeCell ref="J309:K309"/>
    <mergeCell ref="L309:M309"/>
    <mergeCell ref="N309:O309"/>
    <mergeCell ref="P309:Q309"/>
    <mergeCell ref="R309:T309"/>
    <mergeCell ref="U309:W309"/>
    <mergeCell ref="B308:I308"/>
    <mergeCell ref="J308:K308"/>
    <mergeCell ref="L308:M308"/>
    <mergeCell ref="N308:O308"/>
    <mergeCell ref="P306:Q306"/>
    <mergeCell ref="R306:T306"/>
    <mergeCell ref="U306:W306"/>
    <mergeCell ref="B307:I307"/>
    <mergeCell ref="J307:K307"/>
    <mergeCell ref="L307:M307"/>
    <mergeCell ref="N307:O307"/>
    <mergeCell ref="P307:Q307"/>
    <mergeCell ref="R307:T307"/>
    <mergeCell ref="U307:W307"/>
    <mergeCell ref="B306:I306"/>
    <mergeCell ref="J306:K306"/>
    <mergeCell ref="L306:M306"/>
    <mergeCell ref="N306:O306"/>
    <mergeCell ref="P304:Q304"/>
    <mergeCell ref="R304:T304"/>
    <mergeCell ref="U304:W304"/>
    <mergeCell ref="B305:I305"/>
    <mergeCell ref="J305:K305"/>
    <mergeCell ref="L305:M305"/>
    <mergeCell ref="N305:O305"/>
    <mergeCell ref="P305:Q305"/>
    <mergeCell ref="R305:T305"/>
    <mergeCell ref="U305:W305"/>
    <mergeCell ref="B304:I304"/>
    <mergeCell ref="J304:K304"/>
    <mergeCell ref="L304:M304"/>
    <mergeCell ref="N304:O304"/>
    <mergeCell ref="P302:Q302"/>
    <mergeCell ref="R302:T302"/>
    <mergeCell ref="U302:W302"/>
    <mergeCell ref="B303:I303"/>
    <mergeCell ref="J303:K303"/>
    <mergeCell ref="L303:M303"/>
    <mergeCell ref="N303:O303"/>
    <mergeCell ref="P303:Q303"/>
    <mergeCell ref="R303:T303"/>
    <mergeCell ref="U303:W303"/>
    <mergeCell ref="B302:I302"/>
    <mergeCell ref="J302:K302"/>
    <mergeCell ref="L302:M302"/>
    <mergeCell ref="N302:O302"/>
    <mergeCell ref="P300:Q300"/>
    <mergeCell ref="R300:T300"/>
    <mergeCell ref="U300:W300"/>
    <mergeCell ref="B301:I301"/>
    <mergeCell ref="J301:K301"/>
    <mergeCell ref="L301:M301"/>
    <mergeCell ref="N301:O301"/>
    <mergeCell ref="P301:Q301"/>
    <mergeCell ref="R301:T301"/>
    <mergeCell ref="U301:W301"/>
    <mergeCell ref="B300:I300"/>
    <mergeCell ref="J300:K300"/>
    <mergeCell ref="L300:M300"/>
    <mergeCell ref="N300:O300"/>
    <mergeCell ref="P298:Q298"/>
    <mergeCell ref="R298:T298"/>
    <mergeCell ref="U298:W298"/>
    <mergeCell ref="B299:I299"/>
    <mergeCell ref="J299:K299"/>
    <mergeCell ref="L299:M299"/>
    <mergeCell ref="N299:O299"/>
    <mergeCell ref="P299:Q299"/>
    <mergeCell ref="R299:T299"/>
    <mergeCell ref="U299:W299"/>
    <mergeCell ref="B298:I298"/>
    <mergeCell ref="J298:K298"/>
    <mergeCell ref="L298:M298"/>
    <mergeCell ref="N298:O298"/>
    <mergeCell ref="R296:T296"/>
    <mergeCell ref="U296:W296"/>
    <mergeCell ref="B297:I297"/>
    <mergeCell ref="J297:K297"/>
    <mergeCell ref="L297:M297"/>
    <mergeCell ref="N297:O297"/>
    <mergeCell ref="P297:Q297"/>
    <mergeCell ref="R297:T297"/>
    <mergeCell ref="U297:W297"/>
    <mergeCell ref="A291:W291"/>
    <mergeCell ref="A292:W292"/>
    <mergeCell ref="A293:W293"/>
    <mergeCell ref="A295:A296"/>
    <mergeCell ref="B295:I296"/>
    <mergeCell ref="J295:K296"/>
    <mergeCell ref="L295:M296"/>
    <mergeCell ref="N295:O296"/>
    <mergeCell ref="P295:Q296"/>
    <mergeCell ref="R295:W295"/>
    <mergeCell ref="A290:W290"/>
    <mergeCell ref="B286:I286"/>
    <mergeCell ref="J286:K286"/>
    <mergeCell ref="L286:M286"/>
    <mergeCell ref="N286:O286"/>
    <mergeCell ref="P287:Q287"/>
    <mergeCell ref="R287:T287"/>
    <mergeCell ref="U287:W287"/>
    <mergeCell ref="P286:Q286"/>
    <mergeCell ref="R286:T286"/>
    <mergeCell ref="P280:Q280"/>
    <mergeCell ref="R280:T280"/>
    <mergeCell ref="U280:W280"/>
    <mergeCell ref="B285:I285"/>
    <mergeCell ref="J285:K285"/>
    <mergeCell ref="L285:M285"/>
    <mergeCell ref="N285:O285"/>
    <mergeCell ref="P285:Q285"/>
    <mergeCell ref="R285:T285"/>
    <mergeCell ref="U285:W285"/>
    <mergeCell ref="B280:I280"/>
    <mergeCell ref="J280:K280"/>
    <mergeCell ref="L280:M280"/>
    <mergeCell ref="N280:O280"/>
    <mergeCell ref="P277:Q277"/>
    <mergeCell ref="R277:T277"/>
    <mergeCell ref="U277:W277"/>
    <mergeCell ref="B278:I278"/>
    <mergeCell ref="J278:K278"/>
    <mergeCell ref="L278:M278"/>
    <mergeCell ref="N278:O278"/>
    <mergeCell ref="P278:Q278"/>
    <mergeCell ref="R278:T278"/>
    <mergeCell ref="U278:W278"/>
    <mergeCell ref="B277:I277"/>
    <mergeCell ref="J277:K277"/>
    <mergeCell ref="L277:M277"/>
    <mergeCell ref="N277:O277"/>
    <mergeCell ref="B276:I276"/>
    <mergeCell ref="J276:K276"/>
    <mergeCell ref="L276:M276"/>
    <mergeCell ref="N276:O276"/>
    <mergeCell ref="P276:Q276"/>
    <mergeCell ref="R276:T276"/>
    <mergeCell ref="U276:W276"/>
    <mergeCell ref="B287:I287"/>
    <mergeCell ref="J287:K287"/>
    <mergeCell ref="L287:M287"/>
    <mergeCell ref="N287:O287"/>
    <mergeCell ref="P283:Q283"/>
    <mergeCell ref="R283:T283"/>
    <mergeCell ref="L283:M283"/>
    <mergeCell ref="U283:W283"/>
    <mergeCell ref="P284:Q284"/>
    <mergeCell ref="R284:T284"/>
    <mergeCell ref="U284:W284"/>
    <mergeCell ref="U286:W286"/>
    <mergeCell ref="B284:I284"/>
    <mergeCell ref="J284:K284"/>
    <mergeCell ref="L284:M284"/>
    <mergeCell ref="N284:O284"/>
    <mergeCell ref="B283:I283"/>
    <mergeCell ref="J283:K283"/>
    <mergeCell ref="P281:Q281"/>
    <mergeCell ref="R281:T281"/>
    <mergeCell ref="L281:M281"/>
    <mergeCell ref="N281:O281"/>
    <mergeCell ref="N283:O283"/>
    <mergeCell ref="U281:W281"/>
    <mergeCell ref="B282:I282"/>
    <mergeCell ref="J282:K282"/>
    <mergeCell ref="L282:M282"/>
    <mergeCell ref="N282:O282"/>
    <mergeCell ref="P282:Q282"/>
    <mergeCell ref="R282:T282"/>
    <mergeCell ref="U282:W282"/>
    <mergeCell ref="B281:I281"/>
    <mergeCell ref="J281:K281"/>
    <mergeCell ref="P275:Q275"/>
    <mergeCell ref="R275:T275"/>
    <mergeCell ref="U275:W275"/>
    <mergeCell ref="B279:I279"/>
    <mergeCell ref="J279:K279"/>
    <mergeCell ref="L279:M279"/>
    <mergeCell ref="N279:O279"/>
    <mergeCell ref="P279:Q279"/>
    <mergeCell ref="R279:T279"/>
    <mergeCell ref="U279:W279"/>
    <mergeCell ref="B275:I275"/>
    <mergeCell ref="J275:K275"/>
    <mergeCell ref="L275:M275"/>
    <mergeCell ref="N275:O275"/>
    <mergeCell ref="P273:Q273"/>
    <mergeCell ref="R273:T273"/>
    <mergeCell ref="U273:W273"/>
    <mergeCell ref="B274:I274"/>
    <mergeCell ref="J274:K274"/>
    <mergeCell ref="L274:M274"/>
    <mergeCell ref="N274:O274"/>
    <mergeCell ref="P274:Q274"/>
    <mergeCell ref="R274:T274"/>
    <mergeCell ref="U274:W274"/>
    <mergeCell ref="B273:I273"/>
    <mergeCell ref="J273:K273"/>
    <mergeCell ref="L273:M273"/>
    <mergeCell ref="N273:O273"/>
    <mergeCell ref="P271:Q271"/>
    <mergeCell ref="R271:T271"/>
    <mergeCell ref="U271:W271"/>
    <mergeCell ref="B272:I272"/>
    <mergeCell ref="J272:K272"/>
    <mergeCell ref="L272:M272"/>
    <mergeCell ref="N272:O272"/>
    <mergeCell ref="P272:Q272"/>
    <mergeCell ref="R272:T272"/>
    <mergeCell ref="U272:W272"/>
    <mergeCell ref="B271:I271"/>
    <mergeCell ref="J271:K271"/>
    <mergeCell ref="L271:M271"/>
    <mergeCell ref="N271:O271"/>
    <mergeCell ref="P269:Q269"/>
    <mergeCell ref="R269:T269"/>
    <mergeCell ref="U269:W269"/>
    <mergeCell ref="B270:I270"/>
    <mergeCell ref="J270:K270"/>
    <mergeCell ref="L270:M270"/>
    <mergeCell ref="N270:O270"/>
    <mergeCell ref="P270:Q270"/>
    <mergeCell ref="R270:T270"/>
    <mergeCell ref="U270:W270"/>
    <mergeCell ref="B269:I269"/>
    <mergeCell ref="J269:K269"/>
    <mergeCell ref="L269:M269"/>
    <mergeCell ref="N269:O269"/>
    <mergeCell ref="P267:Q267"/>
    <mergeCell ref="R267:T267"/>
    <mergeCell ref="U267:W267"/>
    <mergeCell ref="B268:I268"/>
    <mergeCell ref="J268:K268"/>
    <mergeCell ref="L268:M268"/>
    <mergeCell ref="N268:O268"/>
    <mergeCell ref="P268:Q268"/>
    <mergeCell ref="R268:T268"/>
    <mergeCell ref="U268:W268"/>
    <mergeCell ref="B267:I267"/>
    <mergeCell ref="J267:K267"/>
    <mergeCell ref="L267:M267"/>
    <mergeCell ref="N267:O267"/>
    <mergeCell ref="P265:Q265"/>
    <mergeCell ref="R265:T265"/>
    <mergeCell ref="U265:W265"/>
    <mergeCell ref="B266:I266"/>
    <mergeCell ref="J266:K266"/>
    <mergeCell ref="L266:M266"/>
    <mergeCell ref="N266:O266"/>
    <mergeCell ref="P266:Q266"/>
    <mergeCell ref="R266:T266"/>
    <mergeCell ref="U266:W266"/>
    <mergeCell ref="B265:I265"/>
    <mergeCell ref="J265:K265"/>
    <mergeCell ref="L265:M265"/>
    <mergeCell ref="N265:O265"/>
    <mergeCell ref="P263:Q263"/>
    <mergeCell ref="R263:T263"/>
    <mergeCell ref="U263:W263"/>
    <mergeCell ref="B264:I264"/>
    <mergeCell ref="J264:K264"/>
    <mergeCell ref="L264:M264"/>
    <mergeCell ref="N264:O264"/>
    <mergeCell ref="P264:Q264"/>
    <mergeCell ref="R264:T264"/>
    <mergeCell ref="U264:W264"/>
    <mergeCell ref="B263:I263"/>
    <mergeCell ref="J263:K263"/>
    <mergeCell ref="L263:M263"/>
    <mergeCell ref="N263:O263"/>
    <mergeCell ref="P261:Q261"/>
    <mergeCell ref="R261:T261"/>
    <mergeCell ref="U261:W261"/>
    <mergeCell ref="B262:I262"/>
    <mergeCell ref="J262:K262"/>
    <mergeCell ref="L262:M262"/>
    <mergeCell ref="N262:O262"/>
    <mergeCell ref="P262:Q262"/>
    <mergeCell ref="R262:T262"/>
    <mergeCell ref="U262:W262"/>
    <mergeCell ref="B261:I261"/>
    <mergeCell ref="J261:K261"/>
    <mergeCell ref="L261:M261"/>
    <mergeCell ref="N261:O261"/>
    <mergeCell ref="P259:Q259"/>
    <mergeCell ref="R259:T259"/>
    <mergeCell ref="U259:W259"/>
    <mergeCell ref="B260:I260"/>
    <mergeCell ref="J260:K260"/>
    <mergeCell ref="L260:M260"/>
    <mergeCell ref="N260:O260"/>
    <mergeCell ref="P260:Q260"/>
    <mergeCell ref="R260:T260"/>
    <mergeCell ref="U260:W260"/>
    <mergeCell ref="B259:I259"/>
    <mergeCell ref="J259:K259"/>
    <mergeCell ref="L259:M259"/>
    <mergeCell ref="N259:O259"/>
    <mergeCell ref="P257:Q257"/>
    <mergeCell ref="R257:T257"/>
    <mergeCell ref="U257:W257"/>
    <mergeCell ref="B258:I258"/>
    <mergeCell ref="J258:K258"/>
    <mergeCell ref="L258:M258"/>
    <mergeCell ref="N258:O258"/>
    <mergeCell ref="P258:Q258"/>
    <mergeCell ref="R258:T258"/>
    <mergeCell ref="U258:W258"/>
    <mergeCell ref="B257:I257"/>
    <mergeCell ref="J257:K257"/>
    <mergeCell ref="L257:M257"/>
    <mergeCell ref="N257:O257"/>
    <mergeCell ref="P255:Q255"/>
    <mergeCell ref="R255:T255"/>
    <mergeCell ref="U255:W255"/>
    <mergeCell ref="B256:I256"/>
    <mergeCell ref="J256:K256"/>
    <mergeCell ref="L256:M256"/>
    <mergeCell ref="N256:O256"/>
    <mergeCell ref="P256:Q256"/>
    <mergeCell ref="R256:T256"/>
    <mergeCell ref="U256:W256"/>
    <mergeCell ref="B255:I255"/>
    <mergeCell ref="J255:K255"/>
    <mergeCell ref="L255:M255"/>
    <mergeCell ref="N255:O255"/>
    <mergeCell ref="P253:Q253"/>
    <mergeCell ref="R253:T253"/>
    <mergeCell ref="U253:W253"/>
    <mergeCell ref="B254:I254"/>
    <mergeCell ref="J254:K254"/>
    <mergeCell ref="L254:M254"/>
    <mergeCell ref="N254:O254"/>
    <mergeCell ref="P254:Q254"/>
    <mergeCell ref="R254:T254"/>
    <mergeCell ref="U254:W254"/>
    <mergeCell ref="B253:I253"/>
    <mergeCell ref="J253:K253"/>
    <mergeCell ref="L253:M253"/>
    <mergeCell ref="N253:O253"/>
    <mergeCell ref="P251:Q251"/>
    <mergeCell ref="R251:T251"/>
    <mergeCell ref="U251:W251"/>
    <mergeCell ref="B252:I252"/>
    <mergeCell ref="J252:K252"/>
    <mergeCell ref="L252:M252"/>
    <mergeCell ref="N252:O252"/>
    <mergeCell ref="P252:Q252"/>
    <mergeCell ref="R252:T252"/>
    <mergeCell ref="U252:W252"/>
    <mergeCell ref="B251:I251"/>
    <mergeCell ref="J251:K251"/>
    <mergeCell ref="L251:M251"/>
    <mergeCell ref="N251:O251"/>
    <mergeCell ref="P249:Q249"/>
    <mergeCell ref="R249:T249"/>
    <mergeCell ref="U249:W249"/>
    <mergeCell ref="B250:I250"/>
    <mergeCell ref="J250:K250"/>
    <mergeCell ref="L250:M250"/>
    <mergeCell ref="N250:O250"/>
    <mergeCell ref="P250:Q250"/>
    <mergeCell ref="R250:T250"/>
    <mergeCell ref="U250:W250"/>
    <mergeCell ref="B249:I249"/>
    <mergeCell ref="J249:K249"/>
    <mergeCell ref="L249:M249"/>
    <mergeCell ref="N249:O249"/>
    <mergeCell ref="P247:Q247"/>
    <mergeCell ref="R247:T247"/>
    <mergeCell ref="U247:W247"/>
    <mergeCell ref="B248:I248"/>
    <mergeCell ref="J248:K248"/>
    <mergeCell ref="L248:M248"/>
    <mergeCell ref="N248:O248"/>
    <mergeCell ref="P248:Q248"/>
    <mergeCell ref="R248:T248"/>
    <mergeCell ref="U248:W248"/>
    <mergeCell ref="B247:I247"/>
    <mergeCell ref="J247:K247"/>
    <mergeCell ref="L247:M247"/>
    <mergeCell ref="N247:O247"/>
    <mergeCell ref="N245:O246"/>
    <mergeCell ref="P245:Q246"/>
    <mergeCell ref="R245:W245"/>
    <mergeCell ref="R246:T246"/>
    <mergeCell ref="U246:W246"/>
    <mergeCell ref="A245:A246"/>
    <mergeCell ref="B245:I246"/>
    <mergeCell ref="J245:K246"/>
    <mergeCell ref="L245:M246"/>
    <mergeCell ref="A240:W240"/>
    <mergeCell ref="A241:W241"/>
    <mergeCell ref="A242:W242"/>
    <mergeCell ref="A243:W243"/>
    <mergeCell ref="A1:W1"/>
    <mergeCell ref="A3:W3"/>
    <mergeCell ref="A5:R5"/>
    <mergeCell ref="S5:W5"/>
    <mergeCell ref="A6:R6"/>
    <mergeCell ref="S6:W6"/>
    <mergeCell ref="A7:R7"/>
    <mergeCell ref="S7:W7"/>
    <mergeCell ref="A12:R12"/>
    <mergeCell ref="S12:W12"/>
    <mergeCell ref="A8:R8"/>
    <mergeCell ref="S8:W8"/>
    <mergeCell ref="A10:R10"/>
    <mergeCell ref="S10:W10"/>
    <mergeCell ref="A15:R15"/>
    <mergeCell ref="S15:W15"/>
    <mergeCell ref="A9:R9"/>
    <mergeCell ref="S9:W9"/>
    <mergeCell ref="A13:R13"/>
    <mergeCell ref="S13:W13"/>
    <mergeCell ref="A14:R14"/>
    <mergeCell ref="S14:W14"/>
    <mergeCell ref="A11:R11"/>
    <mergeCell ref="S11:W11"/>
    <mergeCell ref="A18:W18"/>
    <mergeCell ref="A19:W19"/>
    <mergeCell ref="A20:W20"/>
    <mergeCell ref="A21:W21"/>
    <mergeCell ref="A23:A25"/>
    <mergeCell ref="B23:J25"/>
    <mergeCell ref="K23:N25"/>
    <mergeCell ref="O23:Q25"/>
    <mergeCell ref="R23:W23"/>
    <mergeCell ref="R24:T25"/>
    <mergeCell ref="U24:W25"/>
    <mergeCell ref="B26:J26"/>
    <mergeCell ref="K26:N26"/>
    <mergeCell ref="O26:Q26"/>
    <mergeCell ref="R26:T26"/>
    <mergeCell ref="U26:W26"/>
    <mergeCell ref="A27:A32"/>
    <mergeCell ref="B27:J27"/>
    <mergeCell ref="K27:N27"/>
    <mergeCell ref="O27:Q27"/>
    <mergeCell ref="B29:J29"/>
    <mergeCell ref="K29:N29"/>
    <mergeCell ref="O29:Q29"/>
    <mergeCell ref="B31:J31"/>
    <mergeCell ref="K31:N31"/>
    <mergeCell ref="O31:Q31"/>
    <mergeCell ref="R27:T27"/>
    <mergeCell ref="U27:W27"/>
    <mergeCell ref="B28:J28"/>
    <mergeCell ref="K28:N28"/>
    <mergeCell ref="O28:Q28"/>
    <mergeCell ref="R28:T28"/>
    <mergeCell ref="U28:W28"/>
    <mergeCell ref="R29:T29"/>
    <mergeCell ref="U29:W29"/>
    <mergeCell ref="B30:J30"/>
    <mergeCell ref="K30:N30"/>
    <mergeCell ref="O30:Q30"/>
    <mergeCell ref="R30:T30"/>
    <mergeCell ref="U30:W30"/>
    <mergeCell ref="R31:T31"/>
    <mergeCell ref="U31:W31"/>
    <mergeCell ref="B32:J32"/>
    <mergeCell ref="K32:N32"/>
    <mergeCell ref="O32:Q32"/>
    <mergeCell ref="R32:T32"/>
    <mergeCell ref="U32:W32"/>
    <mergeCell ref="U33:W33"/>
    <mergeCell ref="B34:J34"/>
    <mergeCell ref="K34:N34"/>
    <mergeCell ref="O34:Q34"/>
    <mergeCell ref="R34:T34"/>
    <mergeCell ref="U34:W34"/>
    <mergeCell ref="B33:J33"/>
    <mergeCell ref="K33:N33"/>
    <mergeCell ref="O33:Q33"/>
    <mergeCell ref="R33:T33"/>
    <mergeCell ref="U35:W35"/>
    <mergeCell ref="B36:J36"/>
    <mergeCell ref="K36:N36"/>
    <mergeCell ref="O36:Q36"/>
    <mergeCell ref="R36:T36"/>
    <mergeCell ref="U36:W36"/>
    <mergeCell ref="B35:J35"/>
    <mergeCell ref="K35:N35"/>
    <mergeCell ref="O35:Q35"/>
    <mergeCell ref="R35:T35"/>
    <mergeCell ref="U38:W38"/>
    <mergeCell ref="B37:J37"/>
    <mergeCell ref="K37:N37"/>
    <mergeCell ref="O37:Q37"/>
    <mergeCell ref="R37:T37"/>
    <mergeCell ref="U37:W37"/>
    <mergeCell ref="B38:J38"/>
    <mergeCell ref="K38:N38"/>
    <mergeCell ref="O38:Q38"/>
    <mergeCell ref="R38:T38"/>
    <mergeCell ref="A41:W41"/>
    <mergeCell ref="A42:W42"/>
    <mergeCell ref="A43:W43"/>
    <mergeCell ref="A44:W44"/>
    <mergeCell ref="A46:A48"/>
    <mergeCell ref="B46:J48"/>
    <mergeCell ref="K46:N48"/>
    <mergeCell ref="O46:Q48"/>
    <mergeCell ref="R46:W46"/>
    <mergeCell ref="R47:T48"/>
    <mergeCell ref="U47:W48"/>
    <mergeCell ref="B49:J49"/>
    <mergeCell ref="K49:N49"/>
    <mergeCell ref="O49:Q49"/>
    <mergeCell ref="R49:T49"/>
    <mergeCell ref="U49:W49"/>
    <mergeCell ref="A50:A55"/>
    <mergeCell ref="B50:J50"/>
    <mergeCell ref="K50:N50"/>
    <mergeCell ref="O50:Q50"/>
    <mergeCell ref="B52:J52"/>
    <mergeCell ref="K52:N52"/>
    <mergeCell ref="O52:Q52"/>
    <mergeCell ref="B54:J54"/>
    <mergeCell ref="K54:N54"/>
    <mergeCell ref="O54:Q54"/>
    <mergeCell ref="R50:T50"/>
    <mergeCell ref="U50:W50"/>
    <mergeCell ref="B51:J51"/>
    <mergeCell ref="K51:N51"/>
    <mergeCell ref="O51:Q51"/>
    <mergeCell ref="R51:T51"/>
    <mergeCell ref="U51:W51"/>
    <mergeCell ref="R52:T52"/>
    <mergeCell ref="U52:W52"/>
    <mergeCell ref="B53:J53"/>
    <mergeCell ref="K53:N53"/>
    <mergeCell ref="O53:Q53"/>
    <mergeCell ref="R53:T53"/>
    <mergeCell ref="U53:W53"/>
    <mergeCell ref="R54:T54"/>
    <mergeCell ref="U54:W54"/>
    <mergeCell ref="B55:J55"/>
    <mergeCell ref="K55:N55"/>
    <mergeCell ref="O55:Q55"/>
    <mergeCell ref="R55:T55"/>
    <mergeCell ref="U55:W55"/>
    <mergeCell ref="U56:W56"/>
    <mergeCell ref="B57:J57"/>
    <mergeCell ref="K57:N57"/>
    <mergeCell ref="O57:Q57"/>
    <mergeCell ref="R57:T57"/>
    <mergeCell ref="U57:W57"/>
    <mergeCell ref="B56:J56"/>
    <mergeCell ref="K56:N56"/>
    <mergeCell ref="O56:Q56"/>
    <mergeCell ref="R56:T56"/>
    <mergeCell ref="U58:W58"/>
    <mergeCell ref="B59:J59"/>
    <mergeCell ref="K59:N59"/>
    <mergeCell ref="O59:Q59"/>
    <mergeCell ref="R59:T59"/>
    <mergeCell ref="U59:W59"/>
    <mergeCell ref="B58:J58"/>
    <mergeCell ref="K58:N58"/>
    <mergeCell ref="O58:Q58"/>
    <mergeCell ref="R58:T58"/>
    <mergeCell ref="U60:W60"/>
    <mergeCell ref="B61:J61"/>
    <mergeCell ref="K61:N61"/>
    <mergeCell ref="O61:Q61"/>
    <mergeCell ref="R61:T61"/>
    <mergeCell ref="U61:W61"/>
    <mergeCell ref="B60:J60"/>
    <mergeCell ref="K60:N60"/>
    <mergeCell ref="O60:Q60"/>
    <mergeCell ref="R60:T60"/>
    <mergeCell ref="A64:W64"/>
    <mergeCell ref="A65:W65"/>
    <mergeCell ref="A66:W66"/>
    <mergeCell ref="A67:W67"/>
    <mergeCell ref="A69:A71"/>
    <mergeCell ref="B69:J71"/>
    <mergeCell ref="K69:N71"/>
    <mergeCell ref="O69:Q71"/>
    <mergeCell ref="R69:W69"/>
    <mergeCell ref="R70:T71"/>
    <mergeCell ref="U70:W71"/>
    <mergeCell ref="B72:J72"/>
    <mergeCell ref="K72:N72"/>
    <mergeCell ref="O72:Q72"/>
    <mergeCell ref="R72:T72"/>
    <mergeCell ref="U72:W72"/>
    <mergeCell ref="A73:A77"/>
    <mergeCell ref="B73:J73"/>
    <mergeCell ref="K73:N73"/>
    <mergeCell ref="O73:Q73"/>
    <mergeCell ref="B77:J77"/>
    <mergeCell ref="K77:N77"/>
    <mergeCell ref="O77:Q77"/>
    <mergeCell ref="R73:T73"/>
    <mergeCell ref="U73:W73"/>
    <mergeCell ref="B74:J74"/>
    <mergeCell ref="K74:N74"/>
    <mergeCell ref="O74:Q74"/>
    <mergeCell ref="R74:T74"/>
    <mergeCell ref="U74:W74"/>
    <mergeCell ref="R77:T77"/>
    <mergeCell ref="U77:W77"/>
    <mergeCell ref="B78:J78"/>
    <mergeCell ref="K78:N78"/>
    <mergeCell ref="O78:Q78"/>
    <mergeCell ref="R78:T78"/>
    <mergeCell ref="U78:W78"/>
    <mergeCell ref="U79:W79"/>
    <mergeCell ref="B80:J80"/>
    <mergeCell ref="K80:N80"/>
    <mergeCell ref="O80:Q80"/>
    <mergeCell ref="R80:T80"/>
    <mergeCell ref="U80:W80"/>
    <mergeCell ref="B79:J79"/>
    <mergeCell ref="K79:N79"/>
    <mergeCell ref="O79:Q79"/>
    <mergeCell ref="R79:T79"/>
    <mergeCell ref="U75:W75"/>
    <mergeCell ref="B76:J76"/>
    <mergeCell ref="K76:N76"/>
    <mergeCell ref="O76:Q76"/>
    <mergeCell ref="R76:T76"/>
    <mergeCell ref="B75:J75"/>
    <mergeCell ref="K75:N75"/>
    <mergeCell ref="O75:Q75"/>
    <mergeCell ref="R75:T75"/>
    <mergeCell ref="U76:W76"/>
    <mergeCell ref="A86:W86"/>
    <mergeCell ref="A87:W87"/>
    <mergeCell ref="A88:W88"/>
    <mergeCell ref="U82:W82"/>
    <mergeCell ref="U83:W83"/>
    <mergeCell ref="B82:J82"/>
    <mergeCell ref="K82:N82"/>
    <mergeCell ref="O82:Q82"/>
    <mergeCell ref="R82:T82"/>
    <mergeCell ref="U81:W81"/>
    <mergeCell ref="B83:J83"/>
    <mergeCell ref="K83:N83"/>
    <mergeCell ref="O83:Q83"/>
    <mergeCell ref="R83:T83"/>
    <mergeCell ref="B81:J81"/>
    <mergeCell ref="K81:N81"/>
    <mergeCell ref="O81:Q81"/>
    <mergeCell ref="R81:T81"/>
    <mergeCell ref="A89:W89"/>
    <mergeCell ref="A91:A92"/>
    <mergeCell ref="B91:J92"/>
    <mergeCell ref="K91:L92"/>
    <mergeCell ref="M91:N92"/>
    <mergeCell ref="O91:Q92"/>
    <mergeCell ref="R91:W91"/>
    <mergeCell ref="R92:T92"/>
    <mergeCell ref="U92:W92"/>
    <mergeCell ref="B93:J93"/>
    <mergeCell ref="K93:L93"/>
    <mergeCell ref="M93:N93"/>
    <mergeCell ref="O93:Q93"/>
    <mergeCell ref="R95:T95"/>
    <mergeCell ref="U95:W95"/>
    <mergeCell ref="B94:J94"/>
    <mergeCell ref="K94:L94"/>
    <mergeCell ref="M94:N94"/>
    <mergeCell ref="O94:Q94"/>
    <mergeCell ref="R93:T93"/>
    <mergeCell ref="U93:W93"/>
    <mergeCell ref="R94:T94"/>
    <mergeCell ref="U94:W94"/>
    <mergeCell ref="R96:T96"/>
    <mergeCell ref="U96:W96"/>
    <mergeCell ref="B95:J95"/>
    <mergeCell ref="K95:L95"/>
    <mergeCell ref="B96:J96"/>
    <mergeCell ref="K96:L96"/>
    <mergeCell ref="M96:N96"/>
    <mergeCell ref="O96:Q96"/>
    <mergeCell ref="M95:N95"/>
    <mergeCell ref="O95:Q95"/>
    <mergeCell ref="B97:J97"/>
    <mergeCell ref="K97:L97"/>
    <mergeCell ref="M97:N97"/>
    <mergeCell ref="O97:Q97"/>
    <mergeCell ref="R99:T99"/>
    <mergeCell ref="U99:W99"/>
    <mergeCell ref="B98:J98"/>
    <mergeCell ref="K98:L98"/>
    <mergeCell ref="M98:N98"/>
    <mergeCell ref="O98:Q98"/>
    <mergeCell ref="R97:T97"/>
    <mergeCell ref="U97:W97"/>
    <mergeCell ref="R98:T98"/>
    <mergeCell ref="U98:W98"/>
    <mergeCell ref="R100:T100"/>
    <mergeCell ref="U100:W100"/>
    <mergeCell ref="B99:J99"/>
    <mergeCell ref="K99:L99"/>
    <mergeCell ref="B100:J100"/>
    <mergeCell ref="K100:L100"/>
    <mergeCell ref="M100:N100"/>
    <mergeCell ref="O100:Q100"/>
    <mergeCell ref="M99:N99"/>
    <mergeCell ref="O99:Q99"/>
    <mergeCell ref="B101:J101"/>
    <mergeCell ref="K101:L101"/>
    <mergeCell ref="M101:N101"/>
    <mergeCell ref="O101:Q101"/>
    <mergeCell ref="R103:T103"/>
    <mergeCell ref="U103:W103"/>
    <mergeCell ref="B102:J102"/>
    <mergeCell ref="K102:L102"/>
    <mergeCell ref="M102:N102"/>
    <mergeCell ref="O102:Q102"/>
    <mergeCell ref="R101:T101"/>
    <mergeCell ref="U101:W101"/>
    <mergeCell ref="R102:T102"/>
    <mergeCell ref="U102:W102"/>
    <mergeCell ref="R104:T104"/>
    <mergeCell ref="U104:W104"/>
    <mergeCell ref="B103:J103"/>
    <mergeCell ref="K103:L103"/>
    <mergeCell ref="B104:J104"/>
    <mergeCell ref="K104:L104"/>
    <mergeCell ref="M104:N104"/>
    <mergeCell ref="O104:Q104"/>
    <mergeCell ref="M103:N103"/>
    <mergeCell ref="O103:Q103"/>
    <mergeCell ref="B105:J105"/>
    <mergeCell ref="K105:L105"/>
    <mergeCell ref="M105:N105"/>
    <mergeCell ref="O105:Q105"/>
    <mergeCell ref="R107:T107"/>
    <mergeCell ref="U107:W107"/>
    <mergeCell ref="B106:J106"/>
    <mergeCell ref="K106:L106"/>
    <mergeCell ref="M106:N106"/>
    <mergeCell ref="O106:Q106"/>
    <mergeCell ref="R105:T105"/>
    <mergeCell ref="U105:W105"/>
    <mergeCell ref="R106:T106"/>
    <mergeCell ref="U106:W106"/>
    <mergeCell ref="R108:T108"/>
    <mergeCell ref="U108:W108"/>
    <mergeCell ref="B107:J107"/>
    <mergeCell ref="K107:L107"/>
    <mergeCell ref="B108:J108"/>
    <mergeCell ref="K108:L108"/>
    <mergeCell ref="M108:N108"/>
    <mergeCell ref="O108:Q108"/>
    <mergeCell ref="M107:N107"/>
    <mergeCell ref="O107:Q107"/>
    <mergeCell ref="B109:J109"/>
    <mergeCell ref="K109:L109"/>
    <mergeCell ref="M109:N109"/>
    <mergeCell ref="O109:Q109"/>
    <mergeCell ref="R111:T111"/>
    <mergeCell ref="U111:W111"/>
    <mergeCell ref="B110:J110"/>
    <mergeCell ref="K110:L110"/>
    <mergeCell ref="M110:N110"/>
    <mergeCell ref="O110:Q110"/>
    <mergeCell ref="R109:T109"/>
    <mergeCell ref="U109:W109"/>
    <mergeCell ref="R110:T110"/>
    <mergeCell ref="U110:W110"/>
    <mergeCell ref="R112:T112"/>
    <mergeCell ref="U112:W112"/>
    <mergeCell ref="B111:J111"/>
    <mergeCell ref="K111:L111"/>
    <mergeCell ref="B112:J112"/>
    <mergeCell ref="K112:L112"/>
    <mergeCell ref="M112:N112"/>
    <mergeCell ref="O112:Q112"/>
    <mergeCell ref="M111:N111"/>
    <mergeCell ref="O111:Q111"/>
    <mergeCell ref="B113:J113"/>
    <mergeCell ref="K113:L113"/>
    <mergeCell ref="M113:N113"/>
    <mergeCell ref="O113:Q113"/>
    <mergeCell ref="R115:T115"/>
    <mergeCell ref="U115:W115"/>
    <mergeCell ref="B114:J114"/>
    <mergeCell ref="K114:L114"/>
    <mergeCell ref="M114:N114"/>
    <mergeCell ref="O114:Q114"/>
    <mergeCell ref="R113:T113"/>
    <mergeCell ref="U113:W113"/>
    <mergeCell ref="R114:T114"/>
    <mergeCell ref="U114:W114"/>
    <mergeCell ref="R116:T116"/>
    <mergeCell ref="U116:W116"/>
    <mergeCell ref="B115:J115"/>
    <mergeCell ref="K115:L115"/>
    <mergeCell ref="B116:J116"/>
    <mergeCell ref="K116:L116"/>
    <mergeCell ref="M116:N116"/>
    <mergeCell ref="O116:Q116"/>
    <mergeCell ref="M115:N115"/>
    <mergeCell ref="O115:Q115"/>
    <mergeCell ref="B117:J117"/>
    <mergeCell ref="K117:L117"/>
    <mergeCell ref="M117:N117"/>
    <mergeCell ref="O117:Q117"/>
    <mergeCell ref="R119:T119"/>
    <mergeCell ref="U119:W119"/>
    <mergeCell ref="B118:J118"/>
    <mergeCell ref="K118:L118"/>
    <mergeCell ref="M118:N118"/>
    <mergeCell ref="O118:Q118"/>
    <mergeCell ref="R117:T117"/>
    <mergeCell ref="U117:W117"/>
    <mergeCell ref="R118:T118"/>
    <mergeCell ref="U118:W118"/>
    <mergeCell ref="R120:T120"/>
    <mergeCell ref="U120:W120"/>
    <mergeCell ref="B119:J119"/>
    <mergeCell ref="K119:L119"/>
    <mergeCell ref="B120:J120"/>
    <mergeCell ref="K120:L120"/>
    <mergeCell ref="M120:N120"/>
    <mergeCell ref="O120:Q120"/>
    <mergeCell ref="M119:N119"/>
    <mergeCell ref="O119:Q119"/>
    <mergeCell ref="B121:J121"/>
    <mergeCell ref="K121:L121"/>
    <mergeCell ref="M121:N121"/>
    <mergeCell ref="O121:Q121"/>
    <mergeCell ref="R123:T123"/>
    <mergeCell ref="U123:W123"/>
    <mergeCell ref="B122:J122"/>
    <mergeCell ref="K122:L122"/>
    <mergeCell ref="M122:N122"/>
    <mergeCell ref="O122:Q122"/>
    <mergeCell ref="R121:T121"/>
    <mergeCell ref="U121:W121"/>
    <mergeCell ref="R122:T122"/>
    <mergeCell ref="U122:W122"/>
    <mergeCell ref="R124:T124"/>
    <mergeCell ref="U124:W124"/>
    <mergeCell ref="B123:J123"/>
    <mergeCell ref="K123:L123"/>
    <mergeCell ref="B124:J124"/>
    <mergeCell ref="K124:L124"/>
    <mergeCell ref="M124:N124"/>
    <mergeCell ref="O124:Q124"/>
    <mergeCell ref="M123:N123"/>
    <mergeCell ref="O123:Q123"/>
    <mergeCell ref="B125:J125"/>
    <mergeCell ref="K125:L125"/>
    <mergeCell ref="M125:N125"/>
    <mergeCell ref="O125:Q125"/>
    <mergeCell ref="R127:T127"/>
    <mergeCell ref="U127:W127"/>
    <mergeCell ref="B126:J126"/>
    <mergeCell ref="K126:L126"/>
    <mergeCell ref="M126:N126"/>
    <mergeCell ref="O126:Q126"/>
    <mergeCell ref="R125:T125"/>
    <mergeCell ref="U125:W125"/>
    <mergeCell ref="R126:T126"/>
    <mergeCell ref="U126:W126"/>
    <mergeCell ref="R128:T128"/>
    <mergeCell ref="U128:W128"/>
    <mergeCell ref="B127:J127"/>
    <mergeCell ref="K127:L127"/>
    <mergeCell ref="B128:J128"/>
    <mergeCell ref="K128:L128"/>
    <mergeCell ref="M128:N128"/>
    <mergeCell ref="O128:Q128"/>
    <mergeCell ref="M127:N127"/>
    <mergeCell ref="O127:Q127"/>
    <mergeCell ref="A131:W131"/>
    <mergeCell ref="A132:W132"/>
    <mergeCell ref="A133:W133"/>
    <mergeCell ref="A134:W134"/>
    <mergeCell ref="R137:T137"/>
    <mergeCell ref="U137:W137"/>
    <mergeCell ref="A135:A136"/>
    <mergeCell ref="B135:J136"/>
    <mergeCell ref="K135:L136"/>
    <mergeCell ref="M135:N136"/>
    <mergeCell ref="O135:Q136"/>
    <mergeCell ref="R135:W135"/>
    <mergeCell ref="R136:T136"/>
    <mergeCell ref="U136:W136"/>
    <mergeCell ref="R138:T138"/>
    <mergeCell ref="U138:W138"/>
    <mergeCell ref="B137:J137"/>
    <mergeCell ref="K137:L137"/>
    <mergeCell ref="B138:J138"/>
    <mergeCell ref="K138:L138"/>
    <mergeCell ref="M138:N138"/>
    <mergeCell ref="O138:Q138"/>
    <mergeCell ref="M137:N137"/>
    <mergeCell ref="O137:Q137"/>
    <mergeCell ref="B139:J139"/>
    <mergeCell ref="K139:L139"/>
    <mergeCell ref="M139:N139"/>
    <mergeCell ref="O139:Q139"/>
    <mergeCell ref="R141:T141"/>
    <mergeCell ref="U141:W141"/>
    <mergeCell ref="B140:J140"/>
    <mergeCell ref="K140:L140"/>
    <mergeCell ref="M140:N140"/>
    <mergeCell ref="O140:Q140"/>
    <mergeCell ref="R139:T139"/>
    <mergeCell ref="U139:W139"/>
    <mergeCell ref="R140:T140"/>
    <mergeCell ref="U140:W140"/>
    <mergeCell ref="R142:T142"/>
    <mergeCell ref="U142:W142"/>
    <mergeCell ref="B141:J141"/>
    <mergeCell ref="K141:L141"/>
    <mergeCell ref="B142:J142"/>
    <mergeCell ref="K142:L142"/>
    <mergeCell ref="M142:N142"/>
    <mergeCell ref="O142:Q142"/>
    <mergeCell ref="M141:N141"/>
    <mergeCell ref="O141:Q141"/>
    <mergeCell ref="R152:T152"/>
    <mergeCell ref="U152:W152"/>
    <mergeCell ref="R143:T143"/>
    <mergeCell ref="U143:W143"/>
    <mergeCell ref="A146:W146"/>
    <mergeCell ref="A147:W147"/>
    <mergeCell ref="B143:J143"/>
    <mergeCell ref="K143:L143"/>
    <mergeCell ref="M143:N143"/>
    <mergeCell ref="O143:Q143"/>
    <mergeCell ref="M153:N153"/>
    <mergeCell ref="O153:Q153"/>
    <mergeCell ref="A148:W148"/>
    <mergeCell ref="A149:W149"/>
    <mergeCell ref="A151:A152"/>
    <mergeCell ref="B151:J152"/>
    <mergeCell ref="K151:L152"/>
    <mergeCell ref="M151:N152"/>
    <mergeCell ref="O151:Q152"/>
    <mergeCell ref="R151:W151"/>
    <mergeCell ref="R153:T153"/>
    <mergeCell ref="U153:W153"/>
    <mergeCell ref="B154:J154"/>
    <mergeCell ref="K154:L154"/>
    <mergeCell ref="M154:N154"/>
    <mergeCell ref="O154:Q154"/>
    <mergeCell ref="R154:T154"/>
    <mergeCell ref="U154:W154"/>
    <mergeCell ref="B153:J153"/>
    <mergeCell ref="K153:L153"/>
    <mergeCell ref="B155:J155"/>
    <mergeCell ref="K155:L155"/>
    <mergeCell ref="M155:N155"/>
    <mergeCell ref="O155:Q155"/>
    <mergeCell ref="R157:T157"/>
    <mergeCell ref="U157:W157"/>
    <mergeCell ref="B156:J156"/>
    <mergeCell ref="K156:L156"/>
    <mergeCell ref="M156:N156"/>
    <mergeCell ref="O156:Q156"/>
    <mergeCell ref="R155:T155"/>
    <mergeCell ref="U155:W155"/>
    <mergeCell ref="R156:T156"/>
    <mergeCell ref="U156:W156"/>
    <mergeCell ref="R158:T158"/>
    <mergeCell ref="U158:W158"/>
    <mergeCell ref="B157:J157"/>
    <mergeCell ref="K157:L157"/>
    <mergeCell ref="B158:J158"/>
    <mergeCell ref="K158:L158"/>
    <mergeCell ref="M158:N158"/>
    <mergeCell ref="O158:Q158"/>
    <mergeCell ref="M157:N157"/>
    <mergeCell ref="O157:Q157"/>
    <mergeCell ref="B159:J159"/>
    <mergeCell ref="K159:L159"/>
    <mergeCell ref="M159:N159"/>
    <mergeCell ref="O159:Q159"/>
    <mergeCell ref="R161:T161"/>
    <mergeCell ref="U161:W161"/>
    <mergeCell ref="B160:J160"/>
    <mergeCell ref="K160:L160"/>
    <mergeCell ref="M160:N160"/>
    <mergeCell ref="O160:Q160"/>
    <mergeCell ref="R159:T159"/>
    <mergeCell ref="U159:W159"/>
    <mergeCell ref="R160:T160"/>
    <mergeCell ref="U160:W160"/>
    <mergeCell ref="R162:T162"/>
    <mergeCell ref="U162:W162"/>
    <mergeCell ref="B161:J161"/>
    <mergeCell ref="K161:L161"/>
    <mergeCell ref="B162:J162"/>
    <mergeCell ref="K162:L162"/>
    <mergeCell ref="M162:N162"/>
    <mergeCell ref="O162:Q162"/>
    <mergeCell ref="M161:N161"/>
    <mergeCell ref="O161:Q161"/>
    <mergeCell ref="B163:J163"/>
    <mergeCell ref="K163:L163"/>
    <mergeCell ref="M163:N163"/>
    <mergeCell ref="O163:Q163"/>
    <mergeCell ref="R165:T165"/>
    <mergeCell ref="U165:W165"/>
    <mergeCell ref="B164:J164"/>
    <mergeCell ref="K164:L164"/>
    <mergeCell ref="M164:N164"/>
    <mergeCell ref="O164:Q164"/>
    <mergeCell ref="R163:T163"/>
    <mergeCell ref="U163:W163"/>
    <mergeCell ref="R164:T164"/>
    <mergeCell ref="U164:W164"/>
    <mergeCell ref="R166:T166"/>
    <mergeCell ref="U166:W166"/>
    <mergeCell ref="B165:J165"/>
    <mergeCell ref="K165:L165"/>
    <mergeCell ref="B166:J166"/>
    <mergeCell ref="K166:L166"/>
    <mergeCell ref="M166:N166"/>
    <mergeCell ref="O166:Q166"/>
    <mergeCell ref="M165:N165"/>
    <mergeCell ref="O165:Q165"/>
    <mergeCell ref="B167:J167"/>
    <mergeCell ref="K167:L167"/>
    <mergeCell ref="M167:N167"/>
    <mergeCell ref="O167:Q167"/>
    <mergeCell ref="R169:T169"/>
    <mergeCell ref="U169:W169"/>
    <mergeCell ref="B168:J168"/>
    <mergeCell ref="K168:L168"/>
    <mergeCell ref="M168:N168"/>
    <mergeCell ref="O168:Q168"/>
    <mergeCell ref="R167:T167"/>
    <mergeCell ref="U167:W167"/>
    <mergeCell ref="R168:T168"/>
    <mergeCell ref="U168:W168"/>
    <mergeCell ref="R170:T170"/>
    <mergeCell ref="U170:W170"/>
    <mergeCell ref="B169:J169"/>
    <mergeCell ref="K169:L169"/>
    <mergeCell ref="B170:J170"/>
    <mergeCell ref="K170:L170"/>
    <mergeCell ref="M170:N170"/>
    <mergeCell ref="O170:Q170"/>
    <mergeCell ref="M169:N169"/>
    <mergeCell ref="O169:Q169"/>
    <mergeCell ref="B171:J171"/>
    <mergeCell ref="K171:L171"/>
    <mergeCell ref="M171:N171"/>
    <mergeCell ref="O171:Q171"/>
    <mergeCell ref="R173:T173"/>
    <mergeCell ref="U173:W173"/>
    <mergeCell ref="B172:J172"/>
    <mergeCell ref="K172:L172"/>
    <mergeCell ref="M172:N172"/>
    <mergeCell ref="O172:Q172"/>
    <mergeCell ref="R171:T171"/>
    <mergeCell ref="U171:W171"/>
    <mergeCell ref="R172:T172"/>
    <mergeCell ref="U172:W172"/>
    <mergeCell ref="R174:T174"/>
    <mergeCell ref="U174:W174"/>
    <mergeCell ref="B173:J173"/>
    <mergeCell ref="K173:L173"/>
    <mergeCell ref="B174:J174"/>
    <mergeCell ref="K174:L174"/>
    <mergeCell ref="M174:N174"/>
    <mergeCell ref="O174:Q174"/>
    <mergeCell ref="M173:N173"/>
    <mergeCell ref="O173:Q173"/>
    <mergeCell ref="B175:J175"/>
    <mergeCell ref="K175:L175"/>
    <mergeCell ref="M175:N175"/>
    <mergeCell ref="O175:Q175"/>
    <mergeCell ref="R177:T177"/>
    <mergeCell ref="U177:W177"/>
    <mergeCell ref="B176:J176"/>
    <mergeCell ref="K176:L176"/>
    <mergeCell ref="M176:N176"/>
    <mergeCell ref="O176:Q176"/>
    <mergeCell ref="R175:T175"/>
    <mergeCell ref="U175:W175"/>
    <mergeCell ref="R176:T176"/>
    <mergeCell ref="U176:W176"/>
    <mergeCell ref="R178:T178"/>
    <mergeCell ref="U178:W178"/>
    <mergeCell ref="B177:J177"/>
    <mergeCell ref="K177:L177"/>
    <mergeCell ref="B178:J178"/>
    <mergeCell ref="K178:L178"/>
    <mergeCell ref="M178:N178"/>
    <mergeCell ref="O178:Q178"/>
    <mergeCell ref="M177:N177"/>
    <mergeCell ref="O177:Q177"/>
    <mergeCell ref="B179:J179"/>
    <mergeCell ref="K179:L179"/>
    <mergeCell ref="M179:N179"/>
    <mergeCell ref="O179:Q179"/>
    <mergeCell ref="R181:T181"/>
    <mergeCell ref="U181:W181"/>
    <mergeCell ref="B180:J180"/>
    <mergeCell ref="K180:L180"/>
    <mergeCell ref="M180:N180"/>
    <mergeCell ref="O180:Q180"/>
    <mergeCell ref="R179:T179"/>
    <mergeCell ref="U179:W179"/>
    <mergeCell ref="R180:T180"/>
    <mergeCell ref="U180:W180"/>
    <mergeCell ref="R182:T182"/>
    <mergeCell ref="U182:W182"/>
    <mergeCell ref="B181:J181"/>
    <mergeCell ref="K181:L181"/>
    <mergeCell ref="B182:J182"/>
    <mergeCell ref="K182:L182"/>
    <mergeCell ref="M182:N182"/>
    <mergeCell ref="O182:Q182"/>
    <mergeCell ref="M181:N181"/>
    <mergeCell ref="O181:Q181"/>
    <mergeCell ref="B183:J183"/>
    <mergeCell ref="K183:L183"/>
    <mergeCell ref="M183:N183"/>
    <mergeCell ref="O183:Q183"/>
    <mergeCell ref="R185:T185"/>
    <mergeCell ref="U185:W185"/>
    <mergeCell ref="B184:J184"/>
    <mergeCell ref="K184:L184"/>
    <mergeCell ref="M184:N184"/>
    <mergeCell ref="O184:Q184"/>
    <mergeCell ref="R183:T183"/>
    <mergeCell ref="U183:W183"/>
    <mergeCell ref="R184:T184"/>
    <mergeCell ref="U184:W184"/>
    <mergeCell ref="R186:T186"/>
    <mergeCell ref="U186:W186"/>
    <mergeCell ref="B185:J185"/>
    <mergeCell ref="K185:L185"/>
    <mergeCell ref="B186:J186"/>
    <mergeCell ref="K186:L186"/>
    <mergeCell ref="M186:N186"/>
    <mergeCell ref="O186:Q186"/>
    <mergeCell ref="M185:N185"/>
    <mergeCell ref="O185:Q185"/>
    <mergeCell ref="R190:T190"/>
    <mergeCell ref="U190:W190"/>
    <mergeCell ref="B189:J189"/>
    <mergeCell ref="K189:L189"/>
    <mergeCell ref="M189:N189"/>
    <mergeCell ref="O189:Q189"/>
    <mergeCell ref="B190:J190"/>
    <mergeCell ref="K190:L190"/>
    <mergeCell ref="M190:N190"/>
    <mergeCell ref="O190:Q190"/>
    <mergeCell ref="R189:T189"/>
    <mergeCell ref="U189:W189"/>
    <mergeCell ref="R187:T187"/>
    <mergeCell ref="U187:W187"/>
    <mergeCell ref="R188:T188"/>
    <mergeCell ref="U188:W188"/>
    <mergeCell ref="B187:J187"/>
    <mergeCell ref="K187:L187"/>
    <mergeCell ref="A193:W193"/>
    <mergeCell ref="A194:W194"/>
    <mergeCell ref="B188:J188"/>
    <mergeCell ref="K188:L188"/>
    <mergeCell ref="M188:N188"/>
    <mergeCell ref="O188:Q188"/>
    <mergeCell ref="M187:N187"/>
    <mergeCell ref="O187:Q187"/>
    <mergeCell ref="A195:W195"/>
    <mergeCell ref="A196:W196"/>
    <mergeCell ref="A198:A199"/>
    <mergeCell ref="B198:J199"/>
    <mergeCell ref="K198:L199"/>
    <mergeCell ref="M198:N199"/>
    <mergeCell ref="O198:Q199"/>
    <mergeCell ref="R198:W198"/>
    <mergeCell ref="R199:T199"/>
    <mergeCell ref="U199:W199"/>
    <mergeCell ref="R201:T201"/>
    <mergeCell ref="U201:W201"/>
    <mergeCell ref="R200:T200"/>
    <mergeCell ref="U200:W200"/>
    <mergeCell ref="B200:J200"/>
    <mergeCell ref="K200:L200"/>
    <mergeCell ref="B201:J201"/>
    <mergeCell ref="K201:L201"/>
    <mergeCell ref="M201:N201"/>
    <mergeCell ref="O201:Q201"/>
    <mergeCell ref="M200:N200"/>
    <mergeCell ref="O200:Q200"/>
    <mergeCell ref="B202:J202"/>
    <mergeCell ref="K202:L202"/>
    <mergeCell ref="M202:N202"/>
    <mergeCell ref="O202:Q202"/>
    <mergeCell ref="R204:T204"/>
    <mergeCell ref="U204:W204"/>
    <mergeCell ref="B203:J203"/>
    <mergeCell ref="K203:L203"/>
    <mergeCell ref="M203:N203"/>
    <mergeCell ref="O203:Q203"/>
    <mergeCell ref="R202:T202"/>
    <mergeCell ref="U202:W202"/>
    <mergeCell ref="R203:T203"/>
    <mergeCell ref="U203:W203"/>
    <mergeCell ref="R205:T205"/>
    <mergeCell ref="U205:W205"/>
    <mergeCell ref="B204:J204"/>
    <mergeCell ref="K204:L204"/>
    <mergeCell ref="B205:J205"/>
    <mergeCell ref="K205:L205"/>
    <mergeCell ref="M205:N205"/>
    <mergeCell ref="O205:Q205"/>
    <mergeCell ref="M204:N204"/>
    <mergeCell ref="O204:Q204"/>
    <mergeCell ref="B206:J206"/>
    <mergeCell ref="K206:L206"/>
    <mergeCell ref="M206:N206"/>
    <mergeCell ref="O206:Q206"/>
    <mergeCell ref="R208:T208"/>
    <mergeCell ref="U208:W208"/>
    <mergeCell ref="B207:J207"/>
    <mergeCell ref="K207:L207"/>
    <mergeCell ref="M207:N207"/>
    <mergeCell ref="O207:Q207"/>
    <mergeCell ref="R206:T206"/>
    <mergeCell ref="U206:W206"/>
    <mergeCell ref="R207:T207"/>
    <mergeCell ref="U207:W207"/>
    <mergeCell ref="R209:T209"/>
    <mergeCell ref="U209:W209"/>
    <mergeCell ref="B208:J208"/>
    <mergeCell ref="K208:L208"/>
    <mergeCell ref="B209:J209"/>
    <mergeCell ref="K209:L209"/>
    <mergeCell ref="M209:N209"/>
    <mergeCell ref="O209:Q209"/>
    <mergeCell ref="M208:N208"/>
    <mergeCell ref="O208:Q208"/>
    <mergeCell ref="B211:J211"/>
    <mergeCell ref="K211:L211"/>
    <mergeCell ref="M211:N211"/>
    <mergeCell ref="O211:Q211"/>
    <mergeCell ref="R213:T213"/>
    <mergeCell ref="U213:W213"/>
    <mergeCell ref="B212:J212"/>
    <mergeCell ref="K212:L212"/>
    <mergeCell ref="M212:N212"/>
    <mergeCell ref="O212:Q212"/>
    <mergeCell ref="R211:T211"/>
    <mergeCell ref="U211:W211"/>
    <mergeCell ref="R212:T212"/>
    <mergeCell ref="U212:W212"/>
    <mergeCell ref="R214:T214"/>
    <mergeCell ref="U214:W214"/>
    <mergeCell ref="B213:J213"/>
    <mergeCell ref="K213:L213"/>
    <mergeCell ref="B214:J214"/>
    <mergeCell ref="K214:L214"/>
    <mergeCell ref="M214:N214"/>
    <mergeCell ref="O214:Q214"/>
    <mergeCell ref="M213:N213"/>
    <mergeCell ref="O213:Q213"/>
    <mergeCell ref="B215:J215"/>
    <mergeCell ref="K215:L215"/>
    <mergeCell ref="M215:N215"/>
    <mergeCell ref="O215:Q215"/>
    <mergeCell ref="R217:T217"/>
    <mergeCell ref="U217:W217"/>
    <mergeCell ref="B216:J216"/>
    <mergeCell ref="K216:L216"/>
    <mergeCell ref="M216:N216"/>
    <mergeCell ref="O216:Q216"/>
    <mergeCell ref="R215:T215"/>
    <mergeCell ref="U215:W215"/>
    <mergeCell ref="R216:T216"/>
    <mergeCell ref="U216:W216"/>
    <mergeCell ref="R218:T218"/>
    <mergeCell ref="U218:W218"/>
    <mergeCell ref="B217:J217"/>
    <mergeCell ref="K217:L217"/>
    <mergeCell ref="B218:J218"/>
    <mergeCell ref="K218:L218"/>
    <mergeCell ref="M218:N218"/>
    <mergeCell ref="O218:Q218"/>
    <mergeCell ref="M217:N217"/>
    <mergeCell ref="O217:Q217"/>
    <mergeCell ref="B219:J219"/>
    <mergeCell ref="K219:L219"/>
    <mergeCell ref="M219:N219"/>
    <mergeCell ref="O219:Q219"/>
    <mergeCell ref="R221:T221"/>
    <mergeCell ref="U221:W221"/>
    <mergeCell ref="B220:J220"/>
    <mergeCell ref="K220:L220"/>
    <mergeCell ref="M220:N220"/>
    <mergeCell ref="O220:Q220"/>
    <mergeCell ref="R219:T219"/>
    <mergeCell ref="U219:W219"/>
    <mergeCell ref="R220:T220"/>
    <mergeCell ref="U220:W220"/>
    <mergeCell ref="R222:T222"/>
    <mergeCell ref="U222:W222"/>
    <mergeCell ref="B221:J221"/>
    <mergeCell ref="K221:L221"/>
    <mergeCell ref="B222:J222"/>
    <mergeCell ref="K222:L222"/>
    <mergeCell ref="M222:N222"/>
    <mergeCell ref="O222:Q222"/>
    <mergeCell ref="M221:N221"/>
    <mergeCell ref="O221:Q221"/>
    <mergeCell ref="B223:J223"/>
    <mergeCell ref="K223:L223"/>
    <mergeCell ref="M223:N223"/>
    <mergeCell ref="O223:Q223"/>
    <mergeCell ref="R223:T223"/>
    <mergeCell ref="U223:W223"/>
    <mergeCell ref="R224:T224"/>
    <mergeCell ref="U224:W224"/>
    <mergeCell ref="R225:T225"/>
    <mergeCell ref="U225:W225"/>
    <mergeCell ref="B224:J224"/>
    <mergeCell ref="K224:L224"/>
    <mergeCell ref="B225:J225"/>
    <mergeCell ref="K225:L225"/>
    <mergeCell ref="M225:N225"/>
    <mergeCell ref="O225:Q225"/>
    <mergeCell ref="M224:N224"/>
    <mergeCell ref="O224:Q224"/>
    <mergeCell ref="B226:J226"/>
    <mergeCell ref="K226:L226"/>
    <mergeCell ref="M226:N226"/>
    <mergeCell ref="O226:Q226"/>
    <mergeCell ref="R228:T228"/>
    <mergeCell ref="U228:W228"/>
    <mergeCell ref="B227:J227"/>
    <mergeCell ref="K227:L227"/>
    <mergeCell ref="M227:N227"/>
    <mergeCell ref="O227:Q227"/>
    <mergeCell ref="R226:T226"/>
    <mergeCell ref="U226:W226"/>
    <mergeCell ref="R227:T227"/>
    <mergeCell ref="U227:W227"/>
    <mergeCell ref="R229:T229"/>
    <mergeCell ref="U229:W229"/>
    <mergeCell ref="B228:J228"/>
    <mergeCell ref="K228:L228"/>
    <mergeCell ref="B229:J229"/>
    <mergeCell ref="K229:L229"/>
    <mergeCell ref="M229:N229"/>
    <mergeCell ref="O229:Q229"/>
    <mergeCell ref="M228:N228"/>
    <mergeCell ref="O228:Q228"/>
    <mergeCell ref="B230:J230"/>
    <mergeCell ref="K230:L230"/>
    <mergeCell ref="M230:N230"/>
    <mergeCell ref="O230:Q230"/>
    <mergeCell ref="R232:T232"/>
    <mergeCell ref="U232:W232"/>
    <mergeCell ref="B231:J231"/>
    <mergeCell ref="K231:L231"/>
    <mergeCell ref="M231:N231"/>
    <mergeCell ref="O231:Q231"/>
    <mergeCell ref="R230:T230"/>
    <mergeCell ref="U230:W230"/>
    <mergeCell ref="R231:T231"/>
    <mergeCell ref="U231:W231"/>
    <mergeCell ref="R233:T233"/>
    <mergeCell ref="U233:W233"/>
    <mergeCell ref="B232:J232"/>
    <mergeCell ref="K232:L232"/>
    <mergeCell ref="B233:J233"/>
    <mergeCell ref="K233:L233"/>
    <mergeCell ref="M233:N233"/>
    <mergeCell ref="O233:Q233"/>
    <mergeCell ref="M232:N232"/>
    <mergeCell ref="O232:Q232"/>
    <mergeCell ref="B234:J234"/>
    <mergeCell ref="K234:L234"/>
    <mergeCell ref="M234:N234"/>
    <mergeCell ref="O234:Q234"/>
    <mergeCell ref="R236:T236"/>
    <mergeCell ref="U236:W236"/>
    <mergeCell ref="B235:J235"/>
    <mergeCell ref="K235:L235"/>
    <mergeCell ref="M235:N235"/>
    <mergeCell ref="O235:Q235"/>
    <mergeCell ref="R234:T234"/>
    <mergeCell ref="U234:W234"/>
    <mergeCell ref="R235:T235"/>
    <mergeCell ref="U235:W235"/>
    <mergeCell ref="R237:T237"/>
    <mergeCell ref="U237:W237"/>
    <mergeCell ref="B236:J236"/>
    <mergeCell ref="K236:L236"/>
    <mergeCell ref="B237:J237"/>
    <mergeCell ref="K237:L237"/>
    <mergeCell ref="M237:N237"/>
    <mergeCell ref="O237:Q237"/>
    <mergeCell ref="M236:N236"/>
    <mergeCell ref="O236:Q236"/>
    <mergeCell ref="R210:T210"/>
    <mergeCell ref="U210:W210"/>
    <mergeCell ref="B210:J210"/>
    <mergeCell ref="K210:L210"/>
    <mergeCell ref="M210:N210"/>
    <mergeCell ref="O210:Q2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7"/>
  <sheetViews>
    <sheetView tabSelected="1" workbookViewId="0" topLeftCell="A238">
      <selection activeCell="AG380" sqref="AG380"/>
    </sheetView>
  </sheetViews>
  <sheetFormatPr defaultColWidth="9.00390625" defaultRowHeight="12.75"/>
  <cols>
    <col min="1" max="25" width="3.75390625" style="0" customWidth="1"/>
    <col min="26" max="26" width="7.75390625" style="0" customWidth="1"/>
    <col min="27" max="84" width="3.75390625" style="0" customWidth="1"/>
  </cols>
  <sheetData>
    <row r="1" spans="1:23" ht="15.7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9.25" customHeight="1">
      <c r="A3" s="25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27" t="s">
        <v>32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 t="s">
        <v>33</v>
      </c>
      <c r="T5" s="27"/>
      <c r="U5" s="27"/>
      <c r="V5" s="27"/>
      <c r="W5" s="27"/>
    </row>
    <row r="6" spans="1:23" ht="12.75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  <c r="S6" s="17">
        <v>1.3</v>
      </c>
      <c r="T6" s="17"/>
      <c r="U6" s="17"/>
      <c r="V6" s="17"/>
      <c r="W6" s="17"/>
    </row>
    <row r="7" spans="1:23" ht="12.75">
      <c r="A7" s="22" t="s">
        <v>36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31">
        <v>0.079</v>
      </c>
      <c r="T7" s="31"/>
      <c r="U7" s="31"/>
      <c r="V7" s="31"/>
      <c r="W7" s="31"/>
    </row>
    <row r="8" spans="1:23" ht="12.75">
      <c r="A8" s="22" t="s">
        <v>37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31">
        <v>0.37</v>
      </c>
      <c r="T8" s="31"/>
      <c r="U8" s="31"/>
      <c r="V8" s="31"/>
      <c r="W8" s="31"/>
    </row>
    <row r="9" spans="1:23" ht="12.75">
      <c r="A9" s="22" t="s">
        <v>29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31">
        <v>0.01</v>
      </c>
      <c r="T9" s="31"/>
      <c r="U9" s="31"/>
      <c r="V9" s="31"/>
      <c r="W9" s="31"/>
    </row>
    <row r="10" spans="1:23" ht="12.75">
      <c r="A10" s="22" t="s">
        <v>38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17"/>
      <c r="T10" s="17"/>
      <c r="U10" s="17"/>
      <c r="V10" s="17"/>
      <c r="W10" s="17"/>
    </row>
    <row r="11" spans="1:23" ht="12.75">
      <c r="A11" s="22" t="s">
        <v>39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7">
        <v>1.15</v>
      </c>
      <c r="T11" s="17"/>
      <c r="U11" s="17"/>
      <c r="V11" s="17"/>
      <c r="W11" s="17"/>
    </row>
    <row r="12" spans="1:23" ht="12.75">
      <c r="A12" s="22" t="s">
        <v>40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8">
        <v>1.1</v>
      </c>
      <c r="T12" s="18"/>
      <c r="U12" s="18"/>
      <c r="V12" s="18"/>
      <c r="W12" s="18"/>
    </row>
    <row r="13" spans="1:23" ht="12.75">
      <c r="A13" s="22" t="s">
        <v>41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31">
        <v>0.234</v>
      </c>
      <c r="T13" s="31"/>
      <c r="U13" s="31"/>
      <c r="V13" s="31"/>
      <c r="W13" s="31"/>
    </row>
    <row r="14" spans="1:23" ht="12.75">
      <c r="A14" s="22" t="s">
        <v>42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31">
        <v>0.14</v>
      </c>
      <c r="T14" s="31"/>
      <c r="U14" s="31"/>
      <c r="V14" s="31"/>
      <c r="W14" s="31"/>
    </row>
    <row r="15" spans="1:23" ht="12.75">
      <c r="A15" s="22" t="s">
        <v>24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7">
        <v>25.4</v>
      </c>
      <c r="T15" s="17"/>
      <c r="U15" s="17"/>
      <c r="V15" s="17"/>
      <c r="W15" s="17"/>
    </row>
    <row r="16" spans="1:23" ht="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ht="12.75" hidden="1"/>
    <row r="18" spans="1:23" ht="12.75" hidden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12.75" hidden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ht="12.75" hidden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ht="12.75" hidden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12.75" hidden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 hidden="1">
      <c r="A23" s="32"/>
      <c r="B23" s="35"/>
      <c r="C23" s="36"/>
      <c r="D23" s="36"/>
      <c r="E23" s="36"/>
      <c r="F23" s="36"/>
      <c r="G23" s="36"/>
      <c r="H23" s="36"/>
      <c r="I23" s="36"/>
      <c r="J23" s="37"/>
      <c r="K23" s="35"/>
      <c r="L23" s="36"/>
      <c r="M23" s="36"/>
      <c r="N23" s="37"/>
      <c r="O23" s="35"/>
      <c r="P23" s="36"/>
      <c r="Q23" s="37"/>
      <c r="R23" s="11"/>
      <c r="S23" s="12"/>
      <c r="T23" s="12"/>
      <c r="U23" s="12"/>
      <c r="V23" s="12"/>
      <c r="W23" s="13"/>
    </row>
    <row r="24" spans="1:23" ht="12.75" hidden="1">
      <c r="A24" s="33"/>
      <c r="B24" s="38"/>
      <c r="C24" s="39"/>
      <c r="D24" s="39"/>
      <c r="E24" s="39"/>
      <c r="F24" s="39"/>
      <c r="G24" s="39"/>
      <c r="H24" s="39"/>
      <c r="I24" s="39"/>
      <c r="J24" s="40"/>
      <c r="K24" s="38"/>
      <c r="L24" s="39"/>
      <c r="M24" s="39"/>
      <c r="N24" s="40"/>
      <c r="O24" s="38"/>
      <c r="P24" s="39"/>
      <c r="Q24" s="40"/>
      <c r="R24" s="35"/>
      <c r="S24" s="36"/>
      <c r="T24" s="37"/>
      <c r="U24" s="35"/>
      <c r="V24" s="36"/>
      <c r="W24" s="37"/>
    </row>
    <row r="25" spans="1:23" ht="29.25" customHeight="1" hidden="1">
      <c r="A25" s="34"/>
      <c r="B25" s="41"/>
      <c r="C25" s="42"/>
      <c r="D25" s="42"/>
      <c r="E25" s="42"/>
      <c r="F25" s="42"/>
      <c r="G25" s="42"/>
      <c r="H25" s="42"/>
      <c r="I25" s="42"/>
      <c r="J25" s="43"/>
      <c r="K25" s="41"/>
      <c r="L25" s="42"/>
      <c r="M25" s="42"/>
      <c r="N25" s="43"/>
      <c r="O25" s="41"/>
      <c r="P25" s="42"/>
      <c r="Q25" s="43"/>
      <c r="R25" s="41"/>
      <c r="S25" s="42"/>
      <c r="T25" s="43"/>
      <c r="U25" s="41"/>
      <c r="V25" s="42"/>
      <c r="W25" s="43"/>
    </row>
    <row r="26" spans="1:23" ht="12.75" hidden="1">
      <c r="A26" s="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ht="25.5" customHeight="1" hidden="1">
      <c r="A27" s="10"/>
      <c r="B27" s="46"/>
      <c r="C27" s="29"/>
      <c r="D27" s="29"/>
      <c r="E27" s="29"/>
      <c r="F27" s="29"/>
      <c r="G27" s="29"/>
      <c r="H27" s="29"/>
      <c r="I27" s="29"/>
      <c r="J27" s="30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</row>
    <row r="28" spans="1:23" ht="12.75" hidden="1">
      <c r="A28" s="44"/>
      <c r="B28" s="22"/>
      <c r="C28" s="22"/>
      <c r="D28" s="22"/>
      <c r="E28" s="22"/>
      <c r="F28" s="22"/>
      <c r="G28" s="22"/>
      <c r="H28" s="22"/>
      <c r="I28" s="22"/>
      <c r="J28" s="22"/>
      <c r="K28" s="18"/>
      <c r="L28" s="18"/>
      <c r="M28" s="18"/>
      <c r="N28" s="18"/>
      <c r="O28" s="18"/>
      <c r="P28" s="18"/>
      <c r="Q28" s="18"/>
      <c r="R28" s="47"/>
      <c r="S28" s="47"/>
      <c r="T28" s="47"/>
      <c r="U28" s="47"/>
      <c r="V28" s="47"/>
      <c r="W28" s="47"/>
    </row>
    <row r="29" spans="1:23" ht="12.75" hidden="1">
      <c r="A29" s="44"/>
      <c r="B29" s="48"/>
      <c r="C29" s="48"/>
      <c r="D29" s="48"/>
      <c r="E29" s="48"/>
      <c r="F29" s="48"/>
      <c r="G29" s="48"/>
      <c r="H29" s="48"/>
      <c r="I29" s="48"/>
      <c r="J29" s="48"/>
      <c r="K29" s="49"/>
      <c r="L29" s="49"/>
      <c r="M29" s="49"/>
      <c r="N29" s="49"/>
      <c r="O29" s="49"/>
      <c r="P29" s="49"/>
      <c r="Q29" s="49"/>
      <c r="R29" s="50"/>
      <c r="S29" s="50"/>
      <c r="T29" s="50"/>
      <c r="U29" s="50"/>
      <c r="V29" s="50"/>
      <c r="W29" s="50"/>
    </row>
    <row r="30" spans="1:23" ht="12.75" hidden="1">
      <c r="A30" s="44"/>
      <c r="B30" s="22"/>
      <c r="C30" s="22"/>
      <c r="D30" s="22"/>
      <c r="E30" s="22"/>
      <c r="F30" s="22"/>
      <c r="G30" s="22"/>
      <c r="H30" s="22"/>
      <c r="I30" s="22"/>
      <c r="J30" s="22"/>
      <c r="K30" s="18"/>
      <c r="L30" s="18"/>
      <c r="M30" s="18"/>
      <c r="N30" s="18"/>
      <c r="O30" s="18"/>
      <c r="P30" s="18"/>
      <c r="Q30" s="18"/>
      <c r="R30" s="47"/>
      <c r="S30" s="47"/>
      <c r="T30" s="47"/>
      <c r="U30" s="47"/>
      <c r="V30" s="47"/>
      <c r="W30" s="47"/>
    </row>
    <row r="31" spans="1:23" ht="12.75" hidden="1">
      <c r="A31" s="44"/>
      <c r="B31" s="22"/>
      <c r="C31" s="22"/>
      <c r="D31" s="22"/>
      <c r="E31" s="22"/>
      <c r="F31" s="22"/>
      <c r="G31" s="22"/>
      <c r="H31" s="22"/>
      <c r="I31" s="22"/>
      <c r="J31" s="22"/>
      <c r="K31" s="18"/>
      <c r="L31" s="18"/>
      <c r="M31" s="18"/>
      <c r="N31" s="18"/>
      <c r="O31" s="18"/>
      <c r="P31" s="18"/>
      <c r="Q31" s="18"/>
      <c r="R31" s="47"/>
      <c r="S31" s="47"/>
      <c r="T31" s="47"/>
      <c r="U31" s="47"/>
      <c r="V31" s="47"/>
      <c r="W31" s="47"/>
    </row>
    <row r="32" spans="1:23" ht="12.75" hidden="1">
      <c r="A32" s="45"/>
      <c r="B32" s="48"/>
      <c r="C32" s="48"/>
      <c r="D32" s="48"/>
      <c r="E32" s="48"/>
      <c r="F32" s="48"/>
      <c r="G32" s="48"/>
      <c r="H32" s="48"/>
      <c r="I32" s="48"/>
      <c r="J32" s="48"/>
      <c r="K32" s="49"/>
      <c r="L32" s="49"/>
      <c r="M32" s="49"/>
      <c r="N32" s="49"/>
      <c r="O32" s="49"/>
      <c r="P32" s="49"/>
      <c r="Q32" s="49"/>
      <c r="R32" s="50"/>
      <c r="S32" s="50"/>
      <c r="T32" s="50"/>
      <c r="U32" s="50"/>
      <c r="V32" s="50"/>
      <c r="W32" s="50"/>
    </row>
    <row r="33" spans="1:23" ht="12.75" hidden="1">
      <c r="A33" s="3"/>
      <c r="B33" s="52"/>
      <c r="C33" s="52"/>
      <c r="D33" s="52"/>
      <c r="E33" s="52"/>
      <c r="F33" s="52"/>
      <c r="G33" s="52"/>
      <c r="H33" s="52"/>
      <c r="I33" s="52"/>
      <c r="J33" s="52"/>
      <c r="K33" s="51"/>
      <c r="L33" s="27"/>
      <c r="M33" s="27"/>
      <c r="N33" s="27"/>
      <c r="O33" s="27"/>
      <c r="P33" s="27"/>
      <c r="Q33" s="27"/>
      <c r="R33" s="51"/>
      <c r="S33" s="27"/>
      <c r="T33" s="27"/>
      <c r="U33" s="51"/>
      <c r="V33" s="27"/>
      <c r="W33" s="27"/>
    </row>
    <row r="34" spans="1:23" ht="12.75" hidden="1">
      <c r="A34" s="2"/>
      <c r="B34" s="22"/>
      <c r="C34" s="22"/>
      <c r="D34" s="22"/>
      <c r="E34" s="22"/>
      <c r="F34" s="22"/>
      <c r="G34" s="22"/>
      <c r="H34" s="22"/>
      <c r="I34" s="22"/>
      <c r="J34" s="22"/>
      <c r="K34" s="17"/>
      <c r="L34" s="17"/>
      <c r="M34" s="17"/>
      <c r="N34" s="17"/>
      <c r="O34" s="17"/>
      <c r="P34" s="17"/>
      <c r="Q34" s="17"/>
      <c r="R34" s="18"/>
      <c r="S34" s="18"/>
      <c r="T34" s="18"/>
      <c r="U34" s="18"/>
      <c r="V34" s="18"/>
      <c r="W34" s="18"/>
    </row>
    <row r="35" spans="1:23" ht="12.75" hidden="1">
      <c r="A35" s="3"/>
      <c r="B35" s="52"/>
      <c r="C35" s="52"/>
      <c r="D35" s="52"/>
      <c r="E35" s="52"/>
      <c r="F35" s="52"/>
      <c r="G35" s="52"/>
      <c r="H35" s="52"/>
      <c r="I35" s="52"/>
      <c r="J35" s="52"/>
      <c r="K35" s="27"/>
      <c r="L35" s="27"/>
      <c r="M35" s="27"/>
      <c r="N35" s="27"/>
      <c r="O35" s="27"/>
      <c r="P35" s="27"/>
      <c r="Q35" s="27"/>
      <c r="R35" s="51"/>
      <c r="S35" s="27"/>
      <c r="T35" s="27"/>
      <c r="U35" s="51"/>
      <c r="V35" s="27"/>
      <c r="W35" s="27"/>
    </row>
    <row r="36" spans="1:23" ht="24.75" customHeight="1" hidden="1">
      <c r="A36" s="2"/>
      <c r="B36" s="22"/>
      <c r="C36" s="22"/>
      <c r="D36" s="22"/>
      <c r="E36" s="22"/>
      <c r="F36" s="22"/>
      <c r="G36" s="22"/>
      <c r="H36" s="22"/>
      <c r="I36" s="22"/>
      <c r="J36" s="22"/>
      <c r="K36" s="17"/>
      <c r="L36" s="17"/>
      <c r="M36" s="17"/>
      <c r="N36" s="17"/>
      <c r="O36" s="17"/>
      <c r="P36" s="17"/>
      <c r="Q36" s="17"/>
      <c r="R36" s="18"/>
      <c r="S36" s="18"/>
      <c r="T36" s="18"/>
      <c r="U36" s="18"/>
      <c r="V36" s="18"/>
      <c r="W36" s="18"/>
    </row>
    <row r="37" spans="1:23" ht="24.75" customHeight="1" hidden="1">
      <c r="A37" s="2"/>
      <c r="B37" s="22"/>
      <c r="C37" s="22"/>
      <c r="D37" s="22"/>
      <c r="E37" s="22"/>
      <c r="F37" s="22"/>
      <c r="G37" s="22"/>
      <c r="H37" s="22"/>
      <c r="I37" s="22"/>
      <c r="J37" s="22"/>
      <c r="K37" s="17"/>
      <c r="L37" s="17"/>
      <c r="M37" s="17"/>
      <c r="N37" s="17"/>
      <c r="O37" s="17"/>
      <c r="P37" s="17"/>
      <c r="Q37" s="17"/>
      <c r="R37" s="18"/>
      <c r="S37" s="18"/>
      <c r="T37" s="18"/>
      <c r="U37" s="18"/>
      <c r="V37" s="18"/>
      <c r="W37" s="18"/>
    </row>
    <row r="38" spans="1:23" ht="12.75" hidden="1">
      <c r="A38" s="3"/>
      <c r="B38" s="52"/>
      <c r="C38" s="52"/>
      <c r="D38" s="52"/>
      <c r="E38" s="52"/>
      <c r="F38" s="52"/>
      <c r="G38" s="52"/>
      <c r="H38" s="52"/>
      <c r="I38" s="52"/>
      <c r="J38" s="52"/>
      <c r="K38" s="27"/>
      <c r="L38" s="27"/>
      <c r="M38" s="27"/>
      <c r="N38" s="27"/>
      <c r="O38" s="27"/>
      <c r="P38" s="27"/>
      <c r="Q38" s="27"/>
      <c r="R38" s="51"/>
      <c r="S38" s="27"/>
      <c r="T38" s="27"/>
      <c r="U38" s="51"/>
      <c r="V38" s="27"/>
      <c r="W38" s="27"/>
    </row>
    <row r="39" ht="12.75" hidden="1"/>
    <row r="40" ht="12.75" hidden="1"/>
    <row r="41" spans="1:23" ht="12.75" hidden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12.75" hidden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26.25" customHeight="1" hidden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2.75" hidden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2.7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 hidden="1">
      <c r="A46" s="32"/>
      <c r="B46" s="35"/>
      <c r="C46" s="36"/>
      <c r="D46" s="36"/>
      <c r="E46" s="36"/>
      <c r="F46" s="36"/>
      <c r="G46" s="36"/>
      <c r="H46" s="36"/>
      <c r="I46" s="36"/>
      <c r="J46" s="37"/>
      <c r="K46" s="35"/>
      <c r="L46" s="36"/>
      <c r="M46" s="36"/>
      <c r="N46" s="37"/>
      <c r="O46" s="35"/>
      <c r="P46" s="36"/>
      <c r="Q46" s="37"/>
      <c r="R46" s="11"/>
      <c r="S46" s="12"/>
      <c r="T46" s="12"/>
      <c r="U46" s="12"/>
      <c r="V46" s="12"/>
      <c r="W46" s="13"/>
    </row>
    <row r="47" spans="1:23" ht="12.75" hidden="1">
      <c r="A47" s="33"/>
      <c r="B47" s="38"/>
      <c r="C47" s="39"/>
      <c r="D47" s="39"/>
      <c r="E47" s="39"/>
      <c r="F47" s="39"/>
      <c r="G47" s="39"/>
      <c r="H47" s="39"/>
      <c r="I47" s="39"/>
      <c r="J47" s="40"/>
      <c r="K47" s="38"/>
      <c r="L47" s="39"/>
      <c r="M47" s="39"/>
      <c r="N47" s="40"/>
      <c r="O47" s="38"/>
      <c r="P47" s="39"/>
      <c r="Q47" s="40"/>
      <c r="R47" s="35"/>
      <c r="S47" s="36"/>
      <c r="T47" s="37"/>
      <c r="U47" s="35"/>
      <c r="V47" s="36"/>
      <c r="W47" s="37"/>
    </row>
    <row r="48" spans="1:23" ht="25.5" customHeight="1" hidden="1">
      <c r="A48" s="34"/>
      <c r="B48" s="41"/>
      <c r="C48" s="42"/>
      <c r="D48" s="42"/>
      <c r="E48" s="42"/>
      <c r="F48" s="42"/>
      <c r="G48" s="42"/>
      <c r="H48" s="42"/>
      <c r="I48" s="42"/>
      <c r="J48" s="43"/>
      <c r="K48" s="41"/>
      <c r="L48" s="42"/>
      <c r="M48" s="42"/>
      <c r="N48" s="43"/>
      <c r="O48" s="41"/>
      <c r="P48" s="42"/>
      <c r="Q48" s="43"/>
      <c r="R48" s="41"/>
      <c r="S48" s="42"/>
      <c r="T48" s="43"/>
      <c r="U48" s="41"/>
      <c r="V48" s="42"/>
      <c r="W48" s="43"/>
    </row>
    <row r="49" spans="1:23" ht="12.75" hidden="1">
      <c r="A49" s="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26.25" customHeight="1" hidden="1">
      <c r="A50" s="10"/>
      <c r="B50" s="46"/>
      <c r="C50" s="29"/>
      <c r="D50" s="29"/>
      <c r="E50" s="29"/>
      <c r="F50" s="29"/>
      <c r="G50" s="29"/>
      <c r="H50" s="29"/>
      <c r="I50" s="29"/>
      <c r="J50" s="30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</row>
    <row r="51" spans="1:23" ht="12.75" hidden="1">
      <c r="A51" s="44"/>
      <c r="B51" s="22"/>
      <c r="C51" s="22"/>
      <c r="D51" s="22"/>
      <c r="E51" s="22"/>
      <c r="F51" s="22"/>
      <c r="G51" s="22"/>
      <c r="H51" s="22"/>
      <c r="I51" s="22"/>
      <c r="J51" s="22"/>
      <c r="K51" s="18"/>
      <c r="L51" s="18"/>
      <c r="M51" s="18"/>
      <c r="N51" s="18"/>
      <c r="O51" s="18"/>
      <c r="P51" s="18"/>
      <c r="Q51" s="18"/>
      <c r="R51" s="47"/>
      <c r="S51" s="47"/>
      <c r="T51" s="47"/>
      <c r="U51" s="47"/>
      <c r="V51" s="47"/>
      <c r="W51" s="47"/>
    </row>
    <row r="52" spans="1:23" ht="12.75" hidden="1">
      <c r="A52" s="44"/>
      <c r="B52" s="48"/>
      <c r="C52" s="48"/>
      <c r="D52" s="48"/>
      <c r="E52" s="48"/>
      <c r="F52" s="48"/>
      <c r="G52" s="48"/>
      <c r="H52" s="48"/>
      <c r="I52" s="48"/>
      <c r="J52" s="48"/>
      <c r="K52" s="49"/>
      <c r="L52" s="49"/>
      <c r="M52" s="49"/>
      <c r="N52" s="49"/>
      <c r="O52" s="49"/>
      <c r="P52" s="49"/>
      <c r="Q52" s="49"/>
      <c r="R52" s="50"/>
      <c r="S52" s="50"/>
      <c r="T52" s="50"/>
      <c r="U52" s="50"/>
      <c r="V52" s="50"/>
      <c r="W52" s="50"/>
    </row>
    <row r="53" spans="1:23" ht="12.75" hidden="1">
      <c r="A53" s="44"/>
      <c r="B53" s="22"/>
      <c r="C53" s="22"/>
      <c r="D53" s="22"/>
      <c r="E53" s="22"/>
      <c r="F53" s="22"/>
      <c r="G53" s="22"/>
      <c r="H53" s="22"/>
      <c r="I53" s="22"/>
      <c r="J53" s="22"/>
      <c r="K53" s="18"/>
      <c r="L53" s="18"/>
      <c r="M53" s="18"/>
      <c r="N53" s="18"/>
      <c r="O53" s="18"/>
      <c r="P53" s="18"/>
      <c r="Q53" s="18"/>
      <c r="R53" s="47"/>
      <c r="S53" s="47"/>
      <c r="T53" s="47"/>
      <c r="U53" s="47"/>
      <c r="V53" s="47"/>
      <c r="W53" s="47"/>
    </row>
    <row r="54" spans="1:23" ht="12.75" hidden="1">
      <c r="A54" s="44"/>
      <c r="B54" s="22"/>
      <c r="C54" s="22"/>
      <c r="D54" s="22"/>
      <c r="E54" s="22"/>
      <c r="F54" s="22"/>
      <c r="G54" s="22"/>
      <c r="H54" s="22"/>
      <c r="I54" s="22"/>
      <c r="J54" s="22"/>
      <c r="K54" s="18"/>
      <c r="L54" s="18"/>
      <c r="M54" s="18"/>
      <c r="N54" s="18"/>
      <c r="O54" s="18"/>
      <c r="P54" s="18"/>
      <c r="Q54" s="18"/>
      <c r="R54" s="47"/>
      <c r="S54" s="47"/>
      <c r="T54" s="47"/>
      <c r="U54" s="47"/>
      <c r="V54" s="47"/>
      <c r="W54" s="47"/>
    </row>
    <row r="55" spans="1:23" ht="12.75" hidden="1">
      <c r="A55" s="45"/>
      <c r="B55" s="48"/>
      <c r="C55" s="48"/>
      <c r="D55" s="48"/>
      <c r="E55" s="48"/>
      <c r="F55" s="48"/>
      <c r="G55" s="48"/>
      <c r="H55" s="48"/>
      <c r="I55" s="48"/>
      <c r="J55" s="48"/>
      <c r="K55" s="49"/>
      <c r="L55" s="49"/>
      <c r="M55" s="49"/>
      <c r="N55" s="49"/>
      <c r="O55" s="49"/>
      <c r="P55" s="49"/>
      <c r="Q55" s="49"/>
      <c r="R55" s="50"/>
      <c r="S55" s="50"/>
      <c r="T55" s="50"/>
      <c r="U55" s="50"/>
      <c r="V55" s="50"/>
      <c r="W55" s="50"/>
    </row>
    <row r="56" spans="1:23" ht="12.75" hidden="1">
      <c r="A56" s="3"/>
      <c r="B56" s="52"/>
      <c r="C56" s="52"/>
      <c r="D56" s="52"/>
      <c r="E56" s="52"/>
      <c r="F56" s="52"/>
      <c r="G56" s="52"/>
      <c r="H56" s="52"/>
      <c r="I56" s="52"/>
      <c r="J56" s="52"/>
      <c r="K56" s="51"/>
      <c r="L56" s="27"/>
      <c r="M56" s="27"/>
      <c r="N56" s="27"/>
      <c r="O56" s="27"/>
      <c r="P56" s="27"/>
      <c r="Q56" s="27"/>
      <c r="R56" s="51"/>
      <c r="S56" s="27"/>
      <c r="T56" s="27"/>
      <c r="U56" s="51"/>
      <c r="V56" s="27"/>
      <c r="W56" s="27"/>
    </row>
    <row r="57" spans="1:23" ht="12.75" hidden="1">
      <c r="A57" s="2"/>
      <c r="B57" s="22"/>
      <c r="C57" s="22"/>
      <c r="D57" s="22"/>
      <c r="E57" s="22"/>
      <c r="F57" s="22"/>
      <c r="G57" s="22"/>
      <c r="H57" s="22"/>
      <c r="I57" s="22"/>
      <c r="J57" s="22"/>
      <c r="K57" s="17"/>
      <c r="L57" s="17"/>
      <c r="M57" s="17"/>
      <c r="N57" s="17"/>
      <c r="O57" s="17"/>
      <c r="P57" s="17"/>
      <c r="Q57" s="17"/>
      <c r="R57" s="18"/>
      <c r="S57" s="18"/>
      <c r="T57" s="18"/>
      <c r="U57" s="18"/>
      <c r="V57" s="18"/>
      <c r="W57" s="18"/>
    </row>
    <row r="58" spans="1:23" ht="12.75" hidden="1">
      <c r="A58" s="3"/>
      <c r="B58" s="52"/>
      <c r="C58" s="52"/>
      <c r="D58" s="52"/>
      <c r="E58" s="52"/>
      <c r="F58" s="52"/>
      <c r="G58" s="52"/>
      <c r="H58" s="52"/>
      <c r="I58" s="52"/>
      <c r="J58" s="52"/>
      <c r="K58" s="27"/>
      <c r="L58" s="27"/>
      <c r="M58" s="27"/>
      <c r="N58" s="27"/>
      <c r="O58" s="27"/>
      <c r="P58" s="27"/>
      <c r="Q58" s="27"/>
      <c r="R58" s="51"/>
      <c r="S58" s="27"/>
      <c r="T58" s="27"/>
      <c r="U58" s="51"/>
      <c r="V58" s="27"/>
      <c r="W58" s="27"/>
    </row>
    <row r="59" spans="1:23" ht="24" customHeight="1" hidden="1">
      <c r="A59" s="2"/>
      <c r="B59" s="22"/>
      <c r="C59" s="22"/>
      <c r="D59" s="22"/>
      <c r="E59" s="22"/>
      <c r="F59" s="22"/>
      <c r="G59" s="22"/>
      <c r="H59" s="22"/>
      <c r="I59" s="22"/>
      <c r="J59" s="22"/>
      <c r="K59" s="17"/>
      <c r="L59" s="17"/>
      <c r="M59" s="17"/>
      <c r="N59" s="17"/>
      <c r="O59" s="17"/>
      <c r="P59" s="17"/>
      <c r="Q59" s="17"/>
      <c r="R59" s="18"/>
      <c r="S59" s="18"/>
      <c r="T59" s="18"/>
      <c r="U59" s="18"/>
      <c r="V59" s="18"/>
      <c r="W59" s="18"/>
    </row>
    <row r="60" spans="1:23" ht="26.25" customHeight="1" hidden="1">
      <c r="A60" s="2"/>
      <c r="B60" s="22"/>
      <c r="C60" s="22"/>
      <c r="D60" s="22"/>
      <c r="E60" s="22"/>
      <c r="F60" s="22"/>
      <c r="G60" s="22"/>
      <c r="H60" s="22"/>
      <c r="I60" s="22"/>
      <c r="J60" s="22"/>
      <c r="K60" s="17"/>
      <c r="L60" s="17"/>
      <c r="M60" s="17"/>
      <c r="N60" s="17"/>
      <c r="O60" s="17"/>
      <c r="P60" s="17"/>
      <c r="Q60" s="17"/>
      <c r="R60" s="18"/>
      <c r="S60" s="18"/>
      <c r="T60" s="18"/>
      <c r="U60" s="18"/>
      <c r="V60" s="18"/>
      <c r="W60" s="18"/>
    </row>
    <row r="61" spans="1:23" ht="12.75" hidden="1">
      <c r="A61" s="3"/>
      <c r="B61" s="52"/>
      <c r="C61" s="52"/>
      <c r="D61" s="52"/>
      <c r="E61" s="52"/>
      <c r="F61" s="52"/>
      <c r="G61" s="52"/>
      <c r="H61" s="52"/>
      <c r="I61" s="52"/>
      <c r="J61" s="52"/>
      <c r="K61" s="27"/>
      <c r="L61" s="27"/>
      <c r="M61" s="27"/>
      <c r="N61" s="27"/>
      <c r="O61" s="27"/>
      <c r="P61" s="27"/>
      <c r="Q61" s="27"/>
      <c r="R61" s="51"/>
      <c r="S61" s="27"/>
      <c r="T61" s="27"/>
      <c r="U61" s="51"/>
      <c r="V61" s="27"/>
      <c r="W61" s="27"/>
    </row>
    <row r="62" ht="12.75" hidden="1"/>
    <row r="63" ht="2.25" customHeight="1"/>
    <row r="64" spans="1:23" ht="12.75">
      <c r="A64" s="25" t="s">
        <v>43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</row>
    <row r="65" spans="1:23" ht="12.75">
      <c r="A65" s="25" t="s">
        <v>44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</row>
    <row r="66" spans="1:23" ht="12.75">
      <c r="A66" s="25" t="s">
        <v>149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25" t="s">
        <v>150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32" t="s">
        <v>45</v>
      </c>
      <c r="B69" s="35" t="s">
        <v>51</v>
      </c>
      <c r="C69" s="36"/>
      <c r="D69" s="36"/>
      <c r="E69" s="36"/>
      <c r="F69" s="36"/>
      <c r="G69" s="36"/>
      <c r="H69" s="36"/>
      <c r="I69" s="36"/>
      <c r="J69" s="37"/>
      <c r="K69" s="35" t="s">
        <v>50</v>
      </c>
      <c r="L69" s="36"/>
      <c r="M69" s="36"/>
      <c r="N69" s="37"/>
      <c r="O69" s="35" t="s">
        <v>49</v>
      </c>
      <c r="P69" s="36"/>
      <c r="Q69" s="37"/>
      <c r="R69" s="11" t="s">
        <v>48</v>
      </c>
      <c r="S69" s="12"/>
      <c r="T69" s="12"/>
      <c r="U69" s="12"/>
      <c r="V69" s="12"/>
      <c r="W69" s="13"/>
    </row>
    <row r="70" spans="1:23" ht="12.75">
      <c r="A70" s="33"/>
      <c r="B70" s="38"/>
      <c r="C70" s="39"/>
      <c r="D70" s="39"/>
      <c r="E70" s="39"/>
      <c r="F70" s="39"/>
      <c r="G70" s="39"/>
      <c r="H70" s="39"/>
      <c r="I70" s="39"/>
      <c r="J70" s="40"/>
      <c r="K70" s="38"/>
      <c r="L70" s="39"/>
      <c r="M70" s="39"/>
      <c r="N70" s="40"/>
      <c r="O70" s="38"/>
      <c r="P70" s="39"/>
      <c r="Q70" s="40"/>
      <c r="R70" s="35" t="s">
        <v>46</v>
      </c>
      <c r="S70" s="36"/>
      <c r="T70" s="37"/>
      <c r="U70" s="35" t="s">
        <v>47</v>
      </c>
      <c r="V70" s="36"/>
      <c r="W70" s="37"/>
    </row>
    <row r="71" spans="1:23" ht="27" customHeight="1">
      <c r="A71" s="34"/>
      <c r="B71" s="41"/>
      <c r="C71" s="42"/>
      <c r="D71" s="42"/>
      <c r="E71" s="42"/>
      <c r="F71" s="42"/>
      <c r="G71" s="42"/>
      <c r="H71" s="42"/>
      <c r="I71" s="42"/>
      <c r="J71" s="43"/>
      <c r="K71" s="41"/>
      <c r="L71" s="42"/>
      <c r="M71" s="42"/>
      <c r="N71" s="43"/>
      <c r="O71" s="41"/>
      <c r="P71" s="42"/>
      <c r="Q71" s="43"/>
      <c r="R71" s="41"/>
      <c r="S71" s="42"/>
      <c r="T71" s="43"/>
      <c r="U71" s="41"/>
      <c r="V71" s="42"/>
      <c r="W71" s="43"/>
    </row>
    <row r="72" spans="1:23" ht="12.75">
      <c r="A72" s="4">
        <v>1</v>
      </c>
      <c r="B72" s="14">
        <v>2</v>
      </c>
      <c r="C72" s="14"/>
      <c r="D72" s="14"/>
      <c r="E72" s="14"/>
      <c r="F72" s="14"/>
      <c r="G72" s="14"/>
      <c r="H72" s="14"/>
      <c r="I72" s="14"/>
      <c r="J72" s="14"/>
      <c r="K72" s="14">
        <v>3</v>
      </c>
      <c r="L72" s="14"/>
      <c r="M72" s="14"/>
      <c r="N72" s="14"/>
      <c r="O72" s="14">
        <v>4</v>
      </c>
      <c r="P72" s="14"/>
      <c r="Q72" s="14"/>
      <c r="R72" s="14">
        <v>5</v>
      </c>
      <c r="S72" s="14"/>
      <c r="T72" s="14"/>
      <c r="U72" s="14">
        <v>6</v>
      </c>
      <c r="V72" s="14"/>
      <c r="W72" s="14"/>
    </row>
    <row r="73" spans="1:26" ht="26.25" customHeight="1">
      <c r="A73" s="10">
        <v>1</v>
      </c>
      <c r="B73" s="46" t="s">
        <v>145</v>
      </c>
      <c r="C73" s="29"/>
      <c r="D73" s="29"/>
      <c r="E73" s="29"/>
      <c r="F73" s="29"/>
      <c r="G73" s="29"/>
      <c r="H73" s="29"/>
      <c r="I73" s="29"/>
      <c r="J73" s="30"/>
      <c r="K73" s="47">
        <v>30.3</v>
      </c>
      <c r="L73" s="47"/>
      <c r="M73" s="47"/>
      <c r="N73" s="47"/>
      <c r="O73" s="47">
        <f>29.35*6.65</f>
        <v>195.1775</v>
      </c>
      <c r="P73" s="47"/>
      <c r="Q73" s="47"/>
      <c r="R73" s="47">
        <f>K73*O73</f>
        <v>5913.878250000001</v>
      </c>
      <c r="S73" s="47"/>
      <c r="T73" s="47"/>
      <c r="U73" s="47">
        <f>R73*$S$6</f>
        <v>7688.041725000001</v>
      </c>
      <c r="V73" s="47"/>
      <c r="W73" s="47"/>
      <c r="Z73">
        <f>K73*Y387</f>
        <v>13181.377326269489</v>
      </c>
    </row>
    <row r="74" spans="1:23" ht="12.75">
      <c r="A74" s="44"/>
      <c r="B74" s="22" t="s">
        <v>52</v>
      </c>
      <c r="C74" s="22"/>
      <c r="D74" s="22"/>
      <c r="E74" s="22"/>
      <c r="F74" s="22"/>
      <c r="G74" s="22"/>
      <c r="H74" s="22"/>
      <c r="I74" s="22"/>
      <c r="J74" s="22"/>
      <c r="K74" s="18">
        <v>30.3</v>
      </c>
      <c r="L74" s="18"/>
      <c r="M74" s="18"/>
      <c r="N74" s="18"/>
      <c r="O74" s="18">
        <f>25.94*6.65</f>
        <v>172.501</v>
      </c>
      <c r="P74" s="18"/>
      <c r="Q74" s="18"/>
      <c r="R74" s="47">
        <f>K74*O74</f>
        <v>5226.7803</v>
      </c>
      <c r="S74" s="47"/>
      <c r="T74" s="47"/>
      <c r="U74" s="47">
        <f>R74*$S$6</f>
        <v>6794.8143900000005</v>
      </c>
      <c r="V74" s="47"/>
      <c r="W74" s="47"/>
    </row>
    <row r="75" spans="1:23" ht="12.75">
      <c r="A75" s="44"/>
      <c r="B75" s="22" t="s">
        <v>152</v>
      </c>
      <c r="C75" s="22"/>
      <c r="D75" s="22"/>
      <c r="E75" s="22"/>
      <c r="F75" s="22"/>
      <c r="G75" s="22"/>
      <c r="H75" s="22"/>
      <c r="I75" s="22"/>
      <c r="J75" s="22"/>
      <c r="K75" s="18">
        <v>30.3</v>
      </c>
      <c r="L75" s="18"/>
      <c r="M75" s="18"/>
      <c r="N75" s="18"/>
      <c r="O75" s="18">
        <f>22.91*6.65</f>
        <v>152.35150000000002</v>
      </c>
      <c r="P75" s="18"/>
      <c r="Q75" s="18"/>
      <c r="R75" s="47">
        <f>K75*O75</f>
        <v>4616.2504500000005</v>
      </c>
      <c r="S75" s="47"/>
      <c r="T75" s="47"/>
      <c r="U75" s="47">
        <f>R75*$S$6</f>
        <v>6001.125585000001</v>
      </c>
      <c r="V75" s="47"/>
      <c r="W75" s="47"/>
    </row>
    <row r="76" spans="1:23" ht="12.75">
      <c r="A76" s="44"/>
      <c r="B76" s="22" t="s">
        <v>53</v>
      </c>
      <c r="C76" s="22"/>
      <c r="D76" s="22"/>
      <c r="E76" s="22"/>
      <c r="F76" s="22"/>
      <c r="G76" s="22"/>
      <c r="H76" s="22"/>
      <c r="I76" s="22"/>
      <c r="J76" s="22"/>
      <c r="K76" s="18">
        <v>30.3</v>
      </c>
      <c r="L76" s="18"/>
      <c r="M76" s="18"/>
      <c r="N76" s="18"/>
      <c r="O76" s="18">
        <f>20.23*6.65</f>
        <v>134.5295</v>
      </c>
      <c r="P76" s="18"/>
      <c r="Q76" s="18"/>
      <c r="R76" s="47">
        <f>K76*O76</f>
        <v>4076.2438500000003</v>
      </c>
      <c r="S76" s="47"/>
      <c r="T76" s="47"/>
      <c r="U76" s="47">
        <f>R76*$S$6</f>
        <v>5299.117005000001</v>
      </c>
      <c r="V76" s="47"/>
      <c r="W76" s="47"/>
    </row>
    <row r="77" spans="1:23" ht="12.75">
      <c r="A77" s="45"/>
      <c r="B77" s="22" t="s">
        <v>151</v>
      </c>
      <c r="C77" s="22"/>
      <c r="D77" s="22"/>
      <c r="E77" s="22"/>
      <c r="F77" s="22"/>
      <c r="G77" s="22"/>
      <c r="H77" s="22"/>
      <c r="I77" s="22"/>
      <c r="J77" s="22"/>
      <c r="K77" s="18">
        <v>30.3</v>
      </c>
      <c r="L77" s="18"/>
      <c r="M77" s="18"/>
      <c r="N77" s="18"/>
      <c r="O77" s="18">
        <f>18*6.65</f>
        <v>119.7</v>
      </c>
      <c r="P77" s="18"/>
      <c r="Q77" s="18"/>
      <c r="R77" s="47">
        <f>K77*O77</f>
        <v>3626.9100000000003</v>
      </c>
      <c r="S77" s="47"/>
      <c r="T77" s="47"/>
      <c r="U77" s="47">
        <f>R77*$S$6</f>
        <v>4714.983</v>
      </c>
      <c r="V77" s="47"/>
      <c r="W77" s="47"/>
    </row>
    <row r="78" spans="1:26" ht="12.75">
      <c r="A78" s="3"/>
      <c r="B78" s="52" t="s">
        <v>54</v>
      </c>
      <c r="C78" s="52"/>
      <c r="D78" s="52"/>
      <c r="E78" s="52"/>
      <c r="F78" s="52"/>
      <c r="G78" s="52"/>
      <c r="H78" s="52"/>
      <c r="I78" s="52"/>
      <c r="J78" s="52"/>
      <c r="K78" s="27">
        <f>SUM(K73:N77)</f>
        <v>151.5</v>
      </c>
      <c r="L78" s="27"/>
      <c r="M78" s="27"/>
      <c r="N78" s="27"/>
      <c r="O78" s="27" t="s">
        <v>58</v>
      </c>
      <c r="P78" s="27"/>
      <c r="Q78" s="27"/>
      <c r="R78" s="51">
        <f>SUM(R73:T77)</f>
        <v>23460.06285</v>
      </c>
      <c r="S78" s="27"/>
      <c r="T78" s="27"/>
      <c r="U78" s="51">
        <f>SUM(U73:W77)</f>
        <v>30498.081705000004</v>
      </c>
      <c r="V78" s="27"/>
      <c r="W78" s="27"/>
      <c r="Z78">
        <f>K78*Y387</f>
        <v>65906.88663134744</v>
      </c>
    </row>
    <row r="79" spans="1:23" ht="12.75">
      <c r="A79" s="2">
        <v>2</v>
      </c>
      <c r="B79" s="22" t="s">
        <v>35</v>
      </c>
      <c r="C79" s="22"/>
      <c r="D79" s="22"/>
      <c r="E79" s="22"/>
      <c r="F79" s="22"/>
      <c r="G79" s="22"/>
      <c r="H79" s="22"/>
      <c r="I79" s="22"/>
      <c r="J79" s="22"/>
      <c r="K79" s="17" t="s">
        <v>58</v>
      </c>
      <c r="L79" s="17"/>
      <c r="M79" s="17"/>
      <c r="N79" s="17"/>
      <c r="O79" s="17" t="s">
        <v>58</v>
      </c>
      <c r="P79" s="17"/>
      <c r="Q79" s="17"/>
      <c r="R79" s="18">
        <f>R78*$S$7</f>
        <v>1853.34496515</v>
      </c>
      <c r="S79" s="18"/>
      <c r="T79" s="18"/>
      <c r="U79" s="18">
        <f>U78*$S$7</f>
        <v>2409.3484546950003</v>
      </c>
      <c r="V79" s="18"/>
      <c r="W79" s="18"/>
    </row>
    <row r="80" spans="1:23" ht="12.75">
      <c r="A80" s="3"/>
      <c r="B80" s="52" t="s">
        <v>55</v>
      </c>
      <c r="C80" s="52"/>
      <c r="D80" s="52"/>
      <c r="E80" s="52"/>
      <c r="F80" s="52"/>
      <c r="G80" s="52"/>
      <c r="H80" s="52"/>
      <c r="I80" s="52"/>
      <c r="J80" s="52"/>
      <c r="K80" s="27" t="s">
        <v>58</v>
      </c>
      <c r="L80" s="27"/>
      <c r="M80" s="27"/>
      <c r="N80" s="27"/>
      <c r="O80" s="27" t="s">
        <v>58</v>
      </c>
      <c r="P80" s="27"/>
      <c r="Q80" s="27"/>
      <c r="R80" s="51">
        <f>R78+R79</f>
        <v>25313.40781515</v>
      </c>
      <c r="S80" s="27"/>
      <c r="T80" s="27"/>
      <c r="U80" s="51">
        <f>U78+U79</f>
        <v>32907.430159695</v>
      </c>
      <c r="V80" s="27"/>
      <c r="W80" s="27"/>
    </row>
    <row r="81" spans="1:23" ht="26.25" customHeight="1">
      <c r="A81" s="2">
        <v>3</v>
      </c>
      <c r="B81" s="22" t="s">
        <v>56</v>
      </c>
      <c r="C81" s="22"/>
      <c r="D81" s="22"/>
      <c r="E81" s="22"/>
      <c r="F81" s="22"/>
      <c r="G81" s="22"/>
      <c r="H81" s="22"/>
      <c r="I81" s="22"/>
      <c r="J81" s="22"/>
      <c r="K81" s="17" t="s">
        <v>58</v>
      </c>
      <c r="L81" s="17"/>
      <c r="M81" s="17"/>
      <c r="N81" s="17"/>
      <c r="O81" s="17" t="s">
        <v>58</v>
      </c>
      <c r="P81" s="17"/>
      <c r="Q81" s="17"/>
      <c r="R81" s="18">
        <f>R80*$S$8</f>
        <v>9365.9608916055</v>
      </c>
      <c r="S81" s="18"/>
      <c r="T81" s="18"/>
      <c r="U81" s="18">
        <f>U80*$S$8</f>
        <v>12175.74915908715</v>
      </c>
      <c r="V81" s="18"/>
      <c r="W81" s="18"/>
    </row>
    <row r="82" spans="1:23" ht="26.25" customHeight="1">
      <c r="A82" s="2">
        <v>4</v>
      </c>
      <c r="B82" s="22" t="s">
        <v>56</v>
      </c>
      <c r="C82" s="22"/>
      <c r="D82" s="22"/>
      <c r="E82" s="22"/>
      <c r="F82" s="22"/>
      <c r="G82" s="22"/>
      <c r="H82" s="22"/>
      <c r="I82" s="22"/>
      <c r="J82" s="22"/>
      <c r="K82" s="17" t="s">
        <v>58</v>
      </c>
      <c r="L82" s="17"/>
      <c r="M82" s="17"/>
      <c r="N82" s="17"/>
      <c r="O82" s="17" t="s">
        <v>58</v>
      </c>
      <c r="P82" s="17"/>
      <c r="Q82" s="17"/>
      <c r="R82" s="18">
        <f>R80*$S$9</f>
        <v>253.1340781515</v>
      </c>
      <c r="S82" s="18"/>
      <c r="T82" s="18"/>
      <c r="U82" s="18">
        <f>U80*$S$9</f>
        <v>329.07430159695</v>
      </c>
      <c r="V82" s="18"/>
      <c r="W82" s="18"/>
    </row>
    <row r="83" spans="1:23" ht="12.75">
      <c r="A83" s="3"/>
      <c r="B83" s="52" t="s">
        <v>57</v>
      </c>
      <c r="C83" s="52"/>
      <c r="D83" s="52"/>
      <c r="E83" s="52"/>
      <c r="F83" s="52"/>
      <c r="G83" s="52"/>
      <c r="H83" s="52"/>
      <c r="I83" s="52"/>
      <c r="J83" s="52"/>
      <c r="K83" s="27" t="s">
        <v>58</v>
      </c>
      <c r="L83" s="27"/>
      <c r="M83" s="27"/>
      <c r="N83" s="27"/>
      <c r="O83" s="27" t="s">
        <v>58</v>
      </c>
      <c r="P83" s="27"/>
      <c r="Q83" s="27"/>
      <c r="R83" s="51">
        <f>R80+R81+R82</f>
        <v>34932.502784907</v>
      </c>
      <c r="S83" s="27"/>
      <c r="T83" s="27"/>
      <c r="U83" s="51">
        <f>U80+U81+U82</f>
        <v>45412.2536203791</v>
      </c>
      <c r="V83" s="27"/>
      <c r="W83" s="27"/>
    </row>
    <row r="86" spans="1:23" ht="12.75" hidden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</row>
    <row r="87" spans="1:23" ht="12.75" hidden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1:23" ht="12.75" hidden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</row>
    <row r="89" spans="1:23" ht="12.75" hidden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</row>
    <row r="90" spans="1:23" ht="12.75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 hidden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ht="38.25" customHeight="1" hidden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12.75" hidden="1">
      <c r="A93" s="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</row>
    <row r="94" spans="1:23" ht="12.75" hidden="1">
      <c r="A94" s="2"/>
      <c r="B94" s="22"/>
      <c r="C94" s="22"/>
      <c r="D94" s="22"/>
      <c r="E94" s="22"/>
      <c r="F94" s="22"/>
      <c r="G94" s="22"/>
      <c r="H94" s="22"/>
      <c r="I94" s="22"/>
      <c r="J94" s="22"/>
      <c r="K94" s="17"/>
      <c r="L94" s="17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23" ht="12.75" hidden="1">
      <c r="A95" s="2"/>
      <c r="B95" s="22"/>
      <c r="C95" s="22"/>
      <c r="D95" s="22"/>
      <c r="E95" s="22"/>
      <c r="F95" s="22"/>
      <c r="G95" s="22"/>
      <c r="H95" s="22"/>
      <c r="I95" s="22"/>
      <c r="J95" s="22"/>
      <c r="K95" s="17"/>
      <c r="L95" s="17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:23" ht="21.75" customHeight="1" hidden="1">
      <c r="A96" s="2"/>
      <c r="B96" s="22"/>
      <c r="C96" s="22"/>
      <c r="D96" s="22"/>
      <c r="E96" s="22"/>
      <c r="F96" s="22"/>
      <c r="G96" s="22"/>
      <c r="H96" s="22"/>
      <c r="I96" s="22"/>
      <c r="J96" s="22"/>
      <c r="K96" s="24"/>
      <c r="L96" s="24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:23" ht="12.75" hidden="1">
      <c r="A97" s="2"/>
      <c r="B97" s="22"/>
      <c r="C97" s="22"/>
      <c r="D97" s="22"/>
      <c r="E97" s="22"/>
      <c r="F97" s="22"/>
      <c r="G97" s="22"/>
      <c r="H97" s="22"/>
      <c r="I97" s="22"/>
      <c r="J97" s="22"/>
      <c r="K97" s="17"/>
      <c r="L97" s="17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:23" ht="26.25" customHeight="1" hidden="1">
      <c r="A98" s="2"/>
      <c r="B98" s="22"/>
      <c r="C98" s="22"/>
      <c r="D98" s="22"/>
      <c r="E98" s="22"/>
      <c r="F98" s="22"/>
      <c r="G98" s="22"/>
      <c r="H98" s="22"/>
      <c r="I98" s="22"/>
      <c r="J98" s="22"/>
      <c r="K98" s="53"/>
      <c r="L98" s="53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ht="12.75" hidden="1">
      <c r="A99" s="2"/>
      <c r="B99" s="22"/>
      <c r="C99" s="22"/>
      <c r="D99" s="22"/>
      <c r="E99" s="22"/>
      <c r="F99" s="22"/>
      <c r="G99" s="22"/>
      <c r="H99" s="22"/>
      <c r="I99" s="22"/>
      <c r="J99" s="22"/>
      <c r="K99" s="17"/>
      <c r="L99" s="17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spans="1:23" ht="12.75" hidden="1">
      <c r="A100" s="2"/>
      <c r="B100" s="22"/>
      <c r="C100" s="22"/>
      <c r="D100" s="22"/>
      <c r="E100" s="22"/>
      <c r="F100" s="22"/>
      <c r="G100" s="22"/>
      <c r="H100" s="22"/>
      <c r="I100" s="22"/>
      <c r="J100" s="22"/>
      <c r="K100" s="17"/>
      <c r="L100" s="17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1:23" ht="12.75" hidden="1">
      <c r="A101" s="2"/>
      <c r="B101" s="22"/>
      <c r="C101" s="22"/>
      <c r="D101" s="22"/>
      <c r="E101" s="22"/>
      <c r="F101" s="22"/>
      <c r="G101" s="22"/>
      <c r="H101" s="22"/>
      <c r="I101" s="22"/>
      <c r="J101" s="22"/>
      <c r="K101" s="17"/>
      <c r="L101" s="17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23" ht="12.75" hidden="1">
      <c r="A102" s="2"/>
      <c r="B102" s="22"/>
      <c r="C102" s="22"/>
      <c r="D102" s="22"/>
      <c r="E102" s="22"/>
      <c r="F102" s="22"/>
      <c r="G102" s="22"/>
      <c r="H102" s="22"/>
      <c r="I102" s="22"/>
      <c r="J102" s="22"/>
      <c r="K102" s="17"/>
      <c r="L102" s="17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1:23" ht="12.75" hidden="1">
      <c r="A103" s="2"/>
      <c r="B103" s="22"/>
      <c r="C103" s="22"/>
      <c r="D103" s="22"/>
      <c r="E103" s="22"/>
      <c r="F103" s="22"/>
      <c r="G103" s="22"/>
      <c r="H103" s="22"/>
      <c r="I103" s="22"/>
      <c r="J103" s="22"/>
      <c r="K103" s="17"/>
      <c r="L103" s="17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1:23" ht="39.75" customHeight="1" hidden="1">
      <c r="A104" s="2"/>
      <c r="B104" s="22"/>
      <c r="C104" s="22"/>
      <c r="D104" s="22"/>
      <c r="E104" s="22"/>
      <c r="F104" s="22"/>
      <c r="G104" s="22"/>
      <c r="H104" s="22"/>
      <c r="I104" s="22"/>
      <c r="J104" s="22"/>
      <c r="K104" s="17"/>
      <c r="L104" s="17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:23" ht="12.75" hidden="1">
      <c r="A105" s="2"/>
      <c r="B105" s="22"/>
      <c r="C105" s="22"/>
      <c r="D105" s="22"/>
      <c r="E105" s="22"/>
      <c r="F105" s="22"/>
      <c r="G105" s="22"/>
      <c r="H105" s="22"/>
      <c r="I105" s="22"/>
      <c r="J105" s="22"/>
      <c r="K105" s="17"/>
      <c r="L105" s="17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:23" ht="12.75" hidden="1">
      <c r="A106" s="2"/>
      <c r="B106" s="22"/>
      <c r="C106" s="22"/>
      <c r="D106" s="22"/>
      <c r="E106" s="22"/>
      <c r="F106" s="22"/>
      <c r="G106" s="22"/>
      <c r="H106" s="22"/>
      <c r="I106" s="22"/>
      <c r="J106" s="22"/>
      <c r="K106" s="17"/>
      <c r="L106" s="17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1:23" ht="12.75" hidden="1">
      <c r="A107" s="2"/>
      <c r="B107" s="22"/>
      <c r="C107" s="22"/>
      <c r="D107" s="22"/>
      <c r="E107" s="22"/>
      <c r="F107" s="22"/>
      <c r="G107" s="22"/>
      <c r="H107" s="22"/>
      <c r="I107" s="22"/>
      <c r="J107" s="22"/>
      <c r="K107" s="17"/>
      <c r="L107" s="17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1:23" ht="25.5" customHeight="1" hidden="1">
      <c r="A108" s="2"/>
      <c r="B108" s="22"/>
      <c r="C108" s="22"/>
      <c r="D108" s="22"/>
      <c r="E108" s="22"/>
      <c r="F108" s="22"/>
      <c r="G108" s="22"/>
      <c r="H108" s="22"/>
      <c r="I108" s="22"/>
      <c r="J108" s="22"/>
      <c r="K108" s="17"/>
      <c r="L108" s="17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1:23" ht="12.75" hidden="1">
      <c r="A109" s="2"/>
      <c r="B109" s="22"/>
      <c r="C109" s="22"/>
      <c r="D109" s="22"/>
      <c r="E109" s="22"/>
      <c r="F109" s="22"/>
      <c r="G109" s="22"/>
      <c r="H109" s="22"/>
      <c r="I109" s="22"/>
      <c r="J109" s="22"/>
      <c r="K109" s="17"/>
      <c r="L109" s="17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ht="12.75" hidden="1">
      <c r="A110" s="2"/>
      <c r="B110" s="22"/>
      <c r="C110" s="22"/>
      <c r="D110" s="22"/>
      <c r="E110" s="22"/>
      <c r="F110" s="22"/>
      <c r="G110" s="22"/>
      <c r="H110" s="22"/>
      <c r="I110" s="22"/>
      <c r="J110" s="22"/>
      <c r="K110" s="17"/>
      <c r="L110" s="17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:23" ht="12.75" hidden="1">
      <c r="A111" s="2"/>
      <c r="B111" s="22"/>
      <c r="C111" s="22"/>
      <c r="D111" s="22"/>
      <c r="E111" s="22"/>
      <c r="F111" s="22"/>
      <c r="G111" s="22"/>
      <c r="H111" s="22"/>
      <c r="I111" s="22"/>
      <c r="J111" s="22"/>
      <c r="K111" s="17"/>
      <c r="L111" s="17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1:23" ht="12.75" hidden="1">
      <c r="A112" s="2"/>
      <c r="B112" s="22"/>
      <c r="C112" s="22"/>
      <c r="D112" s="22"/>
      <c r="E112" s="22"/>
      <c r="F112" s="22"/>
      <c r="G112" s="22"/>
      <c r="H112" s="22"/>
      <c r="I112" s="22"/>
      <c r="J112" s="22"/>
      <c r="K112" s="17"/>
      <c r="L112" s="17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1:23" ht="12.75" hidden="1">
      <c r="A113" s="2"/>
      <c r="B113" s="22"/>
      <c r="C113" s="22"/>
      <c r="D113" s="22"/>
      <c r="E113" s="22"/>
      <c r="F113" s="22"/>
      <c r="G113" s="22"/>
      <c r="H113" s="22"/>
      <c r="I113" s="22"/>
      <c r="J113" s="22"/>
      <c r="K113" s="54"/>
      <c r="L113" s="54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1:23" ht="12.75" hidden="1">
      <c r="A114" s="2"/>
      <c r="B114" s="22"/>
      <c r="C114" s="22"/>
      <c r="D114" s="22"/>
      <c r="E114" s="22"/>
      <c r="F114" s="22"/>
      <c r="G114" s="22"/>
      <c r="H114" s="22"/>
      <c r="I114" s="22"/>
      <c r="J114" s="22"/>
      <c r="K114" s="17"/>
      <c r="L114" s="17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1:23" ht="12.75" hidden="1">
      <c r="A115" s="2"/>
      <c r="B115" s="22"/>
      <c r="C115" s="22"/>
      <c r="D115" s="22"/>
      <c r="E115" s="22"/>
      <c r="F115" s="22"/>
      <c r="G115" s="22"/>
      <c r="H115" s="22"/>
      <c r="I115" s="22"/>
      <c r="J115" s="22"/>
      <c r="K115" s="17"/>
      <c r="L115" s="17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1:23" ht="12.75" hidden="1">
      <c r="A116" s="2"/>
      <c r="B116" s="22"/>
      <c r="C116" s="22"/>
      <c r="D116" s="22"/>
      <c r="E116" s="22"/>
      <c r="F116" s="22"/>
      <c r="G116" s="22"/>
      <c r="H116" s="22"/>
      <c r="I116" s="22"/>
      <c r="J116" s="22"/>
      <c r="K116" s="17"/>
      <c r="L116" s="17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1:23" ht="12.75" hidden="1">
      <c r="A117" s="2"/>
      <c r="B117" s="22"/>
      <c r="C117" s="22"/>
      <c r="D117" s="22"/>
      <c r="E117" s="22"/>
      <c r="F117" s="22"/>
      <c r="G117" s="22"/>
      <c r="H117" s="22"/>
      <c r="I117" s="22"/>
      <c r="J117" s="22"/>
      <c r="K117" s="17"/>
      <c r="L117" s="17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1:23" ht="12.75" hidden="1">
      <c r="A118" s="2"/>
      <c r="B118" s="22"/>
      <c r="C118" s="22"/>
      <c r="D118" s="22"/>
      <c r="E118" s="22"/>
      <c r="F118" s="22"/>
      <c r="G118" s="22"/>
      <c r="H118" s="22"/>
      <c r="I118" s="22"/>
      <c r="J118" s="22"/>
      <c r="K118" s="17"/>
      <c r="L118" s="17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 ht="12.75" hidden="1">
      <c r="A119" s="2"/>
      <c r="B119" s="22"/>
      <c r="C119" s="22"/>
      <c r="D119" s="22"/>
      <c r="E119" s="22"/>
      <c r="F119" s="22"/>
      <c r="G119" s="22"/>
      <c r="H119" s="22"/>
      <c r="I119" s="22"/>
      <c r="J119" s="22"/>
      <c r="K119" s="54"/>
      <c r="L119" s="54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:23" ht="12.75" hidden="1">
      <c r="A120" s="2"/>
      <c r="B120" s="22"/>
      <c r="C120" s="22"/>
      <c r="D120" s="22"/>
      <c r="E120" s="22"/>
      <c r="F120" s="22"/>
      <c r="G120" s="22"/>
      <c r="H120" s="22"/>
      <c r="I120" s="22"/>
      <c r="J120" s="22"/>
      <c r="K120" s="17"/>
      <c r="L120" s="17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1:23" ht="12.75" hidden="1">
      <c r="A121" s="2"/>
      <c r="B121" s="22"/>
      <c r="C121" s="22"/>
      <c r="D121" s="22"/>
      <c r="E121" s="22"/>
      <c r="F121" s="22"/>
      <c r="G121" s="22"/>
      <c r="H121" s="22"/>
      <c r="I121" s="22"/>
      <c r="J121" s="22"/>
      <c r="K121" s="17"/>
      <c r="L121" s="17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1:23" ht="12.75" hidden="1">
      <c r="A122" s="2"/>
      <c r="B122" s="22"/>
      <c r="C122" s="22"/>
      <c r="D122" s="22"/>
      <c r="E122" s="22"/>
      <c r="F122" s="22"/>
      <c r="G122" s="22"/>
      <c r="H122" s="22"/>
      <c r="I122" s="22"/>
      <c r="J122" s="22"/>
      <c r="K122" s="17"/>
      <c r="L122" s="17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1:23" ht="12.75" hidden="1">
      <c r="A123" s="2"/>
      <c r="B123" s="22"/>
      <c r="C123" s="22"/>
      <c r="D123" s="22"/>
      <c r="E123" s="22"/>
      <c r="F123" s="22"/>
      <c r="G123" s="22"/>
      <c r="H123" s="22"/>
      <c r="I123" s="22"/>
      <c r="J123" s="22"/>
      <c r="K123" s="17"/>
      <c r="L123" s="17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1:23" ht="12.75" hidden="1">
      <c r="A124" s="2"/>
      <c r="B124" s="22"/>
      <c r="C124" s="22"/>
      <c r="D124" s="22"/>
      <c r="E124" s="22"/>
      <c r="F124" s="22"/>
      <c r="G124" s="22"/>
      <c r="H124" s="22"/>
      <c r="I124" s="22"/>
      <c r="J124" s="22"/>
      <c r="K124" s="17"/>
      <c r="L124" s="17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</row>
    <row r="125" spans="1:23" ht="12.75" hidden="1">
      <c r="A125" s="2"/>
      <c r="B125" s="22"/>
      <c r="C125" s="22"/>
      <c r="D125" s="22"/>
      <c r="E125" s="22"/>
      <c r="F125" s="22"/>
      <c r="G125" s="22"/>
      <c r="H125" s="22"/>
      <c r="I125" s="22"/>
      <c r="J125" s="22"/>
      <c r="K125" s="17"/>
      <c r="L125" s="17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</row>
    <row r="126" spans="1:23" ht="12.75" hidden="1">
      <c r="A126" s="2"/>
      <c r="B126" s="22"/>
      <c r="C126" s="22"/>
      <c r="D126" s="22"/>
      <c r="E126" s="22"/>
      <c r="F126" s="22"/>
      <c r="G126" s="22"/>
      <c r="H126" s="22"/>
      <c r="I126" s="22"/>
      <c r="J126" s="22"/>
      <c r="K126" s="17"/>
      <c r="L126" s="17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</row>
    <row r="127" spans="1:23" ht="12.75" hidden="1">
      <c r="A127" s="2"/>
      <c r="B127" s="22"/>
      <c r="C127" s="22"/>
      <c r="D127" s="22"/>
      <c r="E127" s="22"/>
      <c r="F127" s="22"/>
      <c r="G127" s="22"/>
      <c r="H127" s="22"/>
      <c r="I127" s="22"/>
      <c r="J127" s="22"/>
      <c r="K127" s="17"/>
      <c r="L127" s="17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1:23" ht="12.75" hidden="1">
      <c r="A128" s="6"/>
      <c r="B128" s="19"/>
      <c r="C128" s="19"/>
      <c r="D128" s="19"/>
      <c r="E128" s="19"/>
      <c r="F128" s="19"/>
      <c r="G128" s="19"/>
      <c r="H128" s="19"/>
      <c r="I128" s="19"/>
      <c r="J128" s="19"/>
      <c r="K128" s="20"/>
      <c r="L128" s="20"/>
      <c r="M128" s="20"/>
      <c r="N128" s="20"/>
      <c r="O128" s="20"/>
      <c r="P128" s="20"/>
      <c r="Q128" s="20"/>
      <c r="R128" s="21"/>
      <c r="S128" s="21"/>
      <c r="T128" s="21"/>
      <c r="U128" s="21"/>
      <c r="V128" s="21"/>
      <c r="W128" s="21"/>
    </row>
    <row r="129" ht="12.75" hidden="1"/>
    <row r="130" ht="12.75" hidden="1"/>
    <row r="131" spans="1:23" ht="12.75" hidden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</row>
    <row r="132" spans="1:23" ht="12.75" hidden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</row>
    <row r="133" spans="1:23" ht="12.75" hidden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</row>
    <row r="134" spans="1:23" ht="12.75" hidden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</row>
    <row r="135" spans="1:23" ht="12.75" hidden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38.25" customHeight="1" hidden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 ht="12.75" hidden="1">
      <c r="A137" s="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</row>
    <row r="138" spans="1:23" ht="12.75" hidden="1">
      <c r="A138" s="2"/>
      <c r="B138" s="22"/>
      <c r="C138" s="22"/>
      <c r="D138" s="22"/>
      <c r="E138" s="22"/>
      <c r="F138" s="22"/>
      <c r="G138" s="22"/>
      <c r="H138" s="22"/>
      <c r="I138" s="22"/>
      <c r="J138" s="22"/>
      <c r="K138" s="17"/>
      <c r="L138" s="17"/>
      <c r="M138" s="55"/>
      <c r="N138" s="55"/>
      <c r="O138" s="18"/>
      <c r="P138" s="18"/>
      <c r="Q138" s="18"/>
      <c r="R138" s="18"/>
      <c r="S138" s="18"/>
      <c r="T138" s="18"/>
      <c r="U138" s="18"/>
      <c r="V138" s="18"/>
      <c r="W138" s="18"/>
    </row>
    <row r="139" spans="1:23" ht="12.75" hidden="1">
      <c r="A139" s="2"/>
      <c r="B139" s="22"/>
      <c r="C139" s="22"/>
      <c r="D139" s="22"/>
      <c r="E139" s="22"/>
      <c r="F139" s="22"/>
      <c r="G139" s="22"/>
      <c r="H139" s="22"/>
      <c r="I139" s="22"/>
      <c r="J139" s="22"/>
      <c r="K139" s="17"/>
      <c r="L139" s="17"/>
      <c r="M139" s="55"/>
      <c r="N139" s="55"/>
      <c r="O139" s="18"/>
      <c r="P139" s="18"/>
      <c r="Q139" s="18"/>
      <c r="R139" s="18"/>
      <c r="S139" s="18"/>
      <c r="T139" s="18"/>
      <c r="U139" s="18"/>
      <c r="V139" s="18"/>
      <c r="W139" s="18"/>
    </row>
    <row r="140" spans="1:23" ht="27" customHeight="1" hidden="1">
      <c r="A140" s="2"/>
      <c r="B140" s="22"/>
      <c r="C140" s="22"/>
      <c r="D140" s="22"/>
      <c r="E140" s="22"/>
      <c r="F140" s="22"/>
      <c r="G140" s="22"/>
      <c r="H140" s="22"/>
      <c r="I140" s="22"/>
      <c r="J140" s="22"/>
      <c r="K140" s="17"/>
      <c r="L140" s="17"/>
      <c r="M140" s="55"/>
      <c r="N140" s="55"/>
      <c r="O140" s="18"/>
      <c r="P140" s="18"/>
      <c r="Q140" s="18"/>
      <c r="R140" s="18"/>
      <c r="S140" s="18"/>
      <c r="T140" s="18"/>
      <c r="U140" s="18"/>
      <c r="V140" s="18"/>
      <c r="W140" s="18"/>
    </row>
    <row r="141" spans="1:23" ht="12.75" hidden="1">
      <c r="A141" s="2"/>
      <c r="B141" s="22"/>
      <c r="C141" s="22"/>
      <c r="D141" s="22"/>
      <c r="E141" s="22"/>
      <c r="F141" s="22"/>
      <c r="G141" s="22"/>
      <c r="H141" s="22"/>
      <c r="I141" s="22"/>
      <c r="J141" s="22"/>
      <c r="K141" s="17"/>
      <c r="L141" s="17"/>
      <c r="M141" s="17"/>
      <c r="N141" s="17"/>
      <c r="O141" s="18"/>
      <c r="P141" s="18"/>
      <c r="Q141" s="18"/>
      <c r="R141" s="18"/>
      <c r="S141" s="18"/>
      <c r="T141" s="18"/>
      <c r="U141" s="18"/>
      <c r="V141" s="18"/>
      <c r="W141" s="18"/>
    </row>
    <row r="142" spans="1:23" ht="12.75" hidden="1">
      <c r="A142" s="2"/>
      <c r="B142" s="22"/>
      <c r="C142" s="22"/>
      <c r="D142" s="22"/>
      <c r="E142" s="22"/>
      <c r="F142" s="22"/>
      <c r="G142" s="22"/>
      <c r="H142" s="22"/>
      <c r="I142" s="22"/>
      <c r="J142" s="22"/>
      <c r="K142" s="17"/>
      <c r="L142" s="17"/>
      <c r="M142" s="17"/>
      <c r="N142" s="17"/>
      <c r="O142" s="18"/>
      <c r="P142" s="18"/>
      <c r="Q142" s="18"/>
      <c r="R142" s="18"/>
      <c r="S142" s="18"/>
      <c r="T142" s="18"/>
      <c r="U142" s="18"/>
      <c r="V142" s="18"/>
      <c r="W142" s="18"/>
    </row>
    <row r="143" spans="1:23" ht="12.75" hidden="1">
      <c r="A143" s="6"/>
      <c r="B143" s="19"/>
      <c r="C143" s="19"/>
      <c r="D143" s="19"/>
      <c r="E143" s="19"/>
      <c r="F143" s="19"/>
      <c r="G143" s="19"/>
      <c r="H143" s="19"/>
      <c r="I143" s="19"/>
      <c r="J143" s="19"/>
      <c r="K143" s="20"/>
      <c r="L143" s="20"/>
      <c r="M143" s="20"/>
      <c r="N143" s="20"/>
      <c r="O143" s="20"/>
      <c r="P143" s="20"/>
      <c r="Q143" s="20"/>
      <c r="R143" s="21"/>
      <c r="S143" s="21"/>
      <c r="T143" s="21"/>
      <c r="U143" s="21"/>
      <c r="V143" s="21"/>
      <c r="W143" s="21"/>
    </row>
    <row r="144" ht="12.75" hidden="1"/>
    <row r="145" ht="12.75" hidden="1"/>
    <row r="146" spans="1:23" ht="12.75" hidden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 hidden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</row>
    <row r="148" spans="1:23" ht="30.75" customHeight="1" hidden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</row>
    <row r="149" spans="1:23" ht="12.75" hidden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</row>
    <row r="150" spans="1:23" ht="12.75" hidden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 hidden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 ht="40.5" customHeight="1" hidden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 ht="12.75" hidden="1">
      <c r="A153" s="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</row>
    <row r="154" spans="1:23" ht="12.75" hidden="1">
      <c r="A154" s="2"/>
      <c r="B154" s="22"/>
      <c r="C154" s="22"/>
      <c r="D154" s="22"/>
      <c r="E154" s="22"/>
      <c r="F154" s="22"/>
      <c r="G154" s="22"/>
      <c r="H154" s="22"/>
      <c r="I154" s="22"/>
      <c r="J154" s="22"/>
      <c r="K154" s="17"/>
      <c r="L154" s="17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</row>
    <row r="155" spans="1:23" ht="12.75" hidden="1">
      <c r="A155" s="2"/>
      <c r="B155" s="22"/>
      <c r="C155" s="22"/>
      <c r="D155" s="22"/>
      <c r="E155" s="22"/>
      <c r="F155" s="22"/>
      <c r="G155" s="22"/>
      <c r="H155" s="22"/>
      <c r="I155" s="22"/>
      <c r="J155" s="22"/>
      <c r="K155" s="17"/>
      <c r="L155" s="17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</row>
    <row r="156" spans="1:23" ht="12.75" hidden="1">
      <c r="A156" s="2"/>
      <c r="B156" s="22"/>
      <c r="C156" s="22"/>
      <c r="D156" s="22"/>
      <c r="E156" s="22"/>
      <c r="F156" s="22"/>
      <c r="G156" s="22"/>
      <c r="H156" s="22"/>
      <c r="I156" s="22"/>
      <c r="J156" s="22"/>
      <c r="K156" s="53"/>
      <c r="L156" s="53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</row>
    <row r="157" spans="1:23" ht="12.75" hidden="1">
      <c r="A157" s="2"/>
      <c r="B157" s="22"/>
      <c r="C157" s="22"/>
      <c r="D157" s="22"/>
      <c r="E157" s="22"/>
      <c r="F157" s="22"/>
      <c r="G157" s="22"/>
      <c r="H157" s="22"/>
      <c r="I157" s="22"/>
      <c r="J157" s="22"/>
      <c r="K157" s="17"/>
      <c r="L157" s="17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</row>
    <row r="158" spans="1:23" ht="25.5" customHeight="1" hidden="1">
      <c r="A158" s="2"/>
      <c r="B158" s="22"/>
      <c r="C158" s="22"/>
      <c r="D158" s="22"/>
      <c r="E158" s="22"/>
      <c r="F158" s="22"/>
      <c r="G158" s="22"/>
      <c r="H158" s="22"/>
      <c r="I158" s="22"/>
      <c r="J158" s="22"/>
      <c r="K158" s="53"/>
      <c r="L158" s="53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1:23" ht="12.75" hidden="1">
      <c r="A159" s="2"/>
      <c r="B159" s="22"/>
      <c r="C159" s="22"/>
      <c r="D159" s="22"/>
      <c r="E159" s="22"/>
      <c r="F159" s="22"/>
      <c r="G159" s="22"/>
      <c r="H159" s="22"/>
      <c r="I159" s="22"/>
      <c r="J159" s="22"/>
      <c r="K159" s="17"/>
      <c r="L159" s="17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1:23" ht="24" customHeight="1" hidden="1">
      <c r="A160" s="2"/>
      <c r="B160" s="22"/>
      <c r="C160" s="22"/>
      <c r="D160" s="22"/>
      <c r="E160" s="22"/>
      <c r="F160" s="22"/>
      <c r="G160" s="22"/>
      <c r="H160" s="22"/>
      <c r="I160" s="22"/>
      <c r="J160" s="22"/>
      <c r="K160" s="17"/>
      <c r="L160" s="17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</row>
    <row r="161" spans="1:23" ht="12.75" hidden="1">
      <c r="A161" s="2"/>
      <c r="B161" s="22"/>
      <c r="C161" s="22"/>
      <c r="D161" s="22"/>
      <c r="E161" s="22"/>
      <c r="F161" s="22"/>
      <c r="G161" s="22"/>
      <c r="H161" s="22"/>
      <c r="I161" s="22"/>
      <c r="J161" s="22"/>
      <c r="K161" s="17"/>
      <c r="L161" s="17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</row>
    <row r="162" spans="1:23" ht="12.75" hidden="1">
      <c r="A162" s="2"/>
      <c r="B162" s="22"/>
      <c r="C162" s="22"/>
      <c r="D162" s="22"/>
      <c r="E162" s="22"/>
      <c r="F162" s="22"/>
      <c r="G162" s="22"/>
      <c r="H162" s="22"/>
      <c r="I162" s="22"/>
      <c r="J162" s="22"/>
      <c r="K162" s="17"/>
      <c r="L162" s="17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1:23" ht="25.5" customHeight="1" hidden="1">
      <c r="A163" s="2"/>
      <c r="B163" s="22"/>
      <c r="C163" s="22"/>
      <c r="D163" s="22"/>
      <c r="E163" s="22"/>
      <c r="F163" s="22"/>
      <c r="G163" s="22"/>
      <c r="H163" s="22"/>
      <c r="I163" s="22"/>
      <c r="J163" s="22"/>
      <c r="K163" s="17"/>
      <c r="L163" s="17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</row>
    <row r="164" spans="1:23" ht="12.75" hidden="1">
      <c r="A164" s="2"/>
      <c r="B164" s="22"/>
      <c r="C164" s="22"/>
      <c r="D164" s="22"/>
      <c r="E164" s="22"/>
      <c r="F164" s="22"/>
      <c r="G164" s="22"/>
      <c r="H164" s="22"/>
      <c r="I164" s="22"/>
      <c r="J164" s="22"/>
      <c r="K164" s="17"/>
      <c r="L164" s="17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</row>
    <row r="165" spans="1:23" ht="12.75" hidden="1">
      <c r="A165" s="2"/>
      <c r="B165" s="22"/>
      <c r="C165" s="22"/>
      <c r="D165" s="22"/>
      <c r="E165" s="22"/>
      <c r="F165" s="22"/>
      <c r="G165" s="22"/>
      <c r="H165" s="22"/>
      <c r="I165" s="22"/>
      <c r="J165" s="22"/>
      <c r="K165" s="17"/>
      <c r="L165" s="17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</row>
    <row r="166" spans="1:23" ht="12.75" hidden="1">
      <c r="A166" s="2"/>
      <c r="B166" s="22"/>
      <c r="C166" s="22"/>
      <c r="D166" s="22"/>
      <c r="E166" s="22"/>
      <c r="F166" s="22"/>
      <c r="G166" s="22"/>
      <c r="H166" s="22"/>
      <c r="I166" s="22"/>
      <c r="J166" s="22"/>
      <c r="K166" s="17"/>
      <c r="L166" s="17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</row>
    <row r="167" spans="1:23" ht="12.75" hidden="1">
      <c r="A167" s="2"/>
      <c r="B167" s="22"/>
      <c r="C167" s="22"/>
      <c r="D167" s="22"/>
      <c r="E167" s="22"/>
      <c r="F167" s="22"/>
      <c r="G167" s="22"/>
      <c r="H167" s="22"/>
      <c r="I167" s="22"/>
      <c r="J167" s="22"/>
      <c r="K167" s="17"/>
      <c r="L167" s="17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</row>
    <row r="168" spans="1:23" ht="12.75" hidden="1">
      <c r="A168" s="2"/>
      <c r="B168" s="22"/>
      <c r="C168" s="22"/>
      <c r="D168" s="22"/>
      <c r="E168" s="22"/>
      <c r="F168" s="22"/>
      <c r="G168" s="22"/>
      <c r="H168" s="22"/>
      <c r="I168" s="22"/>
      <c r="J168" s="22"/>
      <c r="K168" s="17"/>
      <c r="L168" s="17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</row>
    <row r="169" spans="1:23" ht="12.75" hidden="1">
      <c r="A169" s="2"/>
      <c r="B169" s="22"/>
      <c r="C169" s="22"/>
      <c r="D169" s="22"/>
      <c r="E169" s="22"/>
      <c r="F169" s="22"/>
      <c r="G169" s="22"/>
      <c r="H169" s="22"/>
      <c r="I169" s="22"/>
      <c r="J169" s="22"/>
      <c r="K169" s="17"/>
      <c r="L169" s="17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</row>
    <row r="170" spans="1:23" ht="12.75" hidden="1">
      <c r="A170" s="2"/>
      <c r="B170" s="22"/>
      <c r="C170" s="22"/>
      <c r="D170" s="22"/>
      <c r="E170" s="22"/>
      <c r="F170" s="22"/>
      <c r="G170" s="22"/>
      <c r="H170" s="22"/>
      <c r="I170" s="22"/>
      <c r="J170" s="22"/>
      <c r="K170" s="17"/>
      <c r="L170" s="17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</row>
    <row r="171" spans="1:23" ht="12.75" hidden="1">
      <c r="A171" s="2"/>
      <c r="B171" s="22"/>
      <c r="C171" s="22"/>
      <c r="D171" s="22"/>
      <c r="E171" s="22"/>
      <c r="F171" s="22"/>
      <c r="G171" s="22"/>
      <c r="H171" s="22"/>
      <c r="I171" s="22"/>
      <c r="J171" s="22"/>
      <c r="K171" s="17"/>
      <c r="L171" s="17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</row>
    <row r="172" spans="1:23" ht="25.5" customHeight="1" hidden="1">
      <c r="A172" s="2"/>
      <c r="B172" s="22"/>
      <c r="C172" s="22"/>
      <c r="D172" s="22"/>
      <c r="E172" s="22"/>
      <c r="F172" s="22"/>
      <c r="G172" s="22"/>
      <c r="H172" s="22"/>
      <c r="I172" s="22"/>
      <c r="J172" s="22"/>
      <c r="K172" s="17"/>
      <c r="L172" s="17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</row>
    <row r="173" spans="1:23" ht="26.25" customHeight="1" hidden="1">
      <c r="A173" s="2"/>
      <c r="B173" s="22"/>
      <c r="C173" s="22"/>
      <c r="D173" s="22"/>
      <c r="E173" s="22"/>
      <c r="F173" s="22"/>
      <c r="G173" s="22"/>
      <c r="H173" s="22"/>
      <c r="I173" s="22"/>
      <c r="J173" s="22"/>
      <c r="K173" s="54"/>
      <c r="L173" s="54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</row>
    <row r="174" spans="1:23" ht="12.75" hidden="1">
      <c r="A174" s="2"/>
      <c r="B174" s="22"/>
      <c r="C174" s="22"/>
      <c r="D174" s="22"/>
      <c r="E174" s="22"/>
      <c r="F174" s="22"/>
      <c r="G174" s="22"/>
      <c r="H174" s="22"/>
      <c r="I174" s="22"/>
      <c r="J174" s="22"/>
      <c r="K174" s="17"/>
      <c r="L174" s="17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</row>
    <row r="175" spans="1:23" ht="12.75" hidden="1">
      <c r="A175" s="2"/>
      <c r="B175" s="22"/>
      <c r="C175" s="22"/>
      <c r="D175" s="22"/>
      <c r="E175" s="22"/>
      <c r="F175" s="22"/>
      <c r="G175" s="22"/>
      <c r="H175" s="22"/>
      <c r="I175" s="22"/>
      <c r="J175" s="22"/>
      <c r="K175" s="17"/>
      <c r="L175" s="17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</row>
    <row r="176" spans="1:23" ht="12.75" hidden="1">
      <c r="A176" s="2"/>
      <c r="B176" s="22"/>
      <c r="C176" s="22"/>
      <c r="D176" s="22"/>
      <c r="E176" s="22"/>
      <c r="F176" s="22"/>
      <c r="G176" s="22"/>
      <c r="H176" s="22"/>
      <c r="I176" s="22"/>
      <c r="J176" s="22"/>
      <c r="K176" s="17"/>
      <c r="L176" s="17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</row>
    <row r="177" spans="1:23" ht="29.25" customHeight="1" hidden="1">
      <c r="A177" s="2"/>
      <c r="B177" s="22"/>
      <c r="C177" s="22"/>
      <c r="D177" s="22"/>
      <c r="E177" s="22"/>
      <c r="F177" s="22"/>
      <c r="G177" s="22"/>
      <c r="H177" s="22"/>
      <c r="I177" s="22"/>
      <c r="J177" s="22"/>
      <c r="K177" s="17"/>
      <c r="L177" s="17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</row>
    <row r="178" spans="1:23" ht="24" customHeight="1" hidden="1">
      <c r="A178" s="2"/>
      <c r="B178" s="22"/>
      <c r="C178" s="22"/>
      <c r="D178" s="22"/>
      <c r="E178" s="22"/>
      <c r="F178" s="22"/>
      <c r="G178" s="22"/>
      <c r="H178" s="22"/>
      <c r="I178" s="22"/>
      <c r="J178" s="22"/>
      <c r="K178" s="17"/>
      <c r="L178" s="17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</row>
    <row r="179" spans="1:23" ht="12.75" hidden="1">
      <c r="A179" s="2"/>
      <c r="B179" s="22"/>
      <c r="C179" s="22"/>
      <c r="D179" s="22"/>
      <c r="E179" s="22"/>
      <c r="F179" s="22"/>
      <c r="G179" s="22"/>
      <c r="H179" s="22"/>
      <c r="I179" s="22"/>
      <c r="J179" s="22"/>
      <c r="K179" s="54"/>
      <c r="L179" s="54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</row>
    <row r="180" spans="1:23" ht="12.75" hidden="1">
      <c r="A180" s="2"/>
      <c r="B180" s="22"/>
      <c r="C180" s="22"/>
      <c r="D180" s="22"/>
      <c r="E180" s="22"/>
      <c r="F180" s="22"/>
      <c r="G180" s="22"/>
      <c r="H180" s="22"/>
      <c r="I180" s="22"/>
      <c r="J180" s="22"/>
      <c r="K180" s="17"/>
      <c r="L180" s="17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</row>
    <row r="181" spans="1:23" ht="12.75" hidden="1">
      <c r="A181" s="2"/>
      <c r="B181" s="22"/>
      <c r="C181" s="22"/>
      <c r="D181" s="22"/>
      <c r="E181" s="22"/>
      <c r="F181" s="22"/>
      <c r="G181" s="22"/>
      <c r="H181" s="22"/>
      <c r="I181" s="22"/>
      <c r="J181" s="22"/>
      <c r="K181" s="17"/>
      <c r="L181" s="17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</row>
    <row r="182" spans="1:23" ht="12.75" hidden="1">
      <c r="A182" s="2"/>
      <c r="B182" s="22"/>
      <c r="C182" s="22"/>
      <c r="D182" s="22"/>
      <c r="E182" s="22"/>
      <c r="F182" s="22"/>
      <c r="G182" s="22"/>
      <c r="H182" s="22"/>
      <c r="I182" s="22"/>
      <c r="J182" s="22"/>
      <c r="K182" s="17"/>
      <c r="L182" s="17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1:23" ht="12.75" hidden="1">
      <c r="A183" s="2"/>
      <c r="B183" s="22"/>
      <c r="C183" s="22"/>
      <c r="D183" s="22"/>
      <c r="E183" s="22"/>
      <c r="F183" s="22"/>
      <c r="G183" s="22"/>
      <c r="H183" s="22"/>
      <c r="I183" s="22"/>
      <c r="J183" s="22"/>
      <c r="K183" s="17"/>
      <c r="L183" s="17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</row>
    <row r="184" spans="1:23" ht="12.75" hidden="1">
      <c r="A184" s="2"/>
      <c r="B184" s="22"/>
      <c r="C184" s="22"/>
      <c r="D184" s="22"/>
      <c r="E184" s="22"/>
      <c r="F184" s="22"/>
      <c r="G184" s="22"/>
      <c r="H184" s="22"/>
      <c r="I184" s="22"/>
      <c r="J184" s="22"/>
      <c r="K184" s="17"/>
      <c r="L184" s="17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</row>
    <row r="185" spans="1:23" ht="12.75" hidden="1">
      <c r="A185" s="2"/>
      <c r="B185" s="22"/>
      <c r="C185" s="22"/>
      <c r="D185" s="22"/>
      <c r="E185" s="22"/>
      <c r="F185" s="22"/>
      <c r="G185" s="22"/>
      <c r="H185" s="22"/>
      <c r="I185" s="22"/>
      <c r="J185" s="22"/>
      <c r="K185" s="17"/>
      <c r="L185" s="17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</row>
    <row r="186" spans="1:23" ht="12.75" hidden="1">
      <c r="A186" s="2"/>
      <c r="B186" s="22"/>
      <c r="C186" s="22"/>
      <c r="D186" s="22"/>
      <c r="E186" s="22"/>
      <c r="F186" s="22"/>
      <c r="G186" s="22"/>
      <c r="H186" s="22"/>
      <c r="I186" s="22"/>
      <c r="J186" s="22"/>
      <c r="K186" s="17"/>
      <c r="L186" s="17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</row>
    <row r="187" spans="1:23" ht="12.75" hidden="1">
      <c r="A187" s="2"/>
      <c r="B187" s="22"/>
      <c r="C187" s="22"/>
      <c r="D187" s="22"/>
      <c r="E187" s="22"/>
      <c r="F187" s="22"/>
      <c r="G187" s="22"/>
      <c r="H187" s="22"/>
      <c r="I187" s="22"/>
      <c r="J187" s="22"/>
      <c r="K187" s="17"/>
      <c r="L187" s="17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</row>
    <row r="188" spans="1:23" ht="12.75" hidden="1">
      <c r="A188" s="2"/>
      <c r="B188" s="22"/>
      <c r="C188" s="22"/>
      <c r="D188" s="22"/>
      <c r="E188" s="22"/>
      <c r="F188" s="22"/>
      <c r="G188" s="22"/>
      <c r="H188" s="22"/>
      <c r="I188" s="22"/>
      <c r="J188" s="22"/>
      <c r="K188" s="17"/>
      <c r="L188" s="17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</row>
    <row r="189" spans="1:23" ht="12.75" hidden="1">
      <c r="A189" s="2"/>
      <c r="B189" s="22"/>
      <c r="C189" s="22"/>
      <c r="D189" s="22"/>
      <c r="E189" s="22"/>
      <c r="F189" s="22"/>
      <c r="G189" s="22"/>
      <c r="H189" s="22"/>
      <c r="I189" s="22"/>
      <c r="J189" s="22"/>
      <c r="K189" s="17"/>
      <c r="L189" s="17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</row>
    <row r="190" spans="1:23" ht="12.75" hidden="1">
      <c r="A190" s="6"/>
      <c r="B190" s="19"/>
      <c r="C190" s="19"/>
      <c r="D190" s="19"/>
      <c r="E190" s="19"/>
      <c r="F190" s="19"/>
      <c r="G190" s="19"/>
      <c r="H190" s="19"/>
      <c r="I190" s="19"/>
      <c r="J190" s="19"/>
      <c r="K190" s="20"/>
      <c r="L190" s="20"/>
      <c r="M190" s="20"/>
      <c r="N190" s="20"/>
      <c r="O190" s="20"/>
      <c r="P190" s="20"/>
      <c r="Q190" s="20"/>
      <c r="R190" s="21"/>
      <c r="S190" s="21"/>
      <c r="T190" s="21"/>
      <c r="U190" s="21"/>
      <c r="V190" s="21"/>
      <c r="W190" s="21"/>
    </row>
    <row r="191" ht="12.75" hidden="1"/>
    <row r="192" ht="4.5" customHeight="1"/>
    <row r="193" spans="1:23" ht="12.75">
      <c r="A193" s="25" t="s">
        <v>43</v>
      </c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</row>
    <row r="194" spans="1:23" ht="12.75">
      <c r="A194" s="25" t="s">
        <v>63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25" t="s">
        <v>149</v>
      </c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</row>
    <row r="196" spans="1:23" ht="9.75" customHeight="1">
      <c r="A196" s="25" t="s">
        <v>156</v>
      </c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</row>
    <row r="197" spans="1:23" ht="6.75" customHeight="1" hidden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>
      <c r="A198" s="17" t="s">
        <v>45</v>
      </c>
      <c r="B198" s="17" t="s">
        <v>70</v>
      </c>
      <c r="C198" s="17"/>
      <c r="D198" s="17"/>
      <c r="E198" s="17"/>
      <c r="F198" s="17"/>
      <c r="G198" s="17"/>
      <c r="H198" s="17"/>
      <c r="I198" s="17"/>
      <c r="J198" s="17"/>
      <c r="K198" s="17" t="s">
        <v>69</v>
      </c>
      <c r="L198" s="17"/>
      <c r="M198" s="17" t="s">
        <v>68</v>
      </c>
      <c r="N198" s="17"/>
      <c r="O198" s="17" t="s">
        <v>67</v>
      </c>
      <c r="P198" s="17"/>
      <c r="Q198" s="17"/>
      <c r="R198" s="17" t="s">
        <v>48</v>
      </c>
      <c r="S198" s="17"/>
      <c r="T198" s="17"/>
      <c r="U198" s="17"/>
      <c r="V198" s="17"/>
      <c r="W198" s="17"/>
    </row>
    <row r="199" spans="1:23" ht="39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 t="s">
        <v>65</v>
      </c>
      <c r="S199" s="17"/>
      <c r="T199" s="17"/>
      <c r="U199" s="17" t="s">
        <v>66</v>
      </c>
      <c r="V199" s="17"/>
      <c r="W199" s="17"/>
    </row>
    <row r="200" spans="1:23" ht="12.75">
      <c r="A200" s="5">
        <v>1</v>
      </c>
      <c r="B200" s="24">
        <v>2</v>
      </c>
      <c r="C200" s="24"/>
      <c r="D200" s="24"/>
      <c r="E200" s="24"/>
      <c r="F200" s="24"/>
      <c r="G200" s="24"/>
      <c r="H200" s="24"/>
      <c r="I200" s="24"/>
      <c r="J200" s="24"/>
      <c r="K200" s="24">
        <v>3</v>
      </c>
      <c r="L200" s="24"/>
      <c r="M200" s="24">
        <v>4</v>
      </c>
      <c r="N200" s="24"/>
      <c r="O200" s="24">
        <v>5</v>
      </c>
      <c r="P200" s="24"/>
      <c r="Q200" s="24"/>
      <c r="R200" s="24">
        <v>6</v>
      </c>
      <c r="S200" s="24"/>
      <c r="T200" s="24"/>
      <c r="U200" s="24">
        <v>7</v>
      </c>
      <c r="V200" s="24"/>
      <c r="W200" s="24"/>
    </row>
    <row r="201" spans="1:23" ht="12.75" hidden="1">
      <c r="A201" s="2"/>
      <c r="B201" s="22"/>
      <c r="C201" s="22"/>
      <c r="D201" s="22"/>
      <c r="E201" s="22"/>
      <c r="F201" s="22"/>
      <c r="G201" s="22"/>
      <c r="H201" s="22"/>
      <c r="I201" s="22"/>
      <c r="J201" s="22"/>
      <c r="K201" s="17"/>
      <c r="L201" s="17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</row>
    <row r="202" spans="1:23" ht="12.75">
      <c r="A202" s="2">
        <v>1</v>
      </c>
      <c r="B202" s="22" t="s">
        <v>26</v>
      </c>
      <c r="C202" s="22"/>
      <c r="D202" s="22"/>
      <c r="E202" s="22"/>
      <c r="F202" s="22"/>
      <c r="G202" s="22"/>
      <c r="H202" s="22"/>
      <c r="I202" s="22"/>
      <c r="J202" s="22"/>
      <c r="K202" s="17" t="s">
        <v>73</v>
      </c>
      <c r="L202" s="17"/>
      <c r="M202" s="18">
        <v>2</v>
      </c>
      <c r="N202" s="18"/>
      <c r="O202" s="18">
        <v>20</v>
      </c>
      <c r="P202" s="18"/>
      <c r="Q202" s="18"/>
      <c r="R202" s="18">
        <f>M202*O202</f>
        <v>40</v>
      </c>
      <c r="S202" s="18"/>
      <c r="T202" s="18"/>
      <c r="U202" s="18">
        <f>R202*$S$11</f>
        <v>46</v>
      </c>
      <c r="V202" s="18"/>
      <c r="W202" s="18"/>
    </row>
    <row r="203" spans="1:23" ht="12.75">
      <c r="A203" s="2">
        <v>2</v>
      </c>
      <c r="B203" s="22" t="s">
        <v>87</v>
      </c>
      <c r="C203" s="22"/>
      <c r="D203" s="22"/>
      <c r="E203" s="22"/>
      <c r="F203" s="22"/>
      <c r="G203" s="22"/>
      <c r="H203" s="22"/>
      <c r="I203" s="22"/>
      <c r="J203" s="22"/>
      <c r="K203" s="53" t="s">
        <v>73</v>
      </c>
      <c r="L203" s="53"/>
      <c r="M203" s="18">
        <v>0.5</v>
      </c>
      <c r="N203" s="18"/>
      <c r="O203" s="18">
        <v>5.5</v>
      </c>
      <c r="P203" s="18"/>
      <c r="Q203" s="18"/>
      <c r="R203" s="18">
        <f>M203*O203</f>
        <v>2.75</v>
      </c>
      <c r="S203" s="18"/>
      <c r="T203" s="18"/>
      <c r="U203" s="18">
        <f>R203*$S$11</f>
        <v>3.1624999999999996</v>
      </c>
      <c r="V203" s="18"/>
      <c r="W203" s="18"/>
    </row>
    <row r="204" spans="1:23" ht="12.75">
      <c r="A204" s="2">
        <v>3</v>
      </c>
      <c r="B204" s="22" t="s">
        <v>75</v>
      </c>
      <c r="C204" s="22"/>
      <c r="D204" s="22"/>
      <c r="E204" s="22"/>
      <c r="F204" s="22"/>
      <c r="G204" s="22"/>
      <c r="H204" s="22"/>
      <c r="I204" s="22"/>
      <c r="J204" s="22"/>
      <c r="K204" s="17" t="s">
        <v>73</v>
      </c>
      <c r="L204" s="17"/>
      <c r="M204" s="18">
        <v>0.5</v>
      </c>
      <c r="N204" s="18"/>
      <c r="O204" s="18">
        <v>4.2</v>
      </c>
      <c r="P204" s="18"/>
      <c r="Q204" s="18"/>
      <c r="R204" s="18">
        <f>M204*O204</f>
        <v>2.1</v>
      </c>
      <c r="S204" s="18"/>
      <c r="T204" s="18"/>
      <c r="U204" s="18">
        <f>R204*$S$11</f>
        <v>2.415</v>
      </c>
      <c r="V204" s="18"/>
      <c r="W204" s="18"/>
    </row>
    <row r="205" spans="1:23" ht="27.75" customHeight="1">
      <c r="A205" s="2">
        <v>4</v>
      </c>
      <c r="B205" s="22" t="s">
        <v>76</v>
      </c>
      <c r="C205" s="22"/>
      <c r="D205" s="22"/>
      <c r="E205" s="22"/>
      <c r="F205" s="22"/>
      <c r="G205" s="22"/>
      <c r="H205" s="22"/>
      <c r="I205" s="22"/>
      <c r="J205" s="22"/>
      <c r="K205" s="53" t="s">
        <v>168</v>
      </c>
      <c r="L205" s="53"/>
      <c r="M205" s="18">
        <v>0.1</v>
      </c>
      <c r="N205" s="18"/>
      <c r="O205" s="18">
        <v>15.9</v>
      </c>
      <c r="P205" s="18"/>
      <c r="Q205" s="18"/>
      <c r="R205" s="18">
        <f>M205*O205</f>
        <v>1.59</v>
      </c>
      <c r="S205" s="18"/>
      <c r="T205" s="18"/>
      <c r="U205" s="18">
        <f>R205*$S$11</f>
        <v>1.8285</v>
      </c>
      <c r="V205" s="18"/>
      <c r="W205" s="18"/>
    </row>
    <row r="206" spans="1:23" ht="12.75" hidden="1">
      <c r="A206" s="2"/>
      <c r="B206" s="22"/>
      <c r="C206" s="22"/>
      <c r="D206" s="22"/>
      <c r="E206" s="22"/>
      <c r="F206" s="22"/>
      <c r="G206" s="22"/>
      <c r="H206" s="22"/>
      <c r="I206" s="22"/>
      <c r="J206" s="22"/>
      <c r="K206" s="17"/>
      <c r="L206" s="17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</row>
    <row r="207" spans="1:23" ht="25.5" customHeight="1">
      <c r="A207" s="2">
        <v>5</v>
      </c>
      <c r="B207" s="22" t="s">
        <v>102</v>
      </c>
      <c r="C207" s="22"/>
      <c r="D207" s="22"/>
      <c r="E207" s="22"/>
      <c r="F207" s="22"/>
      <c r="G207" s="22"/>
      <c r="H207" s="22"/>
      <c r="I207" s="22"/>
      <c r="J207" s="22"/>
      <c r="K207" s="17" t="s">
        <v>116</v>
      </c>
      <c r="L207" s="17"/>
      <c r="M207" s="18">
        <v>0.2</v>
      </c>
      <c r="N207" s="18"/>
      <c r="O207" s="18">
        <v>67.7</v>
      </c>
      <c r="P207" s="18"/>
      <c r="Q207" s="18"/>
      <c r="R207" s="18">
        <f>M207*O207</f>
        <v>13.540000000000001</v>
      </c>
      <c r="S207" s="18"/>
      <c r="T207" s="18"/>
      <c r="U207" s="18">
        <f>R207*$S$11</f>
        <v>15.571</v>
      </c>
      <c r="V207" s="18"/>
      <c r="W207" s="18"/>
    </row>
    <row r="208" spans="1:23" ht="12.75">
      <c r="A208" s="2">
        <v>6</v>
      </c>
      <c r="B208" s="22" t="s">
        <v>91</v>
      </c>
      <c r="C208" s="22"/>
      <c r="D208" s="22"/>
      <c r="E208" s="22"/>
      <c r="F208" s="22"/>
      <c r="G208" s="22"/>
      <c r="H208" s="22"/>
      <c r="I208" s="22"/>
      <c r="J208" s="22"/>
      <c r="K208" s="17" t="s">
        <v>74</v>
      </c>
      <c r="L208" s="17"/>
      <c r="M208" s="18">
        <v>0.5</v>
      </c>
      <c r="N208" s="18"/>
      <c r="O208" s="18">
        <v>10.29</v>
      </c>
      <c r="P208" s="18"/>
      <c r="Q208" s="18"/>
      <c r="R208" s="18">
        <f>M208*O208</f>
        <v>5.145</v>
      </c>
      <c r="S208" s="18"/>
      <c r="T208" s="18"/>
      <c r="U208" s="18">
        <f>R208*$S$11</f>
        <v>5.916749999999999</v>
      </c>
      <c r="V208" s="18"/>
      <c r="W208" s="18"/>
    </row>
    <row r="209" spans="1:23" ht="12.75">
      <c r="A209" s="2">
        <v>7</v>
      </c>
      <c r="B209" s="22" t="s">
        <v>172</v>
      </c>
      <c r="C209" s="22"/>
      <c r="D209" s="22"/>
      <c r="E209" s="22"/>
      <c r="F209" s="22"/>
      <c r="G209" s="22"/>
      <c r="H209" s="22"/>
      <c r="I209" s="22"/>
      <c r="J209" s="22"/>
      <c r="K209" s="17" t="s">
        <v>73</v>
      </c>
      <c r="L209" s="17"/>
      <c r="M209" s="18">
        <v>0.1</v>
      </c>
      <c r="N209" s="18"/>
      <c r="O209" s="18">
        <v>166.1</v>
      </c>
      <c r="P209" s="18"/>
      <c r="Q209" s="18"/>
      <c r="R209" s="18">
        <f>M209*O209</f>
        <v>16.61</v>
      </c>
      <c r="S209" s="18"/>
      <c r="T209" s="18"/>
      <c r="U209" s="18">
        <f>R209*$S$11</f>
        <v>19.101499999999998</v>
      </c>
      <c r="V209" s="18"/>
      <c r="W209" s="18"/>
    </row>
    <row r="210" spans="1:23" ht="12.75">
      <c r="A210" s="2">
        <v>8</v>
      </c>
      <c r="B210" s="22" t="s">
        <v>173</v>
      </c>
      <c r="C210" s="22"/>
      <c r="D210" s="22"/>
      <c r="E210" s="22"/>
      <c r="F210" s="22"/>
      <c r="G210" s="22"/>
      <c r="H210" s="22"/>
      <c r="I210" s="22"/>
      <c r="J210" s="22"/>
      <c r="K210" s="17" t="s">
        <v>117</v>
      </c>
      <c r="L210" s="17"/>
      <c r="M210" s="18">
        <v>2</v>
      </c>
      <c r="N210" s="18"/>
      <c r="O210" s="18">
        <v>6</v>
      </c>
      <c r="P210" s="18"/>
      <c r="Q210" s="18"/>
      <c r="R210" s="18">
        <f>M210*O210</f>
        <v>12</v>
      </c>
      <c r="S210" s="18"/>
      <c r="T210" s="18"/>
      <c r="U210" s="18">
        <f>R210*$S$11</f>
        <v>13.799999999999999</v>
      </c>
      <c r="V210" s="18"/>
      <c r="W210" s="18"/>
    </row>
    <row r="211" spans="1:23" ht="26.25" customHeight="1">
      <c r="A211" s="2">
        <v>9</v>
      </c>
      <c r="B211" s="22" t="s">
        <v>77</v>
      </c>
      <c r="C211" s="22"/>
      <c r="D211" s="22"/>
      <c r="E211" s="22"/>
      <c r="F211" s="22"/>
      <c r="G211" s="22"/>
      <c r="H211" s="22"/>
      <c r="I211" s="22"/>
      <c r="J211" s="22"/>
      <c r="K211" s="17" t="s">
        <v>169</v>
      </c>
      <c r="L211" s="17"/>
      <c r="M211" s="18">
        <v>0.5</v>
      </c>
      <c r="N211" s="18"/>
      <c r="O211" s="18">
        <v>86.4</v>
      </c>
      <c r="P211" s="18"/>
      <c r="Q211" s="18"/>
      <c r="R211" s="18">
        <f>M211*O211</f>
        <v>43.2</v>
      </c>
      <c r="S211" s="18"/>
      <c r="T211" s="18"/>
      <c r="U211" s="18">
        <f>R211*$S$11</f>
        <v>49.68</v>
      </c>
      <c r="V211" s="18"/>
      <c r="W211" s="18"/>
    </row>
    <row r="212" spans="1:23" ht="12.75" hidden="1">
      <c r="A212" s="2"/>
      <c r="B212" s="22"/>
      <c r="C212" s="22"/>
      <c r="D212" s="22"/>
      <c r="E212" s="22"/>
      <c r="F212" s="22"/>
      <c r="G212" s="22"/>
      <c r="H212" s="22"/>
      <c r="I212" s="22"/>
      <c r="J212" s="22"/>
      <c r="K212" s="17"/>
      <c r="L212" s="17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</row>
    <row r="213" spans="1:23" ht="12.75" hidden="1">
      <c r="A213" s="2"/>
      <c r="B213" s="22"/>
      <c r="C213" s="22"/>
      <c r="D213" s="22"/>
      <c r="E213" s="22"/>
      <c r="F213" s="22"/>
      <c r="G213" s="22"/>
      <c r="H213" s="22"/>
      <c r="I213" s="22"/>
      <c r="J213" s="22"/>
      <c r="K213" s="17"/>
      <c r="L213" s="17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</row>
    <row r="214" spans="1:23" ht="12.75" hidden="1">
      <c r="A214" s="2"/>
      <c r="B214" s="22"/>
      <c r="C214" s="22"/>
      <c r="D214" s="22"/>
      <c r="E214" s="22"/>
      <c r="F214" s="22"/>
      <c r="G214" s="22"/>
      <c r="H214" s="22"/>
      <c r="I214" s="22"/>
      <c r="J214" s="22"/>
      <c r="K214" s="17"/>
      <c r="L214" s="17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</row>
    <row r="215" spans="1:23" ht="12.75">
      <c r="A215" s="2">
        <v>10</v>
      </c>
      <c r="B215" s="22" t="s">
        <v>79</v>
      </c>
      <c r="C215" s="22"/>
      <c r="D215" s="22"/>
      <c r="E215" s="22"/>
      <c r="F215" s="22"/>
      <c r="G215" s="22"/>
      <c r="H215" s="22"/>
      <c r="I215" s="22"/>
      <c r="J215" s="22"/>
      <c r="K215" s="17" t="s">
        <v>86</v>
      </c>
      <c r="L215" s="17"/>
      <c r="M215" s="18">
        <v>2</v>
      </c>
      <c r="N215" s="18"/>
      <c r="O215" s="18">
        <v>8</v>
      </c>
      <c r="P215" s="18"/>
      <c r="Q215" s="18"/>
      <c r="R215" s="18">
        <f>M215*O215</f>
        <v>16</v>
      </c>
      <c r="S215" s="18"/>
      <c r="T215" s="18"/>
      <c r="U215" s="18">
        <f>R215*$S$11</f>
        <v>18.4</v>
      </c>
      <c r="V215" s="18"/>
      <c r="W215" s="18"/>
    </row>
    <row r="216" spans="1:23" ht="12.75" hidden="1">
      <c r="A216" s="2"/>
      <c r="B216" s="22"/>
      <c r="C216" s="22"/>
      <c r="D216" s="22"/>
      <c r="E216" s="22"/>
      <c r="F216" s="22"/>
      <c r="G216" s="22"/>
      <c r="H216" s="22"/>
      <c r="I216" s="22"/>
      <c r="J216" s="22"/>
      <c r="K216" s="17"/>
      <c r="L216" s="17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</row>
    <row r="217" spans="1:23" ht="12.75">
      <c r="A217" s="2">
        <v>11</v>
      </c>
      <c r="B217" s="22" t="s">
        <v>108</v>
      </c>
      <c r="C217" s="22"/>
      <c r="D217" s="22"/>
      <c r="E217" s="22"/>
      <c r="F217" s="22"/>
      <c r="G217" s="22"/>
      <c r="H217" s="22"/>
      <c r="I217" s="22"/>
      <c r="J217" s="22"/>
      <c r="K217" s="17" t="s">
        <v>86</v>
      </c>
      <c r="L217" s="17"/>
      <c r="M217" s="18">
        <v>1</v>
      </c>
      <c r="N217" s="18"/>
      <c r="O217" s="18">
        <v>5</v>
      </c>
      <c r="P217" s="18"/>
      <c r="Q217" s="18"/>
      <c r="R217" s="18">
        <f aca="true" t="shared" si="0" ref="R217:R230">M217*O217</f>
        <v>5</v>
      </c>
      <c r="S217" s="18"/>
      <c r="T217" s="18"/>
      <c r="U217" s="18">
        <f aca="true" t="shared" si="1" ref="U217:U230">R217*$S$11</f>
        <v>5.75</v>
      </c>
      <c r="V217" s="18"/>
      <c r="W217" s="18"/>
    </row>
    <row r="218" spans="1:23" ht="12.75" customHeight="1" hidden="1">
      <c r="A218" s="2"/>
      <c r="B218" s="22"/>
      <c r="C218" s="22"/>
      <c r="D218" s="22"/>
      <c r="E218" s="22"/>
      <c r="F218" s="22"/>
      <c r="G218" s="22"/>
      <c r="H218" s="22"/>
      <c r="I218" s="22"/>
      <c r="J218" s="22"/>
      <c r="K218" s="17"/>
      <c r="L218" s="17"/>
      <c r="M218" s="18"/>
      <c r="N218" s="18"/>
      <c r="O218" s="18"/>
      <c r="P218" s="18"/>
      <c r="Q218" s="18"/>
      <c r="R218" s="18">
        <f t="shared" si="0"/>
        <v>0</v>
      </c>
      <c r="S218" s="18"/>
      <c r="T218" s="18"/>
      <c r="U218" s="18">
        <f t="shared" si="1"/>
        <v>0</v>
      </c>
      <c r="V218" s="18"/>
      <c r="W218" s="18"/>
    </row>
    <row r="219" spans="1:23" ht="12.75">
      <c r="A219" s="2">
        <v>12</v>
      </c>
      <c r="B219" s="22" t="s">
        <v>161</v>
      </c>
      <c r="C219" s="22"/>
      <c r="D219" s="22"/>
      <c r="E219" s="22"/>
      <c r="F219" s="22"/>
      <c r="G219" s="22"/>
      <c r="H219" s="22"/>
      <c r="I219" s="22"/>
      <c r="J219" s="22"/>
      <c r="K219" s="17" t="s">
        <v>73</v>
      </c>
      <c r="L219" s="17"/>
      <c r="M219" s="18">
        <v>1</v>
      </c>
      <c r="N219" s="18"/>
      <c r="O219" s="18">
        <v>6.3</v>
      </c>
      <c r="P219" s="18"/>
      <c r="Q219" s="18"/>
      <c r="R219" s="18">
        <f t="shared" si="0"/>
        <v>6.3</v>
      </c>
      <c r="S219" s="18"/>
      <c r="T219" s="18"/>
      <c r="U219" s="18">
        <f t="shared" si="1"/>
        <v>7.244999999999999</v>
      </c>
      <c r="V219" s="18"/>
      <c r="W219" s="18"/>
    </row>
    <row r="220" spans="1:23" ht="12.75">
      <c r="A220" s="2">
        <v>13</v>
      </c>
      <c r="B220" s="22" t="s">
        <v>103</v>
      </c>
      <c r="C220" s="22"/>
      <c r="D220" s="22"/>
      <c r="E220" s="22"/>
      <c r="F220" s="22"/>
      <c r="G220" s="22"/>
      <c r="H220" s="22"/>
      <c r="I220" s="22"/>
      <c r="J220" s="22"/>
      <c r="K220" s="17" t="s">
        <v>170</v>
      </c>
      <c r="L220" s="17"/>
      <c r="M220" s="18">
        <v>0.1</v>
      </c>
      <c r="N220" s="18"/>
      <c r="O220" s="18">
        <v>150</v>
      </c>
      <c r="P220" s="18"/>
      <c r="Q220" s="18"/>
      <c r="R220" s="18">
        <f t="shared" si="0"/>
        <v>15</v>
      </c>
      <c r="S220" s="18"/>
      <c r="T220" s="18"/>
      <c r="U220" s="18">
        <f t="shared" si="1"/>
        <v>17.25</v>
      </c>
      <c r="V220" s="18"/>
      <c r="W220" s="18"/>
    </row>
    <row r="221" spans="1:23" ht="24" customHeight="1">
      <c r="A221" s="2">
        <v>14</v>
      </c>
      <c r="B221" s="22" t="s">
        <v>162</v>
      </c>
      <c r="C221" s="22"/>
      <c r="D221" s="22"/>
      <c r="E221" s="22"/>
      <c r="F221" s="22"/>
      <c r="G221" s="22"/>
      <c r="H221" s="22"/>
      <c r="I221" s="22"/>
      <c r="J221" s="22"/>
      <c r="K221" s="54" t="s">
        <v>115</v>
      </c>
      <c r="L221" s="54"/>
      <c r="M221" s="18">
        <v>0.3</v>
      </c>
      <c r="N221" s="18"/>
      <c r="O221" s="18">
        <v>147.1</v>
      </c>
      <c r="P221" s="18"/>
      <c r="Q221" s="18"/>
      <c r="R221" s="18">
        <f t="shared" si="0"/>
        <v>44.129999999999995</v>
      </c>
      <c r="S221" s="18"/>
      <c r="T221" s="18"/>
      <c r="U221" s="18">
        <f t="shared" si="1"/>
        <v>50.74949999999999</v>
      </c>
      <c r="V221" s="18"/>
      <c r="W221" s="18"/>
    </row>
    <row r="222" spans="1:23" ht="12.75">
      <c r="A222" s="2">
        <v>15</v>
      </c>
      <c r="B222" s="22" t="s">
        <v>80</v>
      </c>
      <c r="C222" s="22"/>
      <c r="D222" s="22"/>
      <c r="E222" s="22"/>
      <c r="F222" s="22"/>
      <c r="G222" s="22"/>
      <c r="H222" s="22"/>
      <c r="I222" s="22"/>
      <c r="J222" s="22"/>
      <c r="K222" s="17" t="s">
        <v>73</v>
      </c>
      <c r="L222" s="17"/>
      <c r="M222" s="18">
        <v>2</v>
      </c>
      <c r="N222" s="18"/>
      <c r="O222" s="18">
        <v>7.3</v>
      </c>
      <c r="P222" s="18"/>
      <c r="Q222" s="18"/>
      <c r="R222" s="18">
        <f t="shared" si="0"/>
        <v>14.6</v>
      </c>
      <c r="S222" s="18"/>
      <c r="T222" s="18"/>
      <c r="U222" s="18">
        <f t="shared" si="1"/>
        <v>16.79</v>
      </c>
      <c r="V222" s="18"/>
      <c r="W222" s="18"/>
    </row>
    <row r="223" spans="1:23" ht="12.75">
      <c r="A223" s="2">
        <v>16</v>
      </c>
      <c r="B223" s="22" t="s">
        <v>174</v>
      </c>
      <c r="C223" s="22"/>
      <c r="D223" s="22"/>
      <c r="E223" s="22"/>
      <c r="F223" s="22"/>
      <c r="G223" s="22"/>
      <c r="H223" s="22"/>
      <c r="I223" s="22"/>
      <c r="J223" s="22"/>
      <c r="K223" s="17" t="s">
        <v>73</v>
      </c>
      <c r="L223" s="17"/>
      <c r="M223" s="18">
        <v>4</v>
      </c>
      <c r="N223" s="18"/>
      <c r="O223" s="18">
        <v>8.4</v>
      </c>
      <c r="P223" s="18"/>
      <c r="Q223" s="18"/>
      <c r="R223" s="18">
        <f t="shared" si="0"/>
        <v>33.6</v>
      </c>
      <c r="S223" s="18"/>
      <c r="T223" s="18"/>
      <c r="U223" s="18">
        <f t="shared" si="1"/>
        <v>38.64</v>
      </c>
      <c r="V223" s="18"/>
      <c r="W223" s="18"/>
    </row>
    <row r="224" spans="1:23" ht="26.25" customHeight="1">
      <c r="A224" s="2">
        <v>17</v>
      </c>
      <c r="B224" s="22" t="s">
        <v>110</v>
      </c>
      <c r="C224" s="22"/>
      <c r="D224" s="22"/>
      <c r="E224" s="22"/>
      <c r="F224" s="22"/>
      <c r="G224" s="22"/>
      <c r="H224" s="22"/>
      <c r="I224" s="22"/>
      <c r="J224" s="22"/>
      <c r="K224" s="17" t="s">
        <v>118</v>
      </c>
      <c r="L224" s="17"/>
      <c r="M224" s="18">
        <v>0.4</v>
      </c>
      <c r="N224" s="18"/>
      <c r="O224" s="18">
        <v>7.7</v>
      </c>
      <c r="P224" s="18"/>
      <c r="Q224" s="18"/>
      <c r="R224" s="18">
        <f t="shared" si="0"/>
        <v>3.08</v>
      </c>
      <c r="S224" s="18"/>
      <c r="T224" s="18"/>
      <c r="U224" s="18">
        <f t="shared" si="1"/>
        <v>3.542</v>
      </c>
      <c r="V224" s="18"/>
      <c r="W224" s="18"/>
    </row>
    <row r="225" spans="1:23" ht="25.5" customHeight="1">
      <c r="A225" s="2">
        <v>18</v>
      </c>
      <c r="B225" s="22" t="s">
        <v>165</v>
      </c>
      <c r="C225" s="22"/>
      <c r="D225" s="22"/>
      <c r="E225" s="22"/>
      <c r="F225" s="22"/>
      <c r="G225" s="22"/>
      <c r="H225" s="22"/>
      <c r="I225" s="22"/>
      <c r="J225" s="22"/>
      <c r="K225" s="17" t="s">
        <v>115</v>
      </c>
      <c r="L225" s="17"/>
      <c r="M225" s="18">
        <v>0.3</v>
      </c>
      <c r="N225" s="18"/>
      <c r="O225" s="18">
        <v>147.1</v>
      </c>
      <c r="P225" s="18"/>
      <c r="Q225" s="18"/>
      <c r="R225" s="18">
        <f t="shared" si="0"/>
        <v>44.129999999999995</v>
      </c>
      <c r="S225" s="18"/>
      <c r="T225" s="18"/>
      <c r="U225" s="18">
        <f t="shared" si="1"/>
        <v>50.74949999999999</v>
      </c>
      <c r="V225" s="18"/>
      <c r="W225" s="18"/>
    </row>
    <row r="226" spans="1:23" ht="12.75">
      <c r="A226" s="2">
        <v>19</v>
      </c>
      <c r="B226" s="22" t="s">
        <v>81</v>
      </c>
      <c r="C226" s="22"/>
      <c r="D226" s="22"/>
      <c r="E226" s="22"/>
      <c r="F226" s="22"/>
      <c r="G226" s="22"/>
      <c r="H226" s="22"/>
      <c r="I226" s="22"/>
      <c r="J226" s="22"/>
      <c r="K226" s="54" t="s">
        <v>73</v>
      </c>
      <c r="L226" s="54"/>
      <c r="M226" s="18">
        <v>2</v>
      </c>
      <c r="N226" s="18"/>
      <c r="O226" s="18">
        <v>5.6</v>
      </c>
      <c r="P226" s="18"/>
      <c r="Q226" s="18"/>
      <c r="R226" s="18">
        <f t="shared" si="0"/>
        <v>11.2</v>
      </c>
      <c r="S226" s="18"/>
      <c r="T226" s="18"/>
      <c r="U226" s="18">
        <f t="shared" si="1"/>
        <v>12.879999999999999</v>
      </c>
      <c r="V226" s="18"/>
      <c r="W226" s="18"/>
    </row>
    <row r="227" spans="1:23" ht="12.75">
      <c r="A227" s="2">
        <v>20</v>
      </c>
      <c r="B227" s="22" t="s">
        <v>111</v>
      </c>
      <c r="C227" s="22"/>
      <c r="D227" s="22"/>
      <c r="E227" s="22"/>
      <c r="F227" s="22"/>
      <c r="G227" s="22"/>
      <c r="H227" s="22"/>
      <c r="I227" s="22"/>
      <c r="J227" s="22"/>
      <c r="K227" s="17" t="s">
        <v>98</v>
      </c>
      <c r="L227" s="17"/>
      <c r="M227" s="18">
        <v>1.5</v>
      </c>
      <c r="N227" s="18"/>
      <c r="O227" s="18">
        <v>50</v>
      </c>
      <c r="P227" s="18"/>
      <c r="Q227" s="18"/>
      <c r="R227" s="18">
        <f t="shared" si="0"/>
        <v>75</v>
      </c>
      <c r="S227" s="18"/>
      <c r="T227" s="18"/>
      <c r="U227" s="18">
        <f t="shared" si="1"/>
        <v>86.25</v>
      </c>
      <c r="V227" s="18"/>
      <c r="W227" s="18"/>
    </row>
    <row r="228" spans="1:23" ht="12.75">
      <c r="A228" s="2">
        <v>21</v>
      </c>
      <c r="B228" s="22" t="s">
        <v>166</v>
      </c>
      <c r="C228" s="22"/>
      <c r="D228" s="22"/>
      <c r="E228" s="22"/>
      <c r="F228" s="22"/>
      <c r="G228" s="22"/>
      <c r="H228" s="22"/>
      <c r="I228" s="22"/>
      <c r="J228" s="22"/>
      <c r="K228" s="17" t="s">
        <v>74</v>
      </c>
      <c r="L228" s="17"/>
      <c r="M228" s="18">
        <v>0.5</v>
      </c>
      <c r="N228" s="18"/>
      <c r="O228" s="18">
        <v>6.3</v>
      </c>
      <c r="P228" s="18"/>
      <c r="Q228" s="18"/>
      <c r="R228" s="18">
        <f t="shared" si="0"/>
        <v>3.15</v>
      </c>
      <c r="S228" s="18"/>
      <c r="T228" s="18"/>
      <c r="U228" s="18">
        <f t="shared" si="1"/>
        <v>3.6224999999999996</v>
      </c>
      <c r="V228" s="18"/>
      <c r="W228" s="18"/>
    </row>
    <row r="229" spans="1:23" ht="12.75">
      <c r="A229" s="2">
        <v>22</v>
      </c>
      <c r="B229" s="22" t="s">
        <v>112</v>
      </c>
      <c r="C229" s="22"/>
      <c r="D229" s="22"/>
      <c r="E229" s="22"/>
      <c r="F229" s="22"/>
      <c r="G229" s="22"/>
      <c r="H229" s="22"/>
      <c r="I229" s="22"/>
      <c r="J229" s="22"/>
      <c r="K229" s="17" t="s">
        <v>73</v>
      </c>
      <c r="L229" s="17"/>
      <c r="M229" s="18">
        <v>4</v>
      </c>
      <c r="N229" s="18"/>
      <c r="O229" s="18">
        <v>10.6</v>
      </c>
      <c r="P229" s="18"/>
      <c r="Q229" s="18"/>
      <c r="R229" s="18">
        <f t="shared" si="0"/>
        <v>42.4</v>
      </c>
      <c r="S229" s="18"/>
      <c r="T229" s="18"/>
      <c r="U229" s="18">
        <f t="shared" si="1"/>
        <v>48.76</v>
      </c>
      <c r="V229" s="18"/>
      <c r="W229" s="18"/>
    </row>
    <row r="230" spans="1:23" ht="12.75">
      <c r="A230" s="2">
        <v>23</v>
      </c>
      <c r="B230" s="22" t="s">
        <v>82</v>
      </c>
      <c r="C230" s="22"/>
      <c r="D230" s="22"/>
      <c r="E230" s="22"/>
      <c r="F230" s="22"/>
      <c r="G230" s="22"/>
      <c r="H230" s="22"/>
      <c r="I230" s="22"/>
      <c r="J230" s="22"/>
      <c r="K230" s="17" t="s">
        <v>73</v>
      </c>
      <c r="L230" s="17"/>
      <c r="M230" s="18">
        <v>1</v>
      </c>
      <c r="N230" s="18"/>
      <c r="O230" s="18">
        <v>18</v>
      </c>
      <c r="P230" s="18"/>
      <c r="Q230" s="18"/>
      <c r="R230" s="18">
        <f t="shared" si="0"/>
        <v>18</v>
      </c>
      <c r="S230" s="18"/>
      <c r="T230" s="18"/>
      <c r="U230" s="18">
        <f t="shared" si="1"/>
        <v>20.7</v>
      </c>
      <c r="V230" s="18"/>
      <c r="W230" s="18"/>
    </row>
    <row r="231" spans="1:23" ht="12.75" hidden="1">
      <c r="A231" s="2"/>
      <c r="B231" s="22"/>
      <c r="C231" s="22"/>
      <c r="D231" s="22"/>
      <c r="E231" s="22"/>
      <c r="F231" s="22"/>
      <c r="G231" s="22"/>
      <c r="H231" s="22"/>
      <c r="I231" s="22"/>
      <c r="J231" s="22"/>
      <c r="K231" s="17"/>
      <c r="L231" s="17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</row>
    <row r="232" spans="1:23" ht="12.75">
      <c r="A232" s="2">
        <v>24</v>
      </c>
      <c r="B232" s="22" t="s">
        <v>72</v>
      </c>
      <c r="C232" s="22"/>
      <c r="D232" s="22"/>
      <c r="E232" s="22"/>
      <c r="F232" s="22"/>
      <c r="G232" s="22"/>
      <c r="H232" s="22"/>
      <c r="I232" s="22"/>
      <c r="J232" s="22"/>
      <c r="K232" s="17" t="s">
        <v>73</v>
      </c>
      <c r="L232" s="17"/>
      <c r="M232" s="18">
        <v>5</v>
      </c>
      <c r="N232" s="18"/>
      <c r="O232" s="18">
        <v>1.7</v>
      </c>
      <c r="P232" s="18"/>
      <c r="Q232" s="18"/>
      <c r="R232" s="18">
        <f>M232*O232</f>
        <v>8.5</v>
      </c>
      <c r="S232" s="18"/>
      <c r="T232" s="18"/>
      <c r="U232" s="18">
        <f>R232*$S$11</f>
        <v>9.774999999999999</v>
      </c>
      <c r="V232" s="18"/>
      <c r="W232" s="18"/>
    </row>
    <row r="233" spans="1:23" ht="12.75">
      <c r="A233" s="2">
        <v>25</v>
      </c>
      <c r="B233" s="22" t="s">
        <v>83</v>
      </c>
      <c r="C233" s="22"/>
      <c r="D233" s="22"/>
      <c r="E233" s="22"/>
      <c r="F233" s="22"/>
      <c r="G233" s="22"/>
      <c r="H233" s="22"/>
      <c r="I233" s="22"/>
      <c r="J233" s="22"/>
      <c r="K233" s="17" t="s">
        <v>73</v>
      </c>
      <c r="L233" s="17"/>
      <c r="M233" s="18">
        <v>6</v>
      </c>
      <c r="N233" s="18"/>
      <c r="O233" s="18">
        <v>1.3</v>
      </c>
      <c r="P233" s="18"/>
      <c r="Q233" s="18"/>
      <c r="R233" s="18">
        <f>M233*O233</f>
        <v>7.800000000000001</v>
      </c>
      <c r="S233" s="18"/>
      <c r="T233" s="18"/>
      <c r="U233" s="18">
        <f>R233*$S$11</f>
        <v>8.97</v>
      </c>
      <c r="V233" s="18"/>
      <c r="W233" s="18"/>
    </row>
    <row r="234" spans="1:23" ht="12.75">
      <c r="A234" s="2">
        <v>26</v>
      </c>
      <c r="B234" s="22" t="s">
        <v>113</v>
      </c>
      <c r="C234" s="22"/>
      <c r="D234" s="22"/>
      <c r="E234" s="22"/>
      <c r="F234" s="22"/>
      <c r="G234" s="22"/>
      <c r="H234" s="22"/>
      <c r="I234" s="22"/>
      <c r="J234" s="22"/>
      <c r="K234" s="17" t="s">
        <v>171</v>
      </c>
      <c r="L234" s="17"/>
      <c r="M234" s="18">
        <v>0.4</v>
      </c>
      <c r="N234" s="18"/>
      <c r="O234" s="18">
        <v>7.7</v>
      </c>
      <c r="P234" s="18"/>
      <c r="Q234" s="18"/>
      <c r="R234" s="18">
        <f>M234*O234</f>
        <v>3.08</v>
      </c>
      <c r="S234" s="18"/>
      <c r="T234" s="18"/>
      <c r="U234" s="18">
        <f>R234*$S$11</f>
        <v>3.542</v>
      </c>
      <c r="V234" s="18"/>
      <c r="W234" s="18"/>
    </row>
    <row r="235" spans="1:23" ht="12.75">
      <c r="A235" s="2">
        <v>27</v>
      </c>
      <c r="B235" s="22" t="s">
        <v>114</v>
      </c>
      <c r="C235" s="22"/>
      <c r="D235" s="22"/>
      <c r="E235" s="22"/>
      <c r="F235" s="22"/>
      <c r="G235" s="22"/>
      <c r="H235" s="22"/>
      <c r="I235" s="22"/>
      <c r="J235" s="22"/>
      <c r="K235" s="17" t="s">
        <v>73</v>
      </c>
      <c r="L235" s="17"/>
      <c r="M235" s="18">
        <v>1</v>
      </c>
      <c r="N235" s="18"/>
      <c r="O235" s="18">
        <v>7.4</v>
      </c>
      <c r="P235" s="18"/>
      <c r="Q235" s="18"/>
      <c r="R235" s="18">
        <f>M235*O235</f>
        <v>7.4</v>
      </c>
      <c r="S235" s="18"/>
      <c r="T235" s="18"/>
      <c r="U235" s="18">
        <f>R235*$S$11</f>
        <v>8.51</v>
      </c>
      <c r="V235" s="18"/>
      <c r="W235" s="18"/>
    </row>
    <row r="236" spans="1:23" ht="12.75" hidden="1">
      <c r="A236" s="2"/>
      <c r="B236" s="22"/>
      <c r="C236" s="22"/>
      <c r="D236" s="22"/>
      <c r="E236" s="22"/>
      <c r="F236" s="22"/>
      <c r="G236" s="22"/>
      <c r="H236" s="22"/>
      <c r="I236" s="22"/>
      <c r="J236" s="22"/>
      <c r="K236" s="17"/>
      <c r="L236" s="17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</row>
    <row r="237" spans="1:23" ht="12.75">
      <c r="A237" s="6"/>
      <c r="B237" s="19" t="s">
        <v>57</v>
      </c>
      <c r="C237" s="19"/>
      <c r="D237" s="19"/>
      <c r="E237" s="19"/>
      <c r="F237" s="19"/>
      <c r="G237" s="19"/>
      <c r="H237" s="19"/>
      <c r="I237" s="19"/>
      <c r="J237" s="19"/>
      <c r="K237" s="20"/>
      <c r="L237" s="20"/>
      <c r="M237" s="20" t="s">
        <v>58</v>
      </c>
      <c r="N237" s="20"/>
      <c r="O237" s="20"/>
      <c r="P237" s="20"/>
      <c r="Q237" s="20"/>
      <c r="R237" s="21">
        <f>SUM(R201:T236)</f>
        <v>495.3049999999999</v>
      </c>
      <c r="S237" s="21"/>
      <c r="T237" s="21"/>
      <c r="U237" s="21">
        <f>SUM(U201:W236)</f>
        <v>569.6007500000001</v>
      </c>
      <c r="V237" s="21"/>
      <c r="W237" s="21"/>
    </row>
    <row r="238" ht="9.75" customHeight="1"/>
    <row r="239" ht="12.75" hidden="1"/>
    <row r="240" spans="1:23" ht="12.75" hidden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</row>
    <row r="241" spans="1:23" ht="12.75" hidden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</row>
    <row r="242" spans="1:23" ht="12.75" hidden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</row>
    <row r="243" spans="1:23" ht="12.75" hidden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</row>
    <row r="244" spans="1:23" ht="12.75" hidden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2.75" hidden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</row>
    <row r="246" spans="1:23" ht="49.5" customHeight="1" hidden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</row>
    <row r="247" spans="1:23" ht="12.75" hidden="1">
      <c r="A247" s="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</row>
    <row r="248" spans="1:23" ht="12.75" hidden="1">
      <c r="A248" s="2"/>
      <c r="B248" s="22"/>
      <c r="C248" s="22"/>
      <c r="D248" s="22"/>
      <c r="E248" s="22"/>
      <c r="F248" s="22"/>
      <c r="G248" s="22"/>
      <c r="H248" s="22"/>
      <c r="I248" s="22"/>
      <c r="J248" s="23"/>
      <c r="K248" s="23"/>
      <c r="L248" s="17"/>
      <c r="M248" s="17"/>
      <c r="N248" s="18"/>
      <c r="O248" s="18"/>
      <c r="P248" s="17"/>
      <c r="Q248" s="17"/>
      <c r="R248" s="18"/>
      <c r="S248" s="18"/>
      <c r="T248" s="18"/>
      <c r="U248" s="18"/>
      <c r="V248" s="18"/>
      <c r="W248" s="18"/>
    </row>
    <row r="249" spans="1:23" ht="12.75" hidden="1">
      <c r="A249" s="2"/>
      <c r="B249" s="22"/>
      <c r="C249" s="22"/>
      <c r="D249" s="22"/>
      <c r="E249" s="22"/>
      <c r="F249" s="22"/>
      <c r="G249" s="22"/>
      <c r="H249" s="22"/>
      <c r="I249" s="22"/>
      <c r="J249" s="23"/>
      <c r="K249" s="23"/>
      <c r="L249" s="17"/>
      <c r="M249" s="17"/>
      <c r="N249" s="18"/>
      <c r="O249" s="18"/>
      <c r="P249" s="17"/>
      <c r="Q249" s="17"/>
      <c r="R249" s="18"/>
      <c r="S249" s="18"/>
      <c r="T249" s="18"/>
      <c r="U249" s="18"/>
      <c r="V249" s="18"/>
      <c r="W249" s="18"/>
    </row>
    <row r="250" spans="1:23" ht="12.75" hidden="1">
      <c r="A250" s="2"/>
      <c r="B250" s="22"/>
      <c r="C250" s="22"/>
      <c r="D250" s="22"/>
      <c r="E250" s="22"/>
      <c r="F250" s="22"/>
      <c r="G250" s="22"/>
      <c r="H250" s="22"/>
      <c r="I250" s="22"/>
      <c r="J250" s="23"/>
      <c r="K250" s="23"/>
      <c r="L250" s="17"/>
      <c r="M250" s="17"/>
      <c r="N250" s="18"/>
      <c r="O250" s="18"/>
      <c r="P250" s="17"/>
      <c r="Q250" s="17"/>
      <c r="R250" s="18"/>
      <c r="S250" s="18"/>
      <c r="T250" s="18"/>
      <c r="U250" s="18"/>
      <c r="V250" s="18"/>
      <c r="W250" s="18"/>
    </row>
    <row r="251" spans="1:23" ht="12.75" customHeight="1" hidden="1">
      <c r="A251" s="2"/>
      <c r="B251" s="22"/>
      <c r="C251" s="22"/>
      <c r="D251" s="22"/>
      <c r="E251" s="22"/>
      <c r="F251" s="22"/>
      <c r="G251" s="22"/>
      <c r="H251" s="22"/>
      <c r="I251" s="22"/>
      <c r="J251" s="23"/>
      <c r="K251" s="23"/>
      <c r="L251" s="17"/>
      <c r="M251" s="17"/>
      <c r="N251" s="18"/>
      <c r="O251" s="18"/>
      <c r="P251" s="17"/>
      <c r="Q251" s="17"/>
      <c r="R251" s="18"/>
      <c r="S251" s="18"/>
      <c r="T251" s="18"/>
      <c r="U251" s="18"/>
      <c r="V251" s="18"/>
      <c r="W251" s="18"/>
    </row>
    <row r="252" spans="1:23" ht="12.75" hidden="1">
      <c r="A252" s="2"/>
      <c r="B252" s="22"/>
      <c r="C252" s="22"/>
      <c r="D252" s="22"/>
      <c r="E252" s="22"/>
      <c r="F252" s="22"/>
      <c r="G252" s="22"/>
      <c r="H252" s="22"/>
      <c r="I252" s="22"/>
      <c r="J252" s="23"/>
      <c r="K252" s="23"/>
      <c r="L252" s="17"/>
      <c r="M252" s="17"/>
      <c r="N252" s="18"/>
      <c r="O252" s="18"/>
      <c r="P252" s="17"/>
      <c r="Q252" s="17"/>
      <c r="R252" s="18"/>
      <c r="S252" s="18"/>
      <c r="T252" s="18"/>
      <c r="U252" s="18"/>
      <c r="V252" s="18"/>
      <c r="W252" s="18"/>
    </row>
    <row r="253" spans="1:23" ht="12.75" hidden="1">
      <c r="A253" s="2"/>
      <c r="B253" s="22"/>
      <c r="C253" s="22"/>
      <c r="D253" s="22"/>
      <c r="E253" s="22"/>
      <c r="F253" s="22"/>
      <c r="G253" s="22"/>
      <c r="H253" s="22"/>
      <c r="I253" s="22"/>
      <c r="J253" s="23"/>
      <c r="K253" s="23"/>
      <c r="L253" s="17"/>
      <c r="M253" s="17"/>
      <c r="N253" s="18"/>
      <c r="O253" s="18"/>
      <c r="P253" s="17"/>
      <c r="Q253" s="17"/>
      <c r="R253" s="18"/>
      <c r="S253" s="18"/>
      <c r="T253" s="18"/>
      <c r="U253" s="18"/>
      <c r="V253" s="18"/>
      <c r="W253" s="18"/>
    </row>
    <row r="254" spans="1:23" ht="12.75" hidden="1">
      <c r="A254" s="2"/>
      <c r="B254" s="22"/>
      <c r="C254" s="22"/>
      <c r="D254" s="22"/>
      <c r="E254" s="22"/>
      <c r="F254" s="22"/>
      <c r="G254" s="22"/>
      <c r="H254" s="22"/>
      <c r="I254" s="22"/>
      <c r="J254" s="23"/>
      <c r="K254" s="23"/>
      <c r="L254" s="17"/>
      <c r="M254" s="17"/>
      <c r="N254" s="18"/>
      <c r="O254" s="18"/>
      <c r="P254" s="17"/>
      <c r="Q254" s="17"/>
      <c r="R254" s="18"/>
      <c r="S254" s="18"/>
      <c r="T254" s="18"/>
      <c r="U254" s="18"/>
      <c r="V254" s="18"/>
      <c r="W254" s="18"/>
    </row>
    <row r="255" spans="1:23" ht="12.75" customHeight="1" hidden="1">
      <c r="A255" s="2"/>
      <c r="B255" s="22"/>
      <c r="C255" s="22"/>
      <c r="D255" s="22"/>
      <c r="E255" s="22"/>
      <c r="F255" s="22"/>
      <c r="G255" s="22"/>
      <c r="H255" s="22"/>
      <c r="I255" s="22"/>
      <c r="J255" s="23"/>
      <c r="K255" s="23"/>
      <c r="L255" s="17"/>
      <c r="M255" s="17"/>
      <c r="N255" s="18"/>
      <c r="O255" s="18"/>
      <c r="P255" s="17"/>
      <c r="Q255" s="17"/>
      <c r="R255" s="18"/>
      <c r="S255" s="18"/>
      <c r="T255" s="18"/>
      <c r="U255" s="18"/>
      <c r="V255" s="18"/>
      <c r="W255" s="18"/>
    </row>
    <row r="256" spans="1:23" ht="12.75" customHeight="1" hidden="1">
      <c r="A256" s="2"/>
      <c r="B256" s="22"/>
      <c r="C256" s="22"/>
      <c r="D256" s="22"/>
      <c r="E256" s="22"/>
      <c r="F256" s="22"/>
      <c r="G256" s="22"/>
      <c r="H256" s="22"/>
      <c r="I256" s="22"/>
      <c r="J256" s="23"/>
      <c r="K256" s="23"/>
      <c r="L256" s="17"/>
      <c r="M256" s="17"/>
      <c r="N256" s="18"/>
      <c r="O256" s="18"/>
      <c r="P256" s="17"/>
      <c r="Q256" s="17"/>
      <c r="R256" s="18"/>
      <c r="S256" s="18"/>
      <c r="T256" s="18"/>
      <c r="U256" s="18"/>
      <c r="V256" s="18"/>
      <c r="W256" s="18"/>
    </row>
    <row r="257" spans="1:23" ht="12.75" customHeight="1" hidden="1">
      <c r="A257" s="2"/>
      <c r="B257" s="22"/>
      <c r="C257" s="22"/>
      <c r="D257" s="22"/>
      <c r="E257" s="22"/>
      <c r="F257" s="22"/>
      <c r="G257" s="22"/>
      <c r="H257" s="22"/>
      <c r="I257" s="22"/>
      <c r="J257" s="23"/>
      <c r="K257" s="23"/>
      <c r="L257" s="17"/>
      <c r="M257" s="17"/>
      <c r="N257" s="18"/>
      <c r="O257" s="18"/>
      <c r="P257" s="17"/>
      <c r="Q257" s="17"/>
      <c r="R257" s="18"/>
      <c r="S257" s="18"/>
      <c r="T257" s="18"/>
      <c r="U257" s="18"/>
      <c r="V257" s="18"/>
      <c r="W257" s="18"/>
    </row>
    <row r="258" spans="1:23" ht="12.75" customHeight="1" hidden="1">
      <c r="A258" s="2"/>
      <c r="B258" s="22"/>
      <c r="C258" s="22"/>
      <c r="D258" s="22"/>
      <c r="E258" s="22"/>
      <c r="F258" s="22"/>
      <c r="G258" s="22"/>
      <c r="H258" s="22"/>
      <c r="I258" s="22"/>
      <c r="J258" s="23"/>
      <c r="K258" s="23"/>
      <c r="L258" s="17"/>
      <c r="M258" s="17"/>
      <c r="N258" s="18"/>
      <c r="O258" s="18"/>
      <c r="P258" s="17"/>
      <c r="Q258" s="17"/>
      <c r="R258" s="18"/>
      <c r="S258" s="18"/>
      <c r="T258" s="18"/>
      <c r="U258" s="18"/>
      <c r="V258" s="18"/>
      <c r="W258" s="18"/>
    </row>
    <row r="259" spans="1:23" ht="12.75" hidden="1">
      <c r="A259" s="2"/>
      <c r="B259" s="22"/>
      <c r="C259" s="22"/>
      <c r="D259" s="22"/>
      <c r="E259" s="22"/>
      <c r="F259" s="22"/>
      <c r="G259" s="22"/>
      <c r="H259" s="22"/>
      <c r="I259" s="22"/>
      <c r="J259" s="23"/>
      <c r="K259" s="23"/>
      <c r="L259" s="17"/>
      <c r="M259" s="17"/>
      <c r="N259" s="18"/>
      <c r="O259" s="18"/>
      <c r="P259" s="17"/>
      <c r="Q259" s="17"/>
      <c r="R259" s="18"/>
      <c r="S259" s="18"/>
      <c r="T259" s="18"/>
      <c r="U259" s="18"/>
      <c r="V259" s="18"/>
      <c r="W259" s="18"/>
    </row>
    <row r="260" spans="1:23" ht="12.75" hidden="1">
      <c r="A260" s="2"/>
      <c r="B260" s="22"/>
      <c r="C260" s="22"/>
      <c r="D260" s="22"/>
      <c r="E260" s="22"/>
      <c r="F260" s="22"/>
      <c r="G260" s="22"/>
      <c r="H260" s="22"/>
      <c r="I260" s="22"/>
      <c r="J260" s="23"/>
      <c r="K260" s="23"/>
      <c r="L260" s="17"/>
      <c r="M260" s="17"/>
      <c r="N260" s="18"/>
      <c r="O260" s="18"/>
      <c r="P260" s="17"/>
      <c r="Q260" s="17"/>
      <c r="R260" s="18"/>
      <c r="S260" s="18"/>
      <c r="T260" s="18"/>
      <c r="U260" s="18"/>
      <c r="V260" s="18"/>
      <c r="W260" s="18"/>
    </row>
    <row r="261" spans="1:23" ht="12.75" customHeight="1" hidden="1">
      <c r="A261" s="2"/>
      <c r="B261" s="22"/>
      <c r="C261" s="22"/>
      <c r="D261" s="22"/>
      <c r="E261" s="22"/>
      <c r="F261" s="22"/>
      <c r="G261" s="22"/>
      <c r="H261" s="22"/>
      <c r="I261" s="22"/>
      <c r="J261" s="23"/>
      <c r="K261" s="23"/>
      <c r="L261" s="17"/>
      <c r="M261" s="17"/>
      <c r="N261" s="18"/>
      <c r="O261" s="18"/>
      <c r="P261" s="17"/>
      <c r="Q261" s="17"/>
      <c r="R261" s="18"/>
      <c r="S261" s="18"/>
      <c r="T261" s="18"/>
      <c r="U261" s="18"/>
      <c r="V261" s="18"/>
      <c r="W261" s="18"/>
    </row>
    <row r="262" spans="1:23" ht="12.75" hidden="1">
      <c r="A262" s="2"/>
      <c r="B262" s="22"/>
      <c r="C262" s="22"/>
      <c r="D262" s="22"/>
      <c r="E262" s="22"/>
      <c r="F262" s="22"/>
      <c r="G262" s="22"/>
      <c r="H262" s="22"/>
      <c r="I262" s="22"/>
      <c r="J262" s="23"/>
      <c r="K262" s="23"/>
      <c r="L262" s="17"/>
      <c r="M262" s="17"/>
      <c r="N262" s="18"/>
      <c r="O262" s="18"/>
      <c r="P262" s="17"/>
      <c r="Q262" s="17"/>
      <c r="R262" s="18"/>
      <c r="S262" s="18"/>
      <c r="T262" s="18"/>
      <c r="U262" s="18"/>
      <c r="V262" s="18"/>
      <c r="W262" s="18"/>
    </row>
    <row r="263" spans="1:23" ht="24.75" customHeight="1" hidden="1">
      <c r="A263" s="2"/>
      <c r="B263" s="22"/>
      <c r="C263" s="22"/>
      <c r="D263" s="22"/>
      <c r="E263" s="22"/>
      <c r="F263" s="22"/>
      <c r="G263" s="22"/>
      <c r="H263" s="22"/>
      <c r="I263" s="22"/>
      <c r="J263" s="23"/>
      <c r="K263" s="23"/>
      <c r="L263" s="17"/>
      <c r="M263" s="17"/>
      <c r="N263" s="18"/>
      <c r="O263" s="18"/>
      <c r="P263" s="17"/>
      <c r="Q263" s="17"/>
      <c r="R263" s="18"/>
      <c r="S263" s="18"/>
      <c r="T263" s="18"/>
      <c r="U263" s="18"/>
      <c r="V263" s="18"/>
      <c r="W263" s="18"/>
    </row>
    <row r="264" spans="1:23" ht="12.75" customHeight="1" hidden="1">
      <c r="A264" s="2"/>
      <c r="B264" s="22"/>
      <c r="C264" s="22"/>
      <c r="D264" s="22"/>
      <c r="E264" s="22"/>
      <c r="F264" s="22"/>
      <c r="G264" s="22"/>
      <c r="H264" s="22"/>
      <c r="I264" s="22"/>
      <c r="J264" s="23"/>
      <c r="K264" s="23"/>
      <c r="L264" s="17"/>
      <c r="M264" s="17"/>
      <c r="N264" s="18"/>
      <c r="O264" s="18"/>
      <c r="P264" s="17"/>
      <c r="Q264" s="17"/>
      <c r="R264" s="18"/>
      <c r="S264" s="18"/>
      <c r="T264" s="18"/>
      <c r="U264" s="18"/>
      <c r="V264" s="18"/>
      <c r="W264" s="18"/>
    </row>
    <row r="265" spans="1:23" ht="12.75" hidden="1">
      <c r="A265" s="2"/>
      <c r="B265" s="22"/>
      <c r="C265" s="22"/>
      <c r="D265" s="22"/>
      <c r="E265" s="22"/>
      <c r="F265" s="22"/>
      <c r="G265" s="22"/>
      <c r="H265" s="22"/>
      <c r="I265" s="22"/>
      <c r="J265" s="23"/>
      <c r="K265" s="23"/>
      <c r="L265" s="17"/>
      <c r="M265" s="17"/>
      <c r="N265" s="18"/>
      <c r="O265" s="18"/>
      <c r="P265" s="17"/>
      <c r="Q265" s="17"/>
      <c r="R265" s="18"/>
      <c r="S265" s="18"/>
      <c r="T265" s="18"/>
      <c r="U265" s="18"/>
      <c r="V265" s="18"/>
      <c r="W265" s="18"/>
    </row>
    <row r="266" spans="1:23" ht="12.75" customHeight="1" hidden="1">
      <c r="A266" s="2"/>
      <c r="B266" s="22"/>
      <c r="C266" s="22"/>
      <c r="D266" s="22"/>
      <c r="E266" s="22"/>
      <c r="F266" s="22"/>
      <c r="G266" s="22"/>
      <c r="H266" s="22"/>
      <c r="I266" s="22"/>
      <c r="J266" s="23"/>
      <c r="K266" s="23"/>
      <c r="L266" s="17"/>
      <c r="M266" s="17"/>
      <c r="N266" s="18"/>
      <c r="O266" s="18"/>
      <c r="P266" s="17"/>
      <c r="Q266" s="17"/>
      <c r="R266" s="18"/>
      <c r="S266" s="18"/>
      <c r="T266" s="18"/>
      <c r="U266" s="18"/>
      <c r="V266" s="18"/>
      <c r="W266" s="18"/>
    </row>
    <row r="267" spans="1:23" ht="12.75" customHeight="1" hidden="1">
      <c r="A267" s="2"/>
      <c r="B267" s="22"/>
      <c r="C267" s="22"/>
      <c r="D267" s="22"/>
      <c r="E267" s="22"/>
      <c r="F267" s="22"/>
      <c r="G267" s="22"/>
      <c r="H267" s="22"/>
      <c r="I267" s="22"/>
      <c r="J267" s="23"/>
      <c r="K267" s="23"/>
      <c r="L267" s="17"/>
      <c r="M267" s="17"/>
      <c r="N267" s="18"/>
      <c r="O267" s="18"/>
      <c r="P267" s="17"/>
      <c r="Q267" s="17"/>
      <c r="R267" s="18"/>
      <c r="S267" s="18"/>
      <c r="T267" s="18"/>
      <c r="U267" s="18"/>
      <c r="V267" s="18"/>
      <c r="W267" s="18"/>
    </row>
    <row r="268" spans="1:23" ht="12.75" customHeight="1" hidden="1">
      <c r="A268" s="2"/>
      <c r="B268" s="22"/>
      <c r="C268" s="22"/>
      <c r="D268" s="22"/>
      <c r="E268" s="22"/>
      <c r="F268" s="22"/>
      <c r="G268" s="22"/>
      <c r="H268" s="22"/>
      <c r="I268" s="22"/>
      <c r="J268" s="23"/>
      <c r="K268" s="23"/>
      <c r="L268" s="17"/>
      <c r="M268" s="17"/>
      <c r="N268" s="18"/>
      <c r="O268" s="18"/>
      <c r="P268" s="17"/>
      <c r="Q268" s="17"/>
      <c r="R268" s="18"/>
      <c r="S268" s="18"/>
      <c r="T268" s="18"/>
      <c r="U268" s="18"/>
      <c r="V268" s="18"/>
      <c r="W268" s="18"/>
    </row>
    <row r="269" spans="1:23" ht="12.75" customHeight="1" hidden="1">
      <c r="A269" s="2"/>
      <c r="B269" s="22"/>
      <c r="C269" s="22"/>
      <c r="D269" s="22"/>
      <c r="E269" s="22"/>
      <c r="F269" s="22"/>
      <c r="G269" s="22"/>
      <c r="H269" s="22"/>
      <c r="I269" s="22"/>
      <c r="J269" s="23"/>
      <c r="K269" s="23"/>
      <c r="L269" s="17"/>
      <c r="M269" s="17"/>
      <c r="N269" s="18"/>
      <c r="O269" s="18"/>
      <c r="P269" s="17"/>
      <c r="Q269" s="17"/>
      <c r="R269" s="18"/>
      <c r="S269" s="18"/>
      <c r="T269" s="18"/>
      <c r="U269" s="18"/>
      <c r="V269" s="18"/>
      <c r="W269" s="18"/>
    </row>
    <row r="270" spans="1:23" ht="12.75" hidden="1">
      <c r="A270" s="2"/>
      <c r="B270" s="22"/>
      <c r="C270" s="22"/>
      <c r="D270" s="22"/>
      <c r="E270" s="22"/>
      <c r="F270" s="22"/>
      <c r="G270" s="22"/>
      <c r="H270" s="22"/>
      <c r="I270" s="22"/>
      <c r="J270" s="23"/>
      <c r="K270" s="23"/>
      <c r="L270" s="17"/>
      <c r="M270" s="17"/>
      <c r="N270" s="18"/>
      <c r="O270" s="18"/>
      <c r="P270" s="17"/>
      <c r="Q270" s="17"/>
      <c r="R270" s="18"/>
      <c r="S270" s="18"/>
      <c r="T270" s="18"/>
      <c r="U270" s="18"/>
      <c r="V270" s="18"/>
      <c r="W270" s="18"/>
    </row>
    <row r="271" spans="1:23" ht="12.75" customHeight="1" hidden="1">
      <c r="A271" s="2"/>
      <c r="B271" s="22"/>
      <c r="C271" s="22"/>
      <c r="D271" s="22"/>
      <c r="E271" s="22"/>
      <c r="F271" s="22"/>
      <c r="G271" s="22"/>
      <c r="H271" s="22"/>
      <c r="I271" s="22"/>
      <c r="J271" s="23"/>
      <c r="K271" s="23"/>
      <c r="L271" s="17"/>
      <c r="M271" s="17"/>
      <c r="N271" s="18"/>
      <c r="O271" s="18"/>
      <c r="P271" s="17"/>
      <c r="Q271" s="17"/>
      <c r="R271" s="18"/>
      <c r="S271" s="18"/>
      <c r="T271" s="18"/>
      <c r="U271" s="18"/>
      <c r="V271" s="18"/>
      <c r="W271" s="18"/>
    </row>
    <row r="272" spans="1:23" ht="12.75" customHeight="1" hidden="1">
      <c r="A272" s="2"/>
      <c r="B272" s="22"/>
      <c r="C272" s="22"/>
      <c r="D272" s="22"/>
      <c r="E272" s="22"/>
      <c r="F272" s="22"/>
      <c r="G272" s="22"/>
      <c r="H272" s="22"/>
      <c r="I272" s="22"/>
      <c r="J272" s="23"/>
      <c r="K272" s="23"/>
      <c r="L272" s="17"/>
      <c r="M272" s="17"/>
      <c r="N272" s="18"/>
      <c r="O272" s="18"/>
      <c r="P272" s="17"/>
      <c r="Q272" s="17"/>
      <c r="R272" s="18"/>
      <c r="S272" s="18"/>
      <c r="T272" s="18"/>
      <c r="U272" s="18"/>
      <c r="V272" s="18"/>
      <c r="W272" s="18"/>
    </row>
    <row r="273" spans="1:23" ht="12.75" customHeight="1" hidden="1">
      <c r="A273" s="2"/>
      <c r="B273" s="22"/>
      <c r="C273" s="22"/>
      <c r="D273" s="22"/>
      <c r="E273" s="22"/>
      <c r="F273" s="22"/>
      <c r="G273" s="22"/>
      <c r="H273" s="22"/>
      <c r="I273" s="22"/>
      <c r="J273" s="23"/>
      <c r="K273" s="23"/>
      <c r="L273" s="17"/>
      <c r="M273" s="17"/>
      <c r="N273" s="18"/>
      <c r="O273" s="18"/>
      <c r="P273" s="17"/>
      <c r="Q273" s="17"/>
      <c r="R273" s="18"/>
      <c r="S273" s="18"/>
      <c r="T273" s="18"/>
      <c r="U273" s="18"/>
      <c r="V273" s="18"/>
      <c r="W273" s="18"/>
    </row>
    <row r="274" spans="1:23" ht="12.75" hidden="1">
      <c r="A274" s="2"/>
      <c r="B274" s="22"/>
      <c r="C274" s="22"/>
      <c r="D274" s="22"/>
      <c r="E274" s="22"/>
      <c r="F274" s="22"/>
      <c r="G274" s="22"/>
      <c r="H274" s="22"/>
      <c r="I274" s="22"/>
      <c r="J274" s="23"/>
      <c r="K274" s="23"/>
      <c r="L274" s="17"/>
      <c r="M274" s="17"/>
      <c r="N274" s="18"/>
      <c r="O274" s="18"/>
      <c r="P274" s="17"/>
      <c r="Q274" s="17"/>
      <c r="R274" s="18"/>
      <c r="S274" s="18"/>
      <c r="T274" s="18"/>
      <c r="U274" s="18"/>
      <c r="V274" s="18"/>
      <c r="W274" s="18"/>
    </row>
    <row r="275" spans="1:23" ht="24.75" customHeight="1" hidden="1">
      <c r="A275" s="2"/>
      <c r="B275" s="22"/>
      <c r="C275" s="22"/>
      <c r="D275" s="22"/>
      <c r="E275" s="22"/>
      <c r="F275" s="22"/>
      <c r="G275" s="22"/>
      <c r="H275" s="22"/>
      <c r="I275" s="22"/>
      <c r="J275" s="23"/>
      <c r="K275" s="23"/>
      <c r="L275" s="17"/>
      <c r="M275" s="17"/>
      <c r="N275" s="18"/>
      <c r="O275" s="18"/>
      <c r="P275" s="17"/>
      <c r="Q275" s="17"/>
      <c r="R275" s="18"/>
      <c r="S275" s="18"/>
      <c r="T275" s="18"/>
      <c r="U275" s="18"/>
      <c r="V275" s="18"/>
      <c r="W275" s="18"/>
    </row>
    <row r="276" spans="1:23" ht="12.75" customHeight="1" hidden="1">
      <c r="A276" s="2"/>
      <c r="B276" s="22"/>
      <c r="C276" s="22"/>
      <c r="D276" s="22"/>
      <c r="E276" s="22"/>
      <c r="F276" s="22"/>
      <c r="G276" s="22"/>
      <c r="H276" s="22"/>
      <c r="I276" s="22"/>
      <c r="J276" s="23"/>
      <c r="K276" s="23"/>
      <c r="L276" s="17"/>
      <c r="M276" s="17"/>
      <c r="N276" s="18"/>
      <c r="O276" s="18"/>
      <c r="P276" s="17"/>
      <c r="Q276" s="17"/>
      <c r="R276" s="18"/>
      <c r="S276" s="18"/>
      <c r="T276" s="18"/>
      <c r="U276" s="18"/>
      <c r="V276" s="18"/>
      <c r="W276" s="18"/>
    </row>
    <row r="277" spans="1:23" ht="12.75" customHeight="1" hidden="1">
      <c r="A277" s="2"/>
      <c r="B277" s="22"/>
      <c r="C277" s="22"/>
      <c r="D277" s="22"/>
      <c r="E277" s="22"/>
      <c r="F277" s="22"/>
      <c r="G277" s="22"/>
      <c r="H277" s="22"/>
      <c r="I277" s="22"/>
      <c r="J277" s="23"/>
      <c r="K277" s="23"/>
      <c r="L277" s="17"/>
      <c r="M277" s="17"/>
      <c r="N277" s="18"/>
      <c r="O277" s="18"/>
      <c r="P277" s="17"/>
      <c r="Q277" s="17"/>
      <c r="R277" s="18"/>
      <c r="S277" s="18"/>
      <c r="T277" s="18"/>
      <c r="U277" s="18"/>
      <c r="V277" s="18"/>
      <c r="W277" s="18"/>
    </row>
    <row r="278" spans="1:23" ht="12.75" customHeight="1" hidden="1">
      <c r="A278" s="2"/>
      <c r="B278" s="22"/>
      <c r="C278" s="22"/>
      <c r="D278" s="22"/>
      <c r="E278" s="22"/>
      <c r="F278" s="22"/>
      <c r="G278" s="22"/>
      <c r="H278" s="22"/>
      <c r="I278" s="22"/>
      <c r="J278" s="23"/>
      <c r="K278" s="23"/>
      <c r="L278" s="17"/>
      <c r="M278" s="17"/>
      <c r="N278" s="18"/>
      <c r="O278" s="18"/>
      <c r="P278" s="17"/>
      <c r="Q278" s="17"/>
      <c r="R278" s="18"/>
      <c r="S278" s="18"/>
      <c r="T278" s="18"/>
      <c r="U278" s="18"/>
      <c r="V278" s="18"/>
      <c r="W278" s="18"/>
    </row>
    <row r="279" spans="1:23" ht="12.75" hidden="1">
      <c r="A279" s="2"/>
      <c r="B279" s="22"/>
      <c r="C279" s="22"/>
      <c r="D279" s="22"/>
      <c r="E279" s="22"/>
      <c r="F279" s="22"/>
      <c r="G279" s="22"/>
      <c r="H279" s="22"/>
      <c r="I279" s="22"/>
      <c r="J279" s="23"/>
      <c r="K279" s="23"/>
      <c r="L279" s="17"/>
      <c r="M279" s="17"/>
      <c r="N279" s="18"/>
      <c r="O279" s="18"/>
      <c r="P279" s="17"/>
      <c r="Q279" s="17"/>
      <c r="R279" s="18"/>
      <c r="S279" s="18"/>
      <c r="T279" s="18"/>
      <c r="U279" s="18"/>
      <c r="V279" s="18"/>
      <c r="W279" s="18"/>
    </row>
    <row r="280" spans="1:23" ht="12.75" hidden="1">
      <c r="A280" s="2"/>
      <c r="B280" s="22"/>
      <c r="C280" s="22"/>
      <c r="D280" s="22"/>
      <c r="E280" s="22"/>
      <c r="F280" s="22"/>
      <c r="G280" s="22"/>
      <c r="H280" s="22"/>
      <c r="I280" s="22"/>
      <c r="J280" s="23"/>
      <c r="K280" s="23"/>
      <c r="L280" s="17"/>
      <c r="M280" s="17"/>
      <c r="N280" s="18"/>
      <c r="O280" s="18"/>
      <c r="P280" s="17"/>
      <c r="Q280" s="17"/>
      <c r="R280" s="18"/>
      <c r="S280" s="18"/>
      <c r="T280" s="18"/>
      <c r="U280" s="18"/>
      <c r="V280" s="18"/>
      <c r="W280" s="18"/>
    </row>
    <row r="281" spans="1:23" ht="12.75" hidden="1">
      <c r="A281" s="2"/>
      <c r="B281" s="22"/>
      <c r="C281" s="22"/>
      <c r="D281" s="22"/>
      <c r="E281" s="22"/>
      <c r="F281" s="22"/>
      <c r="G281" s="22"/>
      <c r="H281" s="22"/>
      <c r="I281" s="22"/>
      <c r="J281" s="23"/>
      <c r="K281" s="23"/>
      <c r="L281" s="17"/>
      <c r="M281" s="17"/>
      <c r="N281" s="18"/>
      <c r="O281" s="18"/>
      <c r="P281" s="17"/>
      <c r="Q281" s="17"/>
      <c r="R281" s="18"/>
      <c r="S281" s="18"/>
      <c r="T281" s="18"/>
      <c r="U281" s="18"/>
      <c r="V281" s="18"/>
      <c r="W281" s="18"/>
    </row>
    <row r="282" spans="1:23" ht="12.75" hidden="1">
      <c r="A282" s="2"/>
      <c r="B282" s="22"/>
      <c r="C282" s="22"/>
      <c r="D282" s="22"/>
      <c r="E282" s="22"/>
      <c r="F282" s="22"/>
      <c r="G282" s="22"/>
      <c r="H282" s="22"/>
      <c r="I282" s="22"/>
      <c r="J282" s="23"/>
      <c r="K282" s="23"/>
      <c r="L282" s="17"/>
      <c r="M282" s="17"/>
      <c r="N282" s="18"/>
      <c r="O282" s="18"/>
      <c r="P282" s="17"/>
      <c r="Q282" s="17"/>
      <c r="R282" s="18"/>
      <c r="S282" s="18"/>
      <c r="T282" s="18"/>
      <c r="U282" s="18"/>
      <c r="V282" s="18"/>
      <c r="W282" s="18"/>
    </row>
    <row r="283" spans="1:23" ht="24.75" customHeight="1" hidden="1">
      <c r="A283" s="2"/>
      <c r="B283" s="22"/>
      <c r="C283" s="22"/>
      <c r="D283" s="22"/>
      <c r="E283" s="22"/>
      <c r="F283" s="22"/>
      <c r="G283" s="22"/>
      <c r="H283" s="22"/>
      <c r="I283" s="22"/>
      <c r="J283" s="23"/>
      <c r="K283" s="23"/>
      <c r="L283" s="17"/>
      <c r="M283" s="17"/>
      <c r="N283" s="18"/>
      <c r="O283" s="18"/>
      <c r="P283" s="17"/>
      <c r="Q283" s="17"/>
      <c r="R283" s="18"/>
      <c r="S283" s="18"/>
      <c r="T283" s="18"/>
      <c r="U283" s="18"/>
      <c r="V283" s="18"/>
      <c r="W283" s="18"/>
    </row>
    <row r="284" spans="1:23" ht="12.75" hidden="1">
      <c r="A284" s="2"/>
      <c r="B284" s="22"/>
      <c r="C284" s="22"/>
      <c r="D284" s="22"/>
      <c r="E284" s="22"/>
      <c r="F284" s="22"/>
      <c r="G284" s="22"/>
      <c r="H284" s="22"/>
      <c r="I284" s="22"/>
      <c r="J284" s="23"/>
      <c r="K284" s="23"/>
      <c r="L284" s="17"/>
      <c r="M284" s="17"/>
      <c r="N284" s="18"/>
      <c r="O284" s="18"/>
      <c r="P284" s="17"/>
      <c r="Q284" s="17"/>
      <c r="R284" s="18"/>
      <c r="S284" s="18"/>
      <c r="T284" s="18"/>
      <c r="U284" s="18"/>
      <c r="V284" s="18"/>
      <c r="W284" s="18"/>
    </row>
    <row r="285" spans="1:23" ht="12.75" hidden="1">
      <c r="A285" s="2"/>
      <c r="B285" s="22"/>
      <c r="C285" s="22"/>
      <c r="D285" s="22"/>
      <c r="E285" s="22"/>
      <c r="F285" s="22"/>
      <c r="G285" s="22"/>
      <c r="H285" s="22"/>
      <c r="I285" s="22"/>
      <c r="J285" s="23"/>
      <c r="K285" s="23"/>
      <c r="L285" s="17"/>
      <c r="M285" s="17"/>
      <c r="N285" s="18"/>
      <c r="O285" s="18"/>
      <c r="P285" s="17"/>
      <c r="Q285" s="17"/>
      <c r="R285" s="18"/>
      <c r="S285" s="18"/>
      <c r="T285" s="18"/>
      <c r="U285" s="18"/>
      <c r="V285" s="18"/>
      <c r="W285" s="18"/>
    </row>
    <row r="286" spans="1:23" ht="12.75" hidden="1">
      <c r="A286" s="2"/>
      <c r="B286" s="22"/>
      <c r="C286" s="22"/>
      <c r="D286" s="22"/>
      <c r="E286" s="22"/>
      <c r="F286" s="22"/>
      <c r="G286" s="22"/>
      <c r="H286" s="22"/>
      <c r="I286" s="22"/>
      <c r="J286" s="23"/>
      <c r="K286" s="23"/>
      <c r="L286" s="17"/>
      <c r="M286" s="17"/>
      <c r="N286" s="18"/>
      <c r="O286" s="18"/>
      <c r="P286" s="17"/>
      <c r="Q286" s="17"/>
      <c r="R286" s="18"/>
      <c r="S286" s="18"/>
      <c r="T286" s="18"/>
      <c r="U286" s="18"/>
      <c r="V286" s="18"/>
      <c r="W286" s="18"/>
    </row>
    <row r="287" spans="1:23" ht="12.75" hidden="1">
      <c r="A287" s="6"/>
      <c r="B287" s="19"/>
      <c r="C287" s="19"/>
      <c r="D287" s="19"/>
      <c r="E287" s="19"/>
      <c r="F287" s="19"/>
      <c r="G287" s="19"/>
      <c r="H287" s="19"/>
      <c r="I287" s="19"/>
      <c r="J287" s="20"/>
      <c r="K287" s="20"/>
      <c r="L287" s="20"/>
      <c r="M287" s="20"/>
      <c r="N287" s="20"/>
      <c r="O287" s="20"/>
      <c r="P287" s="20"/>
      <c r="Q287" s="20"/>
      <c r="R287" s="21"/>
      <c r="S287" s="21"/>
      <c r="T287" s="21"/>
      <c r="U287" s="21"/>
      <c r="V287" s="21"/>
      <c r="W287" s="21"/>
    </row>
    <row r="288" ht="12.75" hidden="1"/>
    <row r="289" ht="12.75" hidden="1"/>
    <row r="290" spans="1:23" ht="12.75" hidden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</row>
    <row r="291" spans="1:23" ht="12.75" hidden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</row>
    <row r="292" spans="1:23" ht="25.5" customHeight="1" hidden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</row>
    <row r="293" spans="1:23" ht="12.75" hidden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</row>
    <row r="294" ht="12.75" hidden="1"/>
    <row r="295" spans="1:23" ht="12.75" hidden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</row>
    <row r="296" spans="1:23" ht="51.75" customHeight="1" hidden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</row>
    <row r="297" spans="1:23" ht="12.75" hidden="1">
      <c r="A297" s="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</row>
    <row r="298" spans="1:23" ht="12.75" hidden="1">
      <c r="A298" s="2"/>
      <c r="B298" s="22"/>
      <c r="C298" s="22"/>
      <c r="D298" s="22"/>
      <c r="E298" s="22"/>
      <c r="F298" s="22"/>
      <c r="G298" s="22"/>
      <c r="H298" s="22"/>
      <c r="I298" s="22"/>
      <c r="J298" s="23"/>
      <c r="K298" s="23"/>
      <c r="L298" s="17"/>
      <c r="M298" s="17"/>
      <c r="N298" s="18"/>
      <c r="O298" s="18"/>
      <c r="P298" s="17"/>
      <c r="Q298" s="17"/>
      <c r="R298" s="18"/>
      <c r="S298" s="18"/>
      <c r="T298" s="18"/>
      <c r="U298" s="18"/>
      <c r="V298" s="18"/>
      <c r="W298" s="18"/>
    </row>
    <row r="299" spans="1:23" ht="12.75" hidden="1">
      <c r="A299" s="2"/>
      <c r="B299" s="22"/>
      <c r="C299" s="22"/>
      <c r="D299" s="22"/>
      <c r="E299" s="22"/>
      <c r="F299" s="22"/>
      <c r="G299" s="22"/>
      <c r="H299" s="22"/>
      <c r="I299" s="22"/>
      <c r="J299" s="23"/>
      <c r="K299" s="23"/>
      <c r="L299" s="17"/>
      <c r="M299" s="17"/>
      <c r="N299" s="18"/>
      <c r="O299" s="18"/>
      <c r="P299" s="17"/>
      <c r="Q299" s="17"/>
      <c r="R299" s="18"/>
      <c r="S299" s="18"/>
      <c r="T299" s="18"/>
      <c r="U299" s="18"/>
      <c r="V299" s="18"/>
      <c r="W299" s="18"/>
    </row>
    <row r="300" spans="1:23" ht="12.75" customHeight="1" hidden="1">
      <c r="A300" s="2"/>
      <c r="B300" s="22"/>
      <c r="C300" s="22"/>
      <c r="D300" s="22"/>
      <c r="E300" s="22"/>
      <c r="F300" s="22"/>
      <c r="G300" s="22"/>
      <c r="H300" s="22"/>
      <c r="I300" s="22"/>
      <c r="J300" s="23"/>
      <c r="K300" s="23"/>
      <c r="L300" s="17"/>
      <c r="M300" s="17"/>
      <c r="N300" s="18"/>
      <c r="O300" s="18"/>
      <c r="P300" s="17"/>
      <c r="Q300" s="17"/>
      <c r="R300" s="18"/>
      <c r="S300" s="18"/>
      <c r="T300" s="18"/>
      <c r="U300" s="18"/>
      <c r="V300" s="18"/>
      <c r="W300" s="18"/>
    </row>
    <row r="301" spans="1:23" ht="12.75" hidden="1">
      <c r="A301" s="2"/>
      <c r="B301" s="22"/>
      <c r="C301" s="22"/>
      <c r="D301" s="22"/>
      <c r="E301" s="22"/>
      <c r="F301" s="22"/>
      <c r="G301" s="22"/>
      <c r="H301" s="22"/>
      <c r="I301" s="22"/>
      <c r="J301" s="23"/>
      <c r="K301" s="23"/>
      <c r="L301" s="17"/>
      <c r="M301" s="17"/>
      <c r="N301" s="18"/>
      <c r="O301" s="18"/>
      <c r="P301" s="17"/>
      <c r="Q301" s="17"/>
      <c r="R301" s="18"/>
      <c r="S301" s="18"/>
      <c r="T301" s="18"/>
      <c r="U301" s="18"/>
      <c r="V301" s="18"/>
      <c r="W301" s="18"/>
    </row>
    <row r="302" spans="1:23" ht="12.75" hidden="1">
      <c r="A302" s="2"/>
      <c r="B302" s="22"/>
      <c r="C302" s="22"/>
      <c r="D302" s="22"/>
      <c r="E302" s="22"/>
      <c r="F302" s="22"/>
      <c r="G302" s="22"/>
      <c r="H302" s="22"/>
      <c r="I302" s="22"/>
      <c r="J302" s="23"/>
      <c r="K302" s="23"/>
      <c r="L302" s="17"/>
      <c r="M302" s="17"/>
      <c r="N302" s="18"/>
      <c r="O302" s="18"/>
      <c r="P302" s="17"/>
      <c r="Q302" s="17"/>
      <c r="R302" s="18"/>
      <c r="S302" s="18"/>
      <c r="T302" s="18"/>
      <c r="U302" s="18"/>
      <c r="V302" s="18"/>
      <c r="W302" s="18"/>
    </row>
    <row r="303" spans="1:23" ht="12.75" hidden="1">
      <c r="A303" s="2"/>
      <c r="B303" s="22"/>
      <c r="C303" s="22"/>
      <c r="D303" s="22"/>
      <c r="E303" s="22"/>
      <c r="F303" s="22"/>
      <c r="G303" s="22"/>
      <c r="H303" s="22"/>
      <c r="I303" s="22"/>
      <c r="J303" s="23"/>
      <c r="K303" s="23"/>
      <c r="L303" s="17"/>
      <c r="M303" s="17"/>
      <c r="N303" s="18"/>
      <c r="O303" s="18"/>
      <c r="P303" s="17"/>
      <c r="Q303" s="17"/>
      <c r="R303" s="18"/>
      <c r="S303" s="18"/>
      <c r="T303" s="18"/>
      <c r="U303" s="18"/>
      <c r="V303" s="18"/>
      <c r="W303" s="18"/>
    </row>
    <row r="304" spans="1:23" ht="12.75" hidden="1">
      <c r="A304" s="2"/>
      <c r="B304" s="22"/>
      <c r="C304" s="22"/>
      <c r="D304" s="22"/>
      <c r="E304" s="22"/>
      <c r="F304" s="22"/>
      <c r="G304" s="22"/>
      <c r="H304" s="22"/>
      <c r="I304" s="22"/>
      <c r="J304" s="23"/>
      <c r="K304" s="23"/>
      <c r="L304" s="17"/>
      <c r="M304" s="17"/>
      <c r="N304" s="18"/>
      <c r="O304" s="18"/>
      <c r="P304" s="17"/>
      <c r="Q304" s="17"/>
      <c r="R304" s="18"/>
      <c r="S304" s="18"/>
      <c r="T304" s="18"/>
      <c r="U304" s="18"/>
      <c r="V304" s="18"/>
      <c r="W304" s="18"/>
    </row>
    <row r="305" spans="1:23" ht="12.75" hidden="1">
      <c r="A305" s="2"/>
      <c r="B305" s="22"/>
      <c r="C305" s="22"/>
      <c r="D305" s="22"/>
      <c r="E305" s="22"/>
      <c r="F305" s="22"/>
      <c r="G305" s="22"/>
      <c r="H305" s="22"/>
      <c r="I305" s="22"/>
      <c r="J305" s="23"/>
      <c r="K305" s="23"/>
      <c r="L305" s="17"/>
      <c r="M305" s="17"/>
      <c r="N305" s="18"/>
      <c r="O305" s="18"/>
      <c r="P305" s="17"/>
      <c r="Q305" s="17"/>
      <c r="R305" s="18"/>
      <c r="S305" s="18"/>
      <c r="T305" s="18"/>
      <c r="U305" s="18"/>
      <c r="V305" s="18"/>
      <c r="W305" s="18"/>
    </row>
    <row r="306" spans="1:23" ht="12.75" hidden="1">
      <c r="A306" s="2"/>
      <c r="B306" s="22"/>
      <c r="C306" s="22"/>
      <c r="D306" s="22"/>
      <c r="E306" s="22"/>
      <c r="F306" s="22"/>
      <c r="G306" s="22"/>
      <c r="H306" s="22"/>
      <c r="I306" s="22"/>
      <c r="J306" s="23"/>
      <c r="K306" s="23"/>
      <c r="L306" s="17"/>
      <c r="M306" s="17"/>
      <c r="N306" s="18"/>
      <c r="O306" s="18"/>
      <c r="P306" s="17"/>
      <c r="Q306" s="17"/>
      <c r="R306" s="18"/>
      <c r="S306" s="18"/>
      <c r="T306" s="18"/>
      <c r="U306" s="18"/>
      <c r="V306" s="18"/>
      <c r="W306" s="18"/>
    </row>
    <row r="307" spans="1:23" ht="12.75" hidden="1">
      <c r="A307" s="2"/>
      <c r="B307" s="22"/>
      <c r="C307" s="22"/>
      <c r="D307" s="22"/>
      <c r="E307" s="22"/>
      <c r="F307" s="22"/>
      <c r="G307" s="22"/>
      <c r="H307" s="22"/>
      <c r="I307" s="22"/>
      <c r="J307" s="23"/>
      <c r="K307" s="23"/>
      <c r="L307" s="17"/>
      <c r="M307" s="17"/>
      <c r="N307" s="18"/>
      <c r="O307" s="18"/>
      <c r="P307" s="17"/>
      <c r="Q307" s="17"/>
      <c r="R307" s="18"/>
      <c r="S307" s="18"/>
      <c r="T307" s="18"/>
      <c r="U307" s="18"/>
      <c r="V307" s="18"/>
      <c r="W307" s="18"/>
    </row>
    <row r="308" spans="1:23" ht="12.75" hidden="1">
      <c r="A308" s="2"/>
      <c r="B308" s="22"/>
      <c r="C308" s="22"/>
      <c r="D308" s="22"/>
      <c r="E308" s="22"/>
      <c r="F308" s="22"/>
      <c r="G308" s="22"/>
      <c r="H308" s="22"/>
      <c r="I308" s="22"/>
      <c r="J308" s="23"/>
      <c r="K308" s="23"/>
      <c r="L308" s="17"/>
      <c r="M308" s="17"/>
      <c r="N308" s="18"/>
      <c r="O308" s="18"/>
      <c r="P308" s="17"/>
      <c r="Q308" s="17"/>
      <c r="R308" s="18"/>
      <c r="S308" s="18"/>
      <c r="T308" s="18"/>
      <c r="U308" s="18"/>
      <c r="V308" s="18"/>
      <c r="W308" s="18"/>
    </row>
    <row r="309" spans="1:23" ht="12.75" hidden="1">
      <c r="A309" s="2"/>
      <c r="B309" s="22"/>
      <c r="C309" s="22"/>
      <c r="D309" s="22"/>
      <c r="E309" s="22"/>
      <c r="F309" s="22"/>
      <c r="G309" s="22"/>
      <c r="H309" s="22"/>
      <c r="I309" s="22"/>
      <c r="J309" s="23"/>
      <c r="K309" s="23"/>
      <c r="L309" s="17"/>
      <c r="M309" s="17"/>
      <c r="N309" s="18"/>
      <c r="O309" s="18"/>
      <c r="P309" s="17"/>
      <c r="Q309" s="17"/>
      <c r="R309" s="18"/>
      <c r="S309" s="18"/>
      <c r="T309" s="18"/>
      <c r="U309" s="18"/>
      <c r="V309" s="18"/>
      <c r="W309" s="18"/>
    </row>
    <row r="310" spans="1:23" ht="12.75" customHeight="1" hidden="1">
      <c r="A310" s="2"/>
      <c r="B310" s="22"/>
      <c r="C310" s="22"/>
      <c r="D310" s="22"/>
      <c r="E310" s="22"/>
      <c r="F310" s="22"/>
      <c r="G310" s="22"/>
      <c r="H310" s="22"/>
      <c r="I310" s="22"/>
      <c r="J310" s="23"/>
      <c r="K310" s="23"/>
      <c r="L310" s="17"/>
      <c r="M310" s="17"/>
      <c r="N310" s="18"/>
      <c r="O310" s="18"/>
      <c r="P310" s="17"/>
      <c r="Q310" s="17"/>
      <c r="R310" s="18"/>
      <c r="S310" s="18"/>
      <c r="T310" s="18"/>
      <c r="U310" s="18"/>
      <c r="V310" s="18"/>
      <c r="W310" s="18"/>
    </row>
    <row r="311" spans="1:23" ht="12.75" hidden="1">
      <c r="A311" s="2"/>
      <c r="B311" s="22"/>
      <c r="C311" s="22"/>
      <c r="D311" s="22"/>
      <c r="E311" s="22"/>
      <c r="F311" s="22"/>
      <c r="G311" s="22"/>
      <c r="H311" s="22"/>
      <c r="I311" s="22"/>
      <c r="J311" s="23"/>
      <c r="K311" s="23"/>
      <c r="L311" s="17"/>
      <c r="M311" s="17"/>
      <c r="N311" s="18"/>
      <c r="O311" s="18"/>
      <c r="P311" s="17"/>
      <c r="Q311" s="17"/>
      <c r="R311" s="18"/>
      <c r="S311" s="18"/>
      <c r="T311" s="18"/>
      <c r="U311" s="18"/>
      <c r="V311" s="18"/>
      <c r="W311" s="18"/>
    </row>
    <row r="312" spans="1:23" ht="12.75" hidden="1">
      <c r="A312" s="2"/>
      <c r="B312" s="22"/>
      <c r="C312" s="22"/>
      <c r="D312" s="22"/>
      <c r="E312" s="22"/>
      <c r="F312" s="22"/>
      <c r="G312" s="22"/>
      <c r="H312" s="22"/>
      <c r="I312" s="22"/>
      <c r="J312" s="23"/>
      <c r="K312" s="23"/>
      <c r="L312" s="17"/>
      <c r="M312" s="17"/>
      <c r="N312" s="18"/>
      <c r="O312" s="18"/>
      <c r="P312" s="17"/>
      <c r="Q312" s="17"/>
      <c r="R312" s="18"/>
      <c r="S312" s="18"/>
      <c r="T312" s="18"/>
      <c r="U312" s="18"/>
      <c r="V312" s="18"/>
      <c r="W312" s="18"/>
    </row>
    <row r="313" spans="1:23" ht="12.75" customHeight="1" hidden="1">
      <c r="A313" s="2"/>
      <c r="B313" s="22"/>
      <c r="C313" s="22"/>
      <c r="D313" s="22"/>
      <c r="E313" s="22"/>
      <c r="F313" s="22"/>
      <c r="G313" s="22"/>
      <c r="H313" s="22"/>
      <c r="I313" s="22"/>
      <c r="J313" s="23"/>
      <c r="K313" s="23"/>
      <c r="L313" s="17"/>
      <c r="M313" s="17"/>
      <c r="N313" s="18"/>
      <c r="O313" s="18"/>
      <c r="P313" s="17"/>
      <c r="Q313" s="17"/>
      <c r="R313" s="18"/>
      <c r="S313" s="18"/>
      <c r="T313" s="18"/>
      <c r="U313" s="18"/>
      <c r="V313" s="18"/>
      <c r="W313" s="18"/>
    </row>
    <row r="314" spans="1:23" ht="25.5" customHeight="1" hidden="1">
      <c r="A314" s="2"/>
      <c r="B314" s="22"/>
      <c r="C314" s="22"/>
      <c r="D314" s="22"/>
      <c r="E314" s="22"/>
      <c r="F314" s="22"/>
      <c r="G314" s="22"/>
      <c r="H314" s="22"/>
      <c r="I314" s="22"/>
      <c r="J314" s="23"/>
      <c r="K314" s="23"/>
      <c r="L314" s="17"/>
      <c r="M314" s="17"/>
      <c r="N314" s="18"/>
      <c r="O314" s="18"/>
      <c r="P314" s="17"/>
      <c r="Q314" s="17"/>
      <c r="R314" s="18"/>
      <c r="S314" s="18"/>
      <c r="T314" s="18"/>
      <c r="U314" s="18"/>
      <c r="V314" s="18"/>
      <c r="W314" s="18"/>
    </row>
    <row r="315" spans="1:23" ht="12.75" hidden="1">
      <c r="A315" s="2"/>
      <c r="B315" s="22"/>
      <c r="C315" s="22"/>
      <c r="D315" s="22"/>
      <c r="E315" s="22"/>
      <c r="F315" s="22"/>
      <c r="G315" s="22"/>
      <c r="H315" s="22"/>
      <c r="I315" s="22"/>
      <c r="J315" s="23"/>
      <c r="K315" s="23"/>
      <c r="L315" s="17"/>
      <c r="M315" s="17"/>
      <c r="N315" s="18"/>
      <c r="O315" s="18"/>
      <c r="P315" s="17"/>
      <c r="Q315" s="17"/>
      <c r="R315" s="18"/>
      <c r="S315" s="18"/>
      <c r="T315" s="18"/>
      <c r="U315" s="18"/>
      <c r="V315" s="18"/>
      <c r="W315" s="18"/>
    </row>
    <row r="316" spans="1:23" ht="12.75" hidden="1">
      <c r="A316" s="2"/>
      <c r="B316" s="22"/>
      <c r="C316" s="22"/>
      <c r="D316" s="22"/>
      <c r="E316" s="22"/>
      <c r="F316" s="22"/>
      <c r="G316" s="22"/>
      <c r="H316" s="22"/>
      <c r="I316" s="22"/>
      <c r="J316" s="23"/>
      <c r="K316" s="23"/>
      <c r="L316" s="17"/>
      <c r="M316" s="17"/>
      <c r="N316" s="18"/>
      <c r="O316" s="18"/>
      <c r="P316" s="17"/>
      <c r="Q316" s="17"/>
      <c r="R316" s="18"/>
      <c r="S316" s="18"/>
      <c r="T316" s="18"/>
      <c r="U316" s="18"/>
      <c r="V316" s="18"/>
      <c r="W316" s="18"/>
    </row>
    <row r="317" spans="1:23" ht="12.75" hidden="1">
      <c r="A317" s="2"/>
      <c r="B317" s="22"/>
      <c r="C317" s="22"/>
      <c r="D317" s="22"/>
      <c r="E317" s="22"/>
      <c r="F317" s="22"/>
      <c r="G317" s="22"/>
      <c r="H317" s="22"/>
      <c r="I317" s="22"/>
      <c r="J317" s="23"/>
      <c r="K317" s="23"/>
      <c r="L317" s="17"/>
      <c r="M317" s="17"/>
      <c r="N317" s="18"/>
      <c r="O317" s="18"/>
      <c r="P317" s="17"/>
      <c r="Q317" s="17"/>
      <c r="R317" s="18"/>
      <c r="S317" s="18"/>
      <c r="T317" s="18"/>
      <c r="U317" s="18"/>
      <c r="V317" s="18"/>
      <c r="W317" s="18"/>
    </row>
    <row r="318" spans="1:23" ht="27" customHeight="1" hidden="1">
      <c r="A318" s="2"/>
      <c r="B318" s="22"/>
      <c r="C318" s="22"/>
      <c r="D318" s="22"/>
      <c r="E318" s="22"/>
      <c r="F318" s="22"/>
      <c r="G318" s="22"/>
      <c r="H318" s="22"/>
      <c r="I318" s="22"/>
      <c r="J318" s="23"/>
      <c r="K318" s="23"/>
      <c r="L318" s="17"/>
      <c r="M318" s="17"/>
      <c r="N318" s="18"/>
      <c r="O318" s="18"/>
      <c r="P318" s="17"/>
      <c r="Q318" s="17"/>
      <c r="R318" s="18"/>
      <c r="S318" s="18"/>
      <c r="T318" s="18"/>
      <c r="U318" s="18"/>
      <c r="V318" s="18"/>
      <c r="W318" s="18"/>
    </row>
    <row r="319" spans="1:23" ht="12.75" customHeight="1" hidden="1">
      <c r="A319" s="2"/>
      <c r="B319" s="22"/>
      <c r="C319" s="22"/>
      <c r="D319" s="22"/>
      <c r="E319" s="22"/>
      <c r="F319" s="22"/>
      <c r="G319" s="22"/>
      <c r="H319" s="22"/>
      <c r="I319" s="22"/>
      <c r="J319" s="23"/>
      <c r="K319" s="23"/>
      <c r="L319" s="17"/>
      <c r="M319" s="17"/>
      <c r="N319" s="18"/>
      <c r="O319" s="18"/>
      <c r="P319" s="17"/>
      <c r="Q319" s="17"/>
      <c r="R319" s="18"/>
      <c r="S319" s="18"/>
      <c r="T319" s="18"/>
      <c r="U319" s="18"/>
      <c r="V319" s="18"/>
      <c r="W319" s="18"/>
    </row>
    <row r="320" spans="1:23" ht="12.75" customHeight="1" hidden="1">
      <c r="A320" s="2"/>
      <c r="B320" s="22"/>
      <c r="C320" s="22"/>
      <c r="D320" s="22"/>
      <c r="E320" s="22"/>
      <c r="F320" s="22"/>
      <c r="G320" s="22"/>
      <c r="H320" s="22"/>
      <c r="I320" s="22"/>
      <c r="J320" s="23"/>
      <c r="K320" s="23"/>
      <c r="L320" s="17"/>
      <c r="M320" s="17"/>
      <c r="N320" s="18"/>
      <c r="O320" s="18"/>
      <c r="P320" s="17"/>
      <c r="Q320" s="17"/>
      <c r="R320" s="18"/>
      <c r="S320" s="18"/>
      <c r="T320" s="18"/>
      <c r="U320" s="18"/>
      <c r="V320" s="18"/>
      <c r="W320" s="18"/>
    </row>
    <row r="321" spans="1:23" ht="12.75" customHeight="1" hidden="1">
      <c r="A321" s="2"/>
      <c r="B321" s="22"/>
      <c r="C321" s="22"/>
      <c r="D321" s="22"/>
      <c r="E321" s="22"/>
      <c r="F321" s="22"/>
      <c r="G321" s="22"/>
      <c r="H321" s="22"/>
      <c r="I321" s="22"/>
      <c r="J321" s="23"/>
      <c r="K321" s="23"/>
      <c r="L321" s="17"/>
      <c r="M321" s="17"/>
      <c r="N321" s="18"/>
      <c r="O321" s="18"/>
      <c r="P321" s="17"/>
      <c r="Q321" s="17"/>
      <c r="R321" s="18"/>
      <c r="S321" s="18"/>
      <c r="T321" s="18"/>
      <c r="U321" s="18"/>
      <c r="V321" s="18"/>
      <c r="W321" s="18"/>
    </row>
    <row r="322" spans="1:23" ht="12.75" hidden="1">
      <c r="A322" s="2"/>
      <c r="B322" s="22"/>
      <c r="C322" s="22"/>
      <c r="D322" s="22"/>
      <c r="E322" s="22"/>
      <c r="F322" s="22"/>
      <c r="G322" s="22"/>
      <c r="H322" s="22"/>
      <c r="I322" s="22"/>
      <c r="J322" s="23"/>
      <c r="K322" s="23"/>
      <c r="L322" s="17"/>
      <c r="M322" s="17"/>
      <c r="N322" s="18"/>
      <c r="O322" s="18"/>
      <c r="P322" s="17"/>
      <c r="Q322" s="17"/>
      <c r="R322" s="18"/>
      <c r="S322" s="18"/>
      <c r="T322" s="18"/>
      <c r="U322" s="18"/>
      <c r="V322" s="18"/>
      <c r="W322" s="18"/>
    </row>
    <row r="323" spans="1:23" ht="25.5" customHeight="1" hidden="1">
      <c r="A323" s="2"/>
      <c r="B323" s="22"/>
      <c r="C323" s="22"/>
      <c r="D323" s="22"/>
      <c r="E323" s="22"/>
      <c r="F323" s="22"/>
      <c r="G323" s="22"/>
      <c r="H323" s="22"/>
      <c r="I323" s="22"/>
      <c r="J323" s="23"/>
      <c r="K323" s="23"/>
      <c r="L323" s="17"/>
      <c r="M323" s="17"/>
      <c r="N323" s="18"/>
      <c r="O323" s="18"/>
      <c r="P323" s="17"/>
      <c r="Q323" s="17"/>
      <c r="R323" s="18"/>
      <c r="S323" s="18"/>
      <c r="T323" s="18"/>
      <c r="U323" s="18"/>
      <c r="V323" s="18"/>
      <c r="W323" s="18"/>
    </row>
    <row r="324" spans="1:23" ht="12.75" customHeight="1" hidden="1">
      <c r="A324" s="2"/>
      <c r="B324" s="22"/>
      <c r="C324" s="22"/>
      <c r="D324" s="22"/>
      <c r="E324" s="22"/>
      <c r="F324" s="22"/>
      <c r="G324" s="22"/>
      <c r="H324" s="22"/>
      <c r="I324" s="22"/>
      <c r="J324" s="23"/>
      <c r="K324" s="23"/>
      <c r="L324" s="17"/>
      <c r="M324" s="17"/>
      <c r="N324" s="18"/>
      <c r="O324" s="18"/>
      <c r="P324" s="17"/>
      <c r="Q324" s="17"/>
      <c r="R324" s="18"/>
      <c r="S324" s="18"/>
      <c r="T324" s="18"/>
      <c r="U324" s="18"/>
      <c r="V324" s="18"/>
      <c r="W324" s="18"/>
    </row>
    <row r="325" spans="1:23" ht="12.75" hidden="1">
      <c r="A325" s="2"/>
      <c r="B325" s="22"/>
      <c r="C325" s="22"/>
      <c r="D325" s="22"/>
      <c r="E325" s="22"/>
      <c r="F325" s="22"/>
      <c r="G325" s="22"/>
      <c r="H325" s="22"/>
      <c r="I325" s="22"/>
      <c r="J325" s="23"/>
      <c r="K325" s="23"/>
      <c r="L325" s="17"/>
      <c r="M325" s="17"/>
      <c r="N325" s="18"/>
      <c r="O325" s="18"/>
      <c r="P325" s="17"/>
      <c r="Q325" s="17"/>
      <c r="R325" s="18"/>
      <c r="S325" s="18"/>
      <c r="T325" s="18"/>
      <c r="U325" s="18"/>
      <c r="V325" s="18"/>
      <c r="W325" s="18"/>
    </row>
    <row r="326" spans="1:23" ht="12.75" hidden="1">
      <c r="A326" s="2"/>
      <c r="B326" s="22"/>
      <c r="C326" s="22"/>
      <c r="D326" s="22"/>
      <c r="E326" s="22"/>
      <c r="F326" s="22"/>
      <c r="G326" s="22"/>
      <c r="H326" s="22"/>
      <c r="I326" s="22"/>
      <c r="J326" s="23"/>
      <c r="K326" s="23"/>
      <c r="L326" s="17"/>
      <c r="M326" s="17"/>
      <c r="N326" s="18"/>
      <c r="O326" s="18"/>
      <c r="P326" s="17"/>
      <c r="Q326" s="17"/>
      <c r="R326" s="18"/>
      <c r="S326" s="18"/>
      <c r="T326" s="18"/>
      <c r="U326" s="18"/>
      <c r="V326" s="18"/>
      <c r="W326" s="18"/>
    </row>
    <row r="327" spans="1:23" ht="12.75" hidden="1">
      <c r="A327" s="2"/>
      <c r="B327" s="22"/>
      <c r="C327" s="22"/>
      <c r="D327" s="22"/>
      <c r="E327" s="22"/>
      <c r="F327" s="22"/>
      <c r="G327" s="22"/>
      <c r="H327" s="22"/>
      <c r="I327" s="22"/>
      <c r="J327" s="23"/>
      <c r="K327" s="23"/>
      <c r="L327" s="17"/>
      <c r="M327" s="17"/>
      <c r="N327" s="18"/>
      <c r="O327" s="18"/>
      <c r="P327" s="17"/>
      <c r="Q327" s="17"/>
      <c r="R327" s="18"/>
      <c r="S327" s="18"/>
      <c r="T327" s="18"/>
      <c r="U327" s="18"/>
      <c r="V327" s="18"/>
      <c r="W327" s="18"/>
    </row>
    <row r="328" spans="1:23" ht="12.75" hidden="1">
      <c r="A328" s="2"/>
      <c r="B328" s="22"/>
      <c r="C328" s="22"/>
      <c r="D328" s="22"/>
      <c r="E328" s="22"/>
      <c r="F328" s="22"/>
      <c r="G328" s="22"/>
      <c r="H328" s="22"/>
      <c r="I328" s="22"/>
      <c r="J328" s="23"/>
      <c r="K328" s="23"/>
      <c r="L328" s="17"/>
      <c r="M328" s="17"/>
      <c r="N328" s="18"/>
      <c r="O328" s="18"/>
      <c r="P328" s="17"/>
      <c r="Q328" s="17"/>
      <c r="R328" s="18"/>
      <c r="S328" s="18"/>
      <c r="T328" s="18"/>
      <c r="U328" s="18"/>
      <c r="V328" s="18"/>
      <c r="W328" s="18"/>
    </row>
    <row r="329" spans="1:23" ht="12.75" hidden="1">
      <c r="A329" s="2"/>
      <c r="B329" s="22"/>
      <c r="C329" s="22"/>
      <c r="D329" s="22"/>
      <c r="E329" s="22"/>
      <c r="F329" s="22"/>
      <c r="G329" s="22"/>
      <c r="H329" s="22"/>
      <c r="I329" s="22"/>
      <c r="J329" s="23"/>
      <c r="K329" s="23"/>
      <c r="L329" s="17"/>
      <c r="M329" s="17"/>
      <c r="N329" s="18"/>
      <c r="O329" s="18"/>
      <c r="P329" s="17"/>
      <c r="Q329" s="17"/>
      <c r="R329" s="18"/>
      <c r="S329" s="18"/>
      <c r="T329" s="18"/>
      <c r="U329" s="18"/>
      <c r="V329" s="18"/>
      <c r="W329" s="18"/>
    </row>
    <row r="330" spans="1:23" ht="12.75" hidden="1">
      <c r="A330" s="2"/>
      <c r="B330" s="22"/>
      <c r="C330" s="22"/>
      <c r="D330" s="22"/>
      <c r="E330" s="22"/>
      <c r="F330" s="22"/>
      <c r="G330" s="22"/>
      <c r="H330" s="22"/>
      <c r="I330" s="22"/>
      <c r="J330" s="23"/>
      <c r="K330" s="23"/>
      <c r="L330" s="17"/>
      <c r="M330" s="17"/>
      <c r="N330" s="18"/>
      <c r="O330" s="18"/>
      <c r="P330" s="17"/>
      <c r="Q330" s="17"/>
      <c r="R330" s="18"/>
      <c r="S330" s="18"/>
      <c r="T330" s="18"/>
      <c r="U330" s="18"/>
      <c r="V330" s="18"/>
      <c r="W330" s="18"/>
    </row>
    <row r="331" spans="1:23" ht="12.75" hidden="1">
      <c r="A331" s="6"/>
      <c r="B331" s="19"/>
      <c r="C331" s="19"/>
      <c r="D331" s="19"/>
      <c r="E331" s="19"/>
      <c r="F331" s="19"/>
      <c r="G331" s="19"/>
      <c r="H331" s="19"/>
      <c r="I331" s="19"/>
      <c r="J331" s="20"/>
      <c r="K331" s="20"/>
      <c r="L331" s="20"/>
      <c r="M331" s="20"/>
      <c r="N331" s="20"/>
      <c r="O331" s="20"/>
      <c r="P331" s="20"/>
      <c r="Q331" s="20"/>
      <c r="R331" s="21"/>
      <c r="S331" s="21"/>
      <c r="T331" s="21"/>
      <c r="U331" s="21"/>
      <c r="V331" s="21"/>
      <c r="W331" s="21"/>
    </row>
    <row r="332" ht="12.75" hidden="1"/>
    <row r="333" ht="12.75" hidden="1"/>
    <row r="334" spans="1:23" ht="12.75">
      <c r="A334" s="25" t="s">
        <v>43</v>
      </c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</row>
    <row r="335" spans="1:23" ht="12.75">
      <c r="A335" s="25" t="s">
        <v>119</v>
      </c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</row>
    <row r="336" spans="1:23" ht="26.25" customHeight="1">
      <c r="A336" s="25" t="s">
        <v>184</v>
      </c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</row>
    <row r="337" spans="1:23" ht="12.75">
      <c r="A337" s="25" t="s">
        <v>156</v>
      </c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</row>
    <row r="338" ht="1.5" customHeight="1"/>
    <row r="339" spans="1:23" ht="12.75">
      <c r="A339" s="17" t="s">
        <v>45</v>
      </c>
      <c r="B339" s="17" t="s">
        <v>70</v>
      </c>
      <c r="C339" s="17"/>
      <c r="D339" s="17"/>
      <c r="E339" s="17"/>
      <c r="F339" s="17"/>
      <c r="G339" s="17"/>
      <c r="H339" s="17"/>
      <c r="I339" s="17"/>
      <c r="J339" s="17" t="s">
        <v>123</v>
      </c>
      <c r="K339" s="17"/>
      <c r="L339" s="17" t="s">
        <v>69</v>
      </c>
      <c r="M339" s="17"/>
      <c r="N339" s="17" t="s">
        <v>67</v>
      </c>
      <c r="O339" s="17"/>
      <c r="P339" s="17" t="s">
        <v>120</v>
      </c>
      <c r="Q339" s="17"/>
      <c r="R339" s="17" t="s">
        <v>48</v>
      </c>
      <c r="S339" s="17"/>
      <c r="T339" s="17"/>
      <c r="U339" s="17"/>
      <c r="V339" s="17"/>
      <c r="W339" s="17"/>
    </row>
    <row r="340" spans="1:23" ht="50.2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 t="s">
        <v>65</v>
      </c>
      <c r="S340" s="17"/>
      <c r="T340" s="17"/>
      <c r="U340" s="17" t="s">
        <v>66</v>
      </c>
      <c r="V340" s="17"/>
      <c r="W340" s="17"/>
    </row>
    <row r="341" spans="1:23" ht="12.75">
      <c r="A341" s="5">
        <v>1</v>
      </c>
      <c r="B341" s="24">
        <v>2</v>
      </c>
      <c r="C341" s="24"/>
      <c r="D341" s="24"/>
      <c r="E341" s="24"/>
      <c r="F341" s="24"/>
      <c r="G341" s="24"/>
      <c r="H341" s="24"/>
      <c r="I341" s="24"/>
      <c r="J341" s="24">
        <v>3</v>
      </c>
      <c r="K341" s="24"/>
      <c r="L341" s="24">
        <v>4</v>
      </c>
      <c r="M341" s="24"/>
      <c r="N341" s="24">
        <v>5</v>
      </c>
      <c r="O341" s="24"/>
      <c r="P341" s="24">
        <v>6</v>
      </c>
      <c r="Q341" s="24"/>
      <c r="R341" s="24">
        <v>7</v>
      </c>
      <c r="S341" s="24"/>
      <c r="T341" s="24"/>
      <c r="U341" s="24">
        <v>8</v>
      </c>
      <c r="V341" s="24"/>
      <c r="W341" s="24"/>
    </row>
    <row r="342" spans="1:23" ht="12.75" hidden="1">
      <c r="A342" s="2"/>
      <c r="B342" s="22"/>
      <c r="C342" s="22"/>
      <c r="D342" s="22"/>
      <c r="E342" s="22"/>
      <c r="F342" s="22"/>
      <c r="G342" s="22"/>
      <c r="H342" s="22"/>
      <c r="I342" s="22"/>
      <c r="J342" s="23"/>
      <c r="K342" s="23"/>
      <c r="L342" s="17"/>
      <c r="M342" s="17"/>
      <c r="N342" s="18"/>
      <c r="O342" s="18"/>
      <c r="P342" s="17"/>
      <c r="Q342" s="17"/>
      <c r="R342" s="18"/>
      <c r="S342" s="18"/>
      <c r="T342" s="18"/>
      <c r="U342" s="18"/>
      <c r="V342" s="18"/>
      <c r="W342" s="18"/>
    </row>
    <row r="343" spans="1:23" ht="12.75">
      <c r="A343" s="2">
        <v>1</v>
      </c>
      <c r="B343" s="22" t="s">
        <v>121</v>
      </c>
      <c r="C343" s="22"/>
      <c r="D343" s="22"/>
      <c r="E343" s="22"/>
      <c r="F343" s="22"/>
      <c r="G343" s="22"/>
      <c r="H343" s="22"/>
      <c r="I343" s="22"/>
      <c r="J343" s="23">
        <v>0.0278</v>
      </c>
      <c r="K343" s="23"/>
      <c r="L343" s="17" t="s">
        <v>73</v>
      </c>
      <c r="M343" s="17"/>
      <c r="N343" s="18">
        <v>1837.7</v>
      </c>
      <c r="O343" s="18"/>
      <c r="P343" s="17">
        <v>1</v>
      </c>
      <c r="Q343" s="17"/>
      <c r="R343" s="18">
        <f>J343*N343*P343</f>
        <v>51.08806</v>
      </c>
      <c r="S343" s="18"/>
      <c r="T343" s="18"/>
      <c r="U343" s="18">
        <f>R343*$S$11</f>
        <v>58.75126899999999</v>
      </c>
      <c r="V343" s="18"/>
      <c r="W343" s="18"/>
    </row>
    <row r="344" spans="1:23" ht="12.75" hidden="1">
      <c r="A344" s="2"/>
      <c r="B344" s="22"/>
      <c r="C344" s="22"/>
      <c r="D344" s="22"/>
      <c r="E344" s="22"/>
      <c r="F344" s="22"/>
      <c r="G344" s="22"/>
      <c r="H344" s="22"/>
      <c r="I344" s="22"/>
      <c r="J344" s="23"/>
      <c r="K344" s="23"/>
      <c r="L344" s="17"/>
      <c r="M344" s="17"/>
      <c r="N344" s="18"/>
      <c r="O344" s="18"/>
      <c r="P344" s="17"/>
      <c r="Q344" s="17"/>
      <c r="R344" s="18"/>
      <c r="S344" s="18"/>
      <c r="T344" s="18"/>
      <c r="U344" s="18">
        <f>R344*$S$11</f>
        <v>0</v>
      </c>
      <c r="V344" s="18"/>
      <c r="W344" s="18"/>
    </row>
    <row r="345" spans="1:23" ht="12.75">
      <c r="A345" s="2">
        <v>2</v>
      </c>
      <c r="B345" s="22" t="s">
        <v>132</v>
      </c>
      <c r="C345" s="22"/>
      <c r="D345" s="22"/>
      <c r="E345" s="22"/>
      <c r="F345" s="22"/>
      <c r="G345" s="22"/>
      <c r="H345" s="22"/>
      <c r="I345" s="22"/>
      <c r="J345" s="23">
        <v>0.0834</v>
      </c>
      <c r="K345" s="23"/>
      <c r="L345" s="17" t="s">
        <v>73</v>
      </c>
      <c r="M345" s="17"/>
      <c r="N345" s="18">
        <v>45</v>
      </c>
      <c r="O345" s="18"/>
      <c r="P345" s="17">
        <v>1</v>
      </c>
      <c r="Q345" s="17"/>
      <c r="R345" s="18">
        <f>J345*N345*P345</f>
        <v>3.753</v>
      </c>
      <c r="S345" s="18"/>
      <c r="T345" s="18"/>
      <c r="U345" s="18">
        <f>R345*$S$11</f>
        <v>4.31595</v>
      </c>
      <c r="V345" s="18"/>
      <c r="W345" s="18"/>
    </row>
    <row r="346" spans="1:23" ht="12.75" hidden="1">
      <c r="A346" s="2"/>
      <c r="B346" s="22"/>
      <c r="C346" s="22"/>
      <c r="D346" s="22"/>
      <c r="E346" s="22"/>
      <c r="F346" s="22"/>
      <c r="G346" s="22"/>
      <c r="H346" s="22"/>
      <c r="I346" s="22"/>
      <c r="J346" s="23"/>
      <c r="K346" s="23"/>
      <c r="L346" s="17"/>
      <c r="M346" s="17"/>
      <c r="N346" s="18"/>
      <c r="O346" s="18"/>
      <c r="P346" s="17"/>
      <c r="Q346" s="17"/>
      <c r="R346" s="18"/>
      <c r="S346" s="18"/>
      <c r="T346" s="18"/>
      <c r="U346" s="18"/>
      <c r="V346" s="18"/>
      <c r="W346" s="18"/>
    </row>
    <row r="347" spans="1:23" ht="12.75" hidden="1">
      <c r="A347" s="2"/>
      <c r="B347" s="22"/>
      <c r="C347" s="22"/>
      <c r="D347" s="22"/>
      <c r="E347" s="22"/>
      <c r="F347" s="22"/>
      <c r="G347" s="22"/>
      <c r="H347" s="22"/>
      <c r="I347" s="22"/>
      <c r="J347" s="23"/>
      <c r="K347" s="23"/>
      <c r="L347" s="17"/>
      <c r="M347" s="17"/>
      <c r="N347" s="18"/>
      <c r="O347" s="18"/>
      <c r="P347" s="17"/>
      <c r="Q347" s="17"/>
      <c r="R347" s="18"/>
      <c r="S347" s="18"/>
      <c r="T347" s="18"/>
      <c r="U347" s="18"/>
      <c r="V347" s="18"/>
      <c r="W347" s="18"/>
    </row>
    <row r="348" spans="1:23" ht="12.75" hidden="1">
      <c r="A348" s="2"/>
      <c r="B348" s="22"/>
      <c r="C348" s="22"/>
      <c r="D348" s="22"/>
      <c r="E348" s="22"/>
      <c r="F348" s="22"/>
      <c r="G348" s="22"/>
      <c r="H348" s="22"/>
      <c r="I348" s="22"/>
      <c r="J348" s="23"/>
      <c r="K348" s="23"/>
      <c r="L348" s="17"/>
      <c r="M348" s="17"/>
      <c r="N348" s="18"/>
      <c r="O348" s="18"/>
      <c r="P348" s="17"/>
      <c r="Q348" s="17"/>
      <c r="R348" s="18"/>
      <c r="S348" s="18"/>
      <c r="T348" s="18"/>
      <c r="U348" s="18"/>
      <c r="V348" s="18"/>
      <c r="W348" s="18"/>
    </row>
    <row r="349" spans="1:23" ht="12.75" hidden="1">
      <c r="A349" s="2"/>
      <c r="B349" s="22"/>
      <c r="C349" s="22"/>
      <c r="D349" s="22"/>
      <c r="E349" s="22"/>
      <c r="F349" s="22"/>
      <c r="G349" s="22"/>
      <c r="H349" s="22"/>
      <c r="I349" s="22"/>
      <c r="J349" s="23"/>
      <c r="K349" s="23"/>
      <c r="L349" s="17"/>
      <c r="M349" s="17"/>
      <c r="N349" s="18"/>
      <c r="O349" s="18"/>
      <c r="P349" s="17"/>
      <c r="Q349" s="17"/>
      <c r="R349" s="18"/>
      <c r="S349" s="18"/>
      <c r="T349" s="18"/>
      <c r="U349" s="18"/>
      <c r="V349" s="18"/>
      <c r="W349" s="18"/>
    </row>
    <row r="350" spans="1:23" ht="12.75">
      <c r="A350" s="2">
        <v>3</v>
      </c>
      <c r="B350" s="22" t="s">
        <v>144</v>
      </c>
      <c r="C350" s="22"/>
      <c r="D350" s="22"/>
      <c r="E350" s="22"/>
      <c r="F350" s="22"/>
      <c r="G350" s="22"/>
      <c r="H350" s="22"/>
      <c r="I350" s="22"/>
      <c r="J350" s="23">
        <v>0.0417</v>
      </c>
      <c r="K350" s="23"/>
      <c r="L350" s="17" t="s">
        <v>73</v>
      </c>
      <c r="M350" s="17"/>
      <c r="N350" s="18">
        <v>301.5</v>
      </c>
      <c r="O350" s="18"/>
      <c r="P350" s="17">
        <v>1</v>
      </c>
      <c r="Q350" s="17"/>
      <c r="R350" s="18">
        <f>J350*N350*P350</f>
        <v>12.57255</v>
      </c>
      <c r="S350" s="18"/>
      <c r="T350" s="18"/>
      <c r="U350" s="18">
        <f>R350*$S$11</f>
        <v>14.458432499999999</v>
      </c>
      <c r="V350" s="18"/>
      <c r="W350" s="18"/>
    </row>
    <row r="351" spans="1:23" ht="12.75">
      <c r="A351" s="2">
        <v>4</v>
      </c>
      <c r="B351" s="22" t="s">
        <v>0</v>
      </c>
      <c r="C351" s="22"/>
      <c r="D351" s="22"/>
      <c r="E351" s="22"/>
      <c r="F351" s="22"/>
      <c r="G351" s="22"/>
      <c r="H351" s="22"/>
      <c r="I351" s="22"/>
      <c r="J351" s="23">
        <v>0.0417</v>
      </c>
      <c r="K351" s="23"/>
      <c r="L351" s="17" t="s">
        <v>73</v>
      </c>
      <c r="M351" s="17"/>
      <c r="N351" s="18">
        <v>43.4</v>
      </c>
      <c r="O351" s="18"/>
      <c r="P351" s="17">
        <v>1</v>
      </c>
      <c r="Q351" s="17"/>
      <c r="R351" s="18">
        <f>J351*N351*P351</f>
        <v>1.80978</v>
      </c>
      <c r="S351" s="18"/>
      <c r="T351" s="18"/>
      <c r="U351" s="18">
        <f>R351*$S$11</f>
        <v>2.081247</v>
      </c>
      <c r="V351" s="18"/>
      <c r="W351" s="18"/>
    </row>
    <row r="352" spans="1:23" ht="12.75" hidden="1">
      <c r="A352" s="2"/>
      <c r="B352" s="22"/>
      <c r="C352" s="22"/>
      <c r="D352" s="22"/>
      <c r="E352" s="22"/>
      <c r="F352" s="22"/>
      <c r="G352" s="22"/>
      <c r="H352" s="22"/>
      <c r="I352" s="22"/>
      <c r="J352" s="23"/>
      <c r="K352" s="23"/>
      <c r="L352" s="17"/>
      <c r="M352" s="17"/>
      <c r="N352" s="18"/>
      <c r="O352" s="18"/>
      <c r="P352" s="17"/>
      <c r="Q352" s="17"/>
      <c r="R352" s="18"/>
      <c r="S352" s="18"/>
      <c r="T352" s="18"/>
      <c r="U352" s="18"/>
      <c r="V352" s="18"/>
      <c r="W352" s="18"/>
    </row>
    <row r="353" spans="1:23" ht="12.75">
      <c r="A353" s="2">
        <v>5</v>
      </c>
      <c r="B353" s="22" t="s">
        <v>2</v>
      </c>
      <c r="C353" s="22"/>
      <c r="D353" s="22"/>
      <c r="E353" s="22"/>
      <c r="F353" s="22"/>
      <c r="G353" s="22"/>
      <c r="H353" s="22"/>
      <c r="I353" s="22"/>
      <c r="J353" s="23">
        <v>0.0278</v>
      </c>
      <c r="K353" s="23"/>
      <c r="L353" s="17" t="s">
        <v>73</v>
      </c>
      <c r="M353" s="17"/>
      <c r="N353" s="18">
        <v>120</v>
      </c>
      <c r="O353" s="18"/>
      <c r="P353" s="17">
        <v>1</v>
      </c>
      <c r="Q353" s="17"/>
      <c r="R353" s="18">
        <f aca="true" t="shared" si="2" ref="R353:R363">J353*N353*P353</f>
        <v>3.336</v>
      </c>
      <c r="S353" s="18"/>
      <c r="T353" s="18"/>
      <c r="U353" s="18">
        <f aca="true" t="shared" si="3" ref="U353:U363">R353*$S$11</f>
        <v>3.8363999999999994</v>
      </c>
      <c r="V353" s="18"/>
      <c r="W353" s="18"/>
    </row>
    <row r="354" spans="1:23" ht="12.75">
      <c r="A354" s="2">
        <v>6</v>
      </c>
      <c r="B354" s="22" t="s">
        <v>3</v>
      </c>
      <c r="C354" s="22"/>
      <c r="D354" s="22"/>
      <c r="E354" s="22"/>
      <c r="F354" s="22"/>
      <c r="G354" s="22"/>
      <c r="H354" s="22"/>
      <c r="I354" s="22"/>
      <c r="J354" s="23">
        <v>0.0834</v>
      </c>
      <c r="K354" s="23"/>
      <c r="L354" s="17" t="s">
        <v>73</v>
      </c>
      <c r="M354" s="17"/>
      <c r="N354" s="18">
        <v>40</v>
      </c>
      <c r="O354" s="18"/>
      <c r="P354" s="17">
        <v>1</v>
      </c>
      <c r="Q354" s="17"/>
      <c r="R354" s="18">
        <f t="shared" si="2"/>
        <v>3.3360000000000003</v>
      </c>
      <c r="S354" s="18"/>
      <c r="T354" s="18"/>
      <c r="U354" s="18">
        <f t="shared" si="3"/>
        <v>3.8364000000000003</v>
      </c>
      <c r="V354" s="18"/>
      <c r="W354" s="18"/>
    </row>
    <row r="355" spans="1:23" ht="12.75">
      <c r="A355" s="2">
        <v>7</v>
      </c>
      <c r="B355" s="22" t="s">
        <v>78</v>
      </c>
      <c r="C355" s="22"/>
      <c r="D355" s="22"/>
      <c r="E355" s="22"/>
      <c r="F355" s="22"/>
      <c r="G355" s="22"/>
      <c r="H355" s="22"/>
      <c r="I355" s="22"/>
      <c r="J355" s="23">
        <v>0.0278</v>
      </c>
      <c r="K355" s="23"/>
      <c r="L355" s="17" t="s">
        <v>73</v>
      </c>
      <c r="M355" s="17"/>
      <c r="N355" s="18">
        <v>7.4</v>
      </c>
      <c r="O355" s="18"/>
      <c r="P355" s="17">
        <v>1</v>
      </c>
      <c r="Q355" s="17"/>
      <c r="R355" s="18">
        <f t="shared" si="2"/>
        <v>0.20572</v>
      </c>
      <c r="S355" s="18"/>
      <c r="T355" s="18"/>
      <c r="U355" s="18">
        <f t="shared" si="3"/>
        <v>0.23657799999999995</v>
      </c>
      <c r="V355" s="18"/>
      <c r="W355" s="18"/>
    </row>
    <row r="356" spans="1:23" ht="12.75">
      <c r="A356" s="2">
        <v>8</v>
      </c>
      <c r="B356" s="22" t="s">
        <v>185</v>
      </c>
      <c r="C356" s="22"/>
      <c r="D356" s="22"/>
      <c r="E356" s="22"/>
      <c r="F356" s="22"/>
      <c r="G356" s="22"/>
      <c r="H356" s="22"/>
      <c r="I356" s="22"/>
      <c r="J356" s="23">
        <v>0.0278</v>
      </c>
      <c r="K356" s="23"/>
      <c r="L356" s="17" t="s">
        <v>73</v>
      </c>
      <c r="M356" s="17"/>
      <c r="N356" s="18">
        <v>600</v>
      </c>
      <c r="O356" s="18"/>
      <c r="P356" s="17">
        <v>1</v>
      </c>
      <c r="Q356" s="17"/>
      <c r="R356" s="18">
        <f t="shared" si="2"/>
        <v>16.68</v>
      </c>
      <c r="S356" s="18"/>
      <c r="T356" s="18"/>
      <c r="U356" s="18">
        <f t="shared" si="3"/>
        <v>19.182</v>
      </c>
      <c r="V356" s="18"/>
      <c r="W356" s="18"/>
    </row>
    <row r="357" spans="1:23" ht="12.75">
      <c r="A357" s="2">
        <v>9</v>
      </c>
      <c r="B357" s="22" t="s">
        <v>186</v>
      </c>
      <c r="C357" s="22"/>
      <c r="D357" s="22"/>
      <c r="E357" s="22"/>
      <c r="F357" s="22"/>
      <c r="G357" s="22"/>
      <c r="H357" s="22"/>
      <c r="I357" s="22"/>
      <c r="J357" s="23">
        <v>0.04</v>
      </c>
      <c r="K357" s="23"/>
      <c r="L357" s="17" t="s">
        <v>73</v>
      </c>
      <c r="M357" s="17"/>
      <c r="N357" s="18">
        <v>648.9</v>
      </c>
      <c r="O357" s="18"/>
      <c r="P357" s="17">
        <v>5</v>
      </c>
      <c r="Q357" s="17"/>
      <c r="R357" s="18">
        <f t="shared" si="2"/>
        <v>129.78</v>
      </c>
      <c r="S357" s="18"/>
      <c r="T357" s="18"/>
      <c r="U357" s="18">
        <f t="shared" si="3"/>
        <v>149.24699999999999</v>
      </c>
      <c r="V357" s="18"/>
      <c r="W357" s="18"/>
    </row>
    <row r="358" spans="1:23" ht="12.75">
      <c r="A358" s="2">
        <v>10</v>
      </c>
      <c r="B358" s="22" t="s">
        <v>7</v>
      </c>
      <c r="C358" s="22"/>
      <c r="D358" s="22"/>
      <c r="E358" s="22"/>
      <c r="F358" s="22"/>
      <c r="G358" s="22"/>
      <c r="H358" s="22"/>
      <c r="I358" s="22"/>
      <c r="J358" s="23">
        <v>0.0333</v>
      </c>
      <c r="K358" s="23"/>
      <c r="L358" s="17" t="s">
        <v>73</v>
      </c>
      <c r="M358" s="17"/>
      <c r="N358" s="18">
        <v>30</v>
      </c>
      <c r="O358" s="18"/>
      <c r="P358" s="17">
        <v>1</v>
      </c>
      <c r="Q358" s="17"/>
      <c r="R358" s="18">
        <f t="shared" si="2"/>
        <v>0.9990000000000001</v>
      </c>
      <c r="S358" s="18"/>
      <c r="T358" s="18"/>
      <c r="U358" s="18">
        <f t="shared" si="3"/>
        <v>1.1488500000000001</v>
      </c>
      <c r="V358" s="18"/>
      <c r="W358" s="18"/>
    </row>
    <row r="359" spans="1:23" ht="12.75">
      <c r="A359" s="2">
        <v>11</v>
      </c>
      <c r="B359" s="22" t="s">
        <v>187</v>
      </c>
      <c r="C359" s="22"/>
      <c r="D359" s="22"/>
      <c r="E359" s="22"/>
      <c r="F359" s="22"/>
      <c r="G359" s="22"/>
      <c r="H359" s="22"/>
      <c r="I359" s="22"/>
      <c r="J359" s="23">
        <v>0.0278</v>
      </c>
      <c r="K359" s="23"/>
      <c r="L359" s="17" t="s">
        <v>73</v>
      </c>
      <c r="M359" s="17"/>
      <c r="N359" s="18">
        <v>318.5</v>
      </c>
      <c r="O359" s="18"/>
      <c r="P359" s="17">
        <v>5</v>
      </c>
      <c r="Q359" s="17"/>
      <c r="R359" s="18">
        <f t="shared" si="2"/>
        <v>44.2715</v>
      </c>
      <c r="S359" s="18"/>
      <c r="T359" s="18"/>
      <c r="U359" s="18">
        <f t="shared" si="3"/>
        <v>50.912225</v>
      </c>
      <c r="V359" s="18"/>
      <c r="W359" s="18"/>
    </row>
    <row r="360" spans="1:23" ht="12.75">
      <c r="A360" s="2">
        <v>12</v>
      </c>
      <c r="B360" s="22" t="s">
        <v>188</v>
      </c>
      <c r="C360" s="22"/>
      <c r="D360" s="22"/>
      <c r="E360" s="22"/>
      <c r="F360" s="22"/>
      <c r="G360" s="22"/>
      <c r="H360" s="22"/>
      <c r="I360" s="22"/>
      <c r="J360" s="23">
        <v>0.0333</v>
      </c>
      <c r="K360" s="23"/>
      <c r="L360" s="17" t="s">
        <v>73</v>
      </c>
      <c r="M360" s="17"/>
      <c r="N360" s="18">
        <v>68.9</v>
      </c>
      <c r="O360" s="18"/>
      <c r="P360" s="17">
        <v>1</v>
      </c>
      <c r="Q360" s="17"/>
      <c r="R360" s="18">
        <f t="shared" si="2"/>
        <v>2.2943700000000002</v>
      </c>
      <c r="S360" s="18"/>
      <c r="T360" s="18"/>
      <c r="U360" s="18">
        <f t="shared" si="3"/>
        <v>2.6385255</v>
      </c>
      <c r="V360" s="18"/>
      <c r="W360" s="18"/>
    </row>
    <row r="361" spans="1:23" ht="12.75">
      <c r="A361" s="2">
        <v>13</v>
      </c>
      <c r="B361" s="22" t="s">
        <v>189</v>
      </c>
      <c r="C361" s="22"/>
      <c r="D361" s="22"/>
      <c r="E361" s="22"/>
      <c r="F361" s="22"/>
      <c r="G361" s="22"/>
      <c r="H361" s="22"/>
      <c r="I361" s="22"/>
      <c r="J361" s="23">
        <v>0.0333</v>
      </c>
      <c r="K361" s="23"/>
      <c r="L361" s="17" t="s">
        <v>73</v>
      </c>
      <c r="M361" s="17"/>
      <c r="N361" s="18">
        <v>15</v>
      </c>
      <c r="O361" s="18"/>
      <c r="P361" s="17">
        <v>1</v>
      </c>
      <c r="Q361" s="17"/>
      <c r="R361" s="18">
        <f t="shared" si="2"/>
        <v>0.49950000000000006</v>
      </c>
      <c r="S361" s="18"/>
      <c r="T361" s="18"/>
      <c r="U361" s="18">
        <f t="shared" si="3"/>
        <v>0.5744250000000001</v>
      </c>
      <c r="V361" s="18"/>
      <c r="W361" s="18"/>
    </row>
    <row r="362" spans="1:23" ht="12.75">
      <c r="A362" s="2">
        <v>14</v>
      </c>
      <c r="B362" s="22" t="s">
        <v>8</v>
      </c>
      <c r="C362" s="22"/>
      <c r="D362" s="22"/>
      <c r="E362" s="22"/>
      <c r="F362" s="22"/>
      <c r="G362" s="22"/>
      <c r="H362" s="22"/>
      <c r="I362" s="22"/>
      <c r="J362" s="23">
        <v>0.0825</v>
      </c>
      <c r="K362" s="23"/>
      <c r="L362" s="17" t="s">
        <v>73</v>
      </c>
      <c r="M362" s="17"/>
      <c r="N362" s="18">
        <v>35</v>
      </c>
      <c r="O362" s="18"/>
      <c r="P362" s="17">
        <v>1</v>
      </c>
      <c r="Q362" s="17"/>
      <c r="R362" s="18">
        <f t="shared" si="2"/>
        <v>2.8875</v>
      </c>
      <c r="S362" s="18"/>
      <c r="T362" s="18"/>
      <c r="U362" s="18">
        <f t="shared" si="3"/>
        <v>3.320625</v>
      </c>
      <c r="V362" s="18"/>
      <c r="W362" s="18"/>
    </row>
    <row r="363" spans="1:23" ht="12.75">
      <c r="A363" s="2">
        <v>15</v>
      </c>
      <c r="B363" s="22" t="s">
        <v>190</v>
      </c>
      <c r="C363" s="22"/>
      <c r="D363" s="22"/>
      <c r="E363" s="22"/>
      <c r="F363" s="22"/>
      <c r="G363" s="22"/>
      <c r="H363" s="22"/>
      <c r="I363" s="22"/>
      <c r="J363" s="23">
        <v>0.02</v>
      </c>
      <c r="K363" s="23"/>
      <c r="L363" s="17" t="s">
        <v>73</v>
      </c>
      <c r="M363" s="17"/>
      <c r="N363" s="18">
        <v>2793.1</v>
      </c>
      <c r="O363" s="18"/>
      <c r="P363" s="17">
        <v>5</v>
      </c>
      <c r="Q363" s="17"/>
      <c r="R363" s="18">
        <f t="shared" si="2"/>
        <v>279.31</v>
      </c>
      <c r="S363" s="18"/>
      <c r="T363" s="18"/>
      <c r="U363" s="18">
        <f t="shared" si="3"/>
        <v>321.2065</v>
      </c>
      <c r="V363" s="18"/>
      <c r="W363" s="18"/>
    </row>
    <row r="364" spans="1:23" ht="12.75" hidden="1">
      <c r="A364" s="2"/>
      <c r="B364" s="22"/>
      <c r="C364" s="22"/>
      <c r="D364" s="22"/>
      <c r="E364" s="22"/>
      <c r="F364" s="22"/>
      <c r="G364" s="22"/>
      <c r="H364" s="22"/>
      <c r="I364" s="22"/>
      <c r="J364" s="23"/>
      <c r="K364" s="23"/>
      <c r="L364" s="17"/>
      <c r="M364" s="17"/>
      <c r="N364" s="18"/>
      <c r="O364" s="18"/>
      <c r="P364" s="17"/>
      <c r="Q364" s="17"/>
      <c r="R364" s="18"/>
      <c r="S364" s="18"/>
      <c r="T364" s="18"/>
      <c r="U364" s="18"/>
      <c r="V364" s="18"/>
      <c r="W364" s="18"/>
    </row>
    <row r="365" spans="1:23" ht="12.75" hidden="1">
      <c r="A365" s="2"/>
      <c r="B365" s="22"/>
      <c r="C365" s="22"/>
      <c r="D365" s="22"/>
      <c r="E365" s="22"/>
      <c r="F365" s="22"/>
      <c r="G365" s="22"/>
      <c r="H365" s="22"/>
      <c r="I365" s="22"/>
      <c r="J365" s="23"/>
      <c r="K365" s="23"/>
      <c r="L365" s="17"/>
      <c r="M365" s="17"/>
      <c r="N365" s="18"/>
      <c r="O365" s="18"/>
      <c r="P365" s="17"/>
      <c r="Q365" s="17"/>
      <c r="R365" s="18"/>
      <c r="S365" s="18"/>
      <c r="T365" s="18"/>
      <c r="U365" s="18"/>
      <c r="V365" s="18"/>
      <c r="W365" s="18"/>
    </row>
    <row r="366" spans="1:23" ht="12.75" hidden="1">
      <c r="A366" s="2"/>
      <c r="B366" s="22"/>
      <c r="C366" s="22"/>
      <c r="D366" s="22"/>
      <c r="E366" s="22"/>
      <c r="F366" s="22"/>
      <c r="G366" s="22"/>
      <c r="H366" s="22"/>
      <c r="I366" s="22"/>
      <c r="J366" s="23"/>
      <c r="K366" s="23"/>
      <c r="L366" s="17"/>
      <c r="M366" s="17"/>
      <c r="N366" s="18"/>
      <c r="O366" s="18"/>
      <c r="P366" s="17"/>
      <c r="Q366" s="17"/>
      <c r="R366" s="18"/>
      <c r="S366" s="18"/>
      <c r="T366" s="18"/>
      <c r="U366" s="18"/>
      <c r="V366" s="18"/>
      <c r="W366" s="18"/>
    </row>
    <row r="367" spans="1:23" ht="12.75" hidden="1">
      <c r="A367" s="2"/>
      <c r="B367" s="22"/>
      <c r="C367" s="22"/>
      <c r="D367" s="22"/>
      <c r="E367" s="22"/>
      <c r="F367" s="22"/>
      <c r="G367" s="22"/>
      <c r="H367" s="22"/>
      <c r="I367" s="22"/>
      <c r="J367" s="23"/>
      <c r="K367" s="23"/>
      <c r="L367" s="17"/>
      <c r="M367" s="17"/>
      <c r="N367" s="18"/>
      <c r="O367" s="18"/>
      <c r="P367" s="17"/>
      <c r="Q367" s="17"/>
      <c r="R367" s="18"/>
      <c r="S367" s="18"/>
      <c r="T367" s="18"/>
      <c r="U367" s="18"/>
      <c r="V367" s="18"/>
      <c r="W367" s="18"/>
    </row>
    <row r="368" spans="1:23" ht="12.75" hidden="1">
      <c r="A368" s="2"/>
      <c r="B368" s="22"/>
      <c r="C368" s="22"/>
      <c r="D368" s="22"/>
      <c r="E368" s="22"/>
      <c r="F368" s="22"/>
      <c r="G368" s="22"/>
      <c r="H368" s="22"/>
      <c r="I368" s="22"/>
      <c r="J368" s="23"/>
      <c r="K368" s="23"/>
      <c r="L368" s="17"/>
      <c r="M368" s="17"/>
      <c r="N368" s="18"/>
      <c r="O368" s="18"/>
      <c r="P368" s="17"/>
      <c r="Q368" s="17"/>
      <c r="R368" s="18"/>
      <c r="S368" s="18"/>
      <c r="T368" s="18"/>
      <c r="U368" s="18"/>
      <c r="V368" s="18"/>
      <c r="W368" s="18"/>
    </row>
    <row r="369" spans="1:23" ht="12.75" hidden="1">
      <c r="A369" s="2"/>
      <c r="B369" s="22"/>
      <c r="C369" s="22"/>
      <c r="D369" s="22"/>
      <c r="E369" s="22"/>
      <c r="F369" s="22"/>
      <c r="G369" s="22"/>
      <c r="H369" s="22"/>
      <c r="I369" s="22"/>
      <c r="J369" s="23"/>
      <c r="K369" s="23"/>
      <c r="L369" s="17"/>
      <c r="M369" s="17"/>
      <c r="N369" s="18"/>
      <c r="O369" s="18"/>
      <c r="P369" s="17"/>
      <c r="Q369" s="17"/>
      <c r="R369" s="18"/>
      <c r="S369" s="18"/>
      <c r="T369" s="18"/>
      <c r="U369" s="18"/>
      <c r="V369" s="18"/>
      <c r="W369" s="18"/>
    </row>
    <row r="370" spans="1:23" ht="12.75" hidden="1">
      <c r="A370" s="2"/>
      <c r="B370" s="22"/>
      <c r="C370" s="22"/>
      <c r="D370" s="22"/>
      <c r="E370" s="22"/>
      <c r="F370" s="22"/>
      <c r="G370" s="22"/>
      <c r="H370" s="22"/>
      <c r="I370" s="22"/>
      <c r="J370" s="23"/>
      <c r="K370" s="23"/>
      <c r="L370" s="17"/>
      <c r="M370" s="17"/>
      <c r="N370" s="18"/>
      <c r="O370" s="18"/>
      <c r="P370" s="17"/>
      <c r="Q370" s="17"/>
      <c r="R370" s="18"/>
      <c r="S370" s="18"/>
      <c r="T370" s="18"/>
      <c r="U370" s="18"/>
      <c r="V370" s="18"/>
      <c r="W370" s="18"/>
    </row>
    <row r="371" spans="1:23" ht="12.75" hidden="1">
      <c r="A371" s="2"/>
      <c r="B371" s="22"/>
      <c r="C371" s="22"/>
      <c r="D371" s="22"/>
      <c r="E371" s="22"/>
      <c r="F371" s="22"/>
      <c r="G371" s="22"/>
      <c r="H371" s="22"/>
      <c r="I371" s="22"/>
      <c r="J371" s="23"/>
      <c r="K371" s="23"/>
      <c r="L371" s="17"/>
      <c r="M371" s="17"/>
      <c r="N371" s="18"/>
      <c r="O371" s="18"/>
      <c r="P371" s="17"/>
      <c r="Q371" s="17"/>
      <c r="R371" s="18"/>
      <c r="S371" s="18"/>
      <c r="T371" s="18"/>
      <c r="U371" s="18"/>
      <c r="V371" s="18"/>
      <c r="W371" s="18"/>
    </row>
    <row r="372" spans="1:23" ht="12.75" hidden="1">
      <c r="A372" s="2"/>
      <c r="B372" s="22"/>
      <c r="C372" s="22"/>
      <c r="D372" s="22"/>
      <c r="E372" s="22"/>
      <c r="F372" s="22"/>
      <c r="G372" s="22"/>
      <c r="H372" s="22"/>
      <c r="I372" s="22"/>
      <c r="J372" s="23"/>
      <c r="K372" s="23"/>
      <c r="L372" s="17"/>
      <c r="M372" s="17"/>
      <c r="N372" s="18"/>
      <c r="O372" s="18"/>
      <c r="P372" s="17"/>
      <c r="Q372" s="17"/>
      <c r="R372" s="18"/>
      <c r="S372" s="18"/>
      <c r="T372" s="18"/>
      <c r="U372" s="18"/>
      <c r="V372" s="18"/>
      <c r="W372" s="18"/>
    </row>
    <row r="373" spans="1:23" ht="12.75" hidden="1">
      <c r="A373" s="2"/>
      <c r="B373" s="22"/>
      <c r="C373" s="22"/>
      <c r="D373" s="22"/>
      <c r="E373" s="22"/>
      <c r="F373" s="22"/>
      <c r="G373" s="22"/>
      <c r="H373" s="22"/>
      <c r="I373" s="22"/>
      <c r="J373" s="23"/>
      <c r="K373" s="23"/>
      <c r="L373" s="17"/>
      <c r="M373" s="17"/>
      <c r="N373" s="18"/>
      <c r="O373" s="18"/>
      <c r="P373" s="17"/>
      <c r="Q373" s="17"/>
      <c r="R373" s="18"/>
      <c r="S373" s="18"/>
      <c r="T373" s="18"/>
      <c r="U373" s="18"/>
      <c r="V373" s="18"/>
      <c r="W373" s="18"/>
    </row>
    <row r="374" spans="1:23" ht="12.75" hidden="1">
      <c r="A374" s="2"/>
      <c r="B374" s="22"/>
      <c r="C374" s="22"/>
      <c r="D374" s="22"/>
      <c r="E374" s="22"/>
      <c r="F374" s="22"/>
      <c r="G374" s="22"/>
      <c r="H374" s="22"/>
      <c r="I374" s="22"/>
      <c r="J374" s="23"/>
      <c r="K374" s="23"/>
      <c r="L374" s="17"/>
      <c r="M374" s="17"/>
      <c r="N374" s="18"/>
      <c r="O374" s="18"/>
      <c r="P374" s="17"/>
      <c r="Q374" s="17"/>
      <c r="R374" s="18"/>
      <c r="S374" s="18"/>
      <c r="T374" s="18"/>
      <c r="U374" s="18"/>
      <c r="V374" s="18"/>
      <c r="W374" s="18"/>
    </row>
    <row r="375" spans="1:23" ht="12.75">
      <c r="A375" s="6"/>
      <c r="B375" s="19" t="s">
        <v>57</v>
      </c>
      <c r="C375" s="19"/>
      <c r="D375" s="19"/>
      <c r="E375" s="19"/>
      <c r="F375" s="19"/>
      <c r="G375" s="19"/>
      <c r="H375" s="19"/>
      <c r="I375" s="19"/>
      <c r="J375" s="20"/>
      <c r="K375" s="20"/>
      <c r="L375" s="20"/>
      <c r="M375" s="20"/>
      <c r="N375" s="20"/>
      <c r="O375" s="20"/>
      <c r="P375" s="20"/>
      <c r="Q375" s="20"/>
      <c r="R375" s="21">
        <f>SUM(R342:T374)</f>
        <v>552.82298</v>
      </c>
      <c r="S375" s="21"/>
      <c r="T375" s="21"/>
      <c r="U375" s="21">
        <f>SUM(U342:W374)</f>
        <v>635.746427</v>
      </c>
      <c r="V375" s="21"/>
      <c r="W375" s="21"/>
    </row>
    <row r="376" ht="0.75" customHeight="1"/>
    <row r="379" spans="1:33" ht="12.75">
      <c r="A379" s="70" t="s">
        <v>23</v>
      </c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"/>
      <c r="Z379" s="7"/>
      <c r="AA379" s="7"/>
      <c r="AB379" s="7"/>
      <c r="AC379" s="7"/>
      <c r="AD379" s="7"/>
      <c r="AE379" s="7"/>
      <c r="AF379" s="7"/>
      <c r="AG379" s="7"/>
    </row>
    <row r="380" spans="1:33" ht="25.5" customHeight="1">
      <c r="A380" s="25" t="s">
        <v>195</v>
      </c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7"/>
      <c r="Z380" s="7"/>
      <c r="AA380" s="7"/>
      <c r="AB380" s="7"/>
      <c r="AC380" s="7"/>
      <c r="AD380" s="7"/>
      <c r="AE380" s="7"/>
      <c r="AF380" s="7"/>
      <c r="AG380" s="7"/>
    </row>
    <row r="381" spans="1:33" ht="12.75">
      <c r="A381" s="70" t="s">
        <v>150</v>
      </c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"/>
      <c r="Z381" s="7"/>
      <c r="AA381" s="7"/>
      <c r="AB381" s="7"/>
      <c r="AC381" s="7"/>
      <c r="AD381" s="7"/>
      <c r="AE381" s="7"/>
      <c r="AF381" s="7"/>
      <c r="AG381" s="7"/>
    </row>
    <row r="382" spans="1:33" ht="12.75">
      <c r="A382" s="15" t="s">
        <v>27</v>
      </c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6">
        <v>30.3</v>
      </c>
      <c r="R382" s="16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4" spans="1:24" ht="12.75">
      <c r="A384" s="17" t="s">
        <v>45</v>
      </c>
      <c r="B384" s="17" t="s">
        <v>15</v>
      </c>
      <c r="C384" s="17"/>
      <c r="D384" s="17"/>
      <c r="E384" s="17"/>
      <c r="F384" s="11" t="s">
        <v>22</v>
      </c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35" t="s">
        <v>57</v>
      </c>
      <c r="W384" s="36"/>
      <c r="X384" s="37"/>
    </row>
    <row r="385" spans="1:24" ht="87.75" customHeight="1">
      <c r="A385" s="17"/>
      <c r="B385" s="17"/>
      <c r="C385" s="17"/>
      <c r="D385" s="17"/>
      <c r="E385" s="17"/>
      <c r="F385" s="73" t="s">
        <v>16</v>
      </c>
      <c r="G385" s="73"/>
      <c r="H385" s="73" t="s">
        <v>17</v>
      </c>
      <c r="I385" s="73"/>
      <c r="J385" s="74" t="s">
        <v>18</v>
      </c>
      <c r="K385" s="75"/>
      <c r="L385" s="74" t="s">
        <v>196</v>
      </c>
      <c r="M385" s="75"/>
      <c r="N385" s="73" t="s">
        <v>197</v>
      </c>
      <c r="O385" s="73"/>
      <c r="P385" s="73" t="s">
        <v>19</v>
      </c>
      <c r="Q385" s="73"/>
      <c r="R385" s="73" t="s">
        <v>20</v>
      </c>
      <c r="S385" s="73"/>
      <c r="T385" s="73" t="s">
        <v>21</v>
      </c>
      <c r="U385" s="73"/>
      <c r="V385" s="41"/>
      <c r="W385" s="42"/>
      <c r="X385" s="43"/>
    </row>
    <row r="386" spans="1:24" ht="12.75">
      <c r="A386" s="4">
        <v>1</v>
      </c>
      <c r="B386" s="60">
        <v>2</v>
      </c>
      <c r="C386" s="76"/>
      <c r="D386" s="76"/>
      <c r="E386" s="76"/>
      <c r="F386" s="60">
        <v>3</v>
      </c>
      <c r="G386" s="61"/>
      <c r="H386" s="60">
        <v>4</v>
      </c>
      <c r="I386" s="61"/>
      <c r="J386" s="60">
        <v>5</v>
      </c>
      <c r="K386" s="61"/>
      <c r="L386" s="60">
        <v>6</v>
      </c>
      <c r="M386" s="61"/>
      <c r="N386" s="60">
        <v>7</v>
      </c>
      <c r="O386" s="61"/>
      <c r="P386" s="60">
        <v>8</v>
      </c>
      <c r="Q386" s="61"/>
      <c r="R386" s="60">
        <v>9</v>
      </c>
      <c r="S386" s="61"/>
      <c r="T386" s="60">
        <v>10</v>
      </c>
      <c r="U386" s="76"/>
      <c r="V386" s="60">
        <v>11</v>
      </c>
      <c r="W386" s="76"/>
      <c r="X386" s="61"/>
    </row>
    <row r="387" spans="1:25" ht="73.5" customHeight="1">
      <c r="A387" s="2">
        <v>1</v>
      </c>
      <c r="B387" s="11" t="s">
        <v>194</v>
      </c>
      <c r="C387" s="12"/>
      <c r="D387" s="12"/>
      <c r="E387" s="12"/>
      <c r="F387" s="71">
        <f>U83</f>
        <v>45412.2536203791</v>
      </c>
      <c r="G387" s="72"/>
      <c r="H387" s="66">
        <f>U237/25.4*Q382</f>
        <v>679.4843592519687</v>
      </c>
      <c r="I387" s="67"/>
      <c r="J387" s="71">
        <f>U375*Q382/25.4</f>
        <v>758.3904227598426</v>
      </c>
      <c r="K387" s="72"/>
      <c r="L387" s="71">
        <v>0</v>
      </c>
      <c r="M387" s="72"/>
      <c r="N387" s="71">
        <v>0</v>
      </c>
      <c r="O387" s="72"/>
      <c r="P387" s="71">
        <f>F387+H387+J387+L387+N387</f>
        <v>46850.12840239091</v>
      </c>
      <c r="Q387" s="72"/>
      <c r="R387" s="71">
        <f>P387*S13</f>
        <v>10962.930046159474</v>
      </c>
      <c r="S387" s="72"/>
      <c r="T387" s="66">
        <f>(P387+R387)*S14</f>
        <v>8093.828182797055</v>
      </c>
      <c r="U387" s="77"/>
      <c r="V387" s="66">
        <f>P387+R387+T387</f>
        <v>65906.88663134744</v>
      </c>
      <c r="W387" s="12"/>
      <c r="X387" s="13"/>
      <c r="Y387" s="9">
        <f>V387/K78</f>
        <v>435.02895466235935</v>
      </c>
    </row>
  </sheetData>
  <mergeCells count="1865">
    <mergeCell ref="T387:U387"/>
    <mergeCell ref="V387:X387"/>
    <mergeCell ref="A379:X379"/>
    <mergeCell ref="A380:X380"/>
    <mergeCell ref="A381:X381"/>
    <mergeCell ref="T386:U386"/>
    <mergeCell ref="V386:X386"/>
    <mergeCell ref="B387:E387"/>
    <mergeCell ref="F387:G387"/>
    <mergeCell ref="H387:I387"/>
    <mergeCell ref="J387:K387"/>
    <mergeCell ref="L387:M387"/>
    <mergeCell ref="N387:O387"/>
    <mergeCell ref="P387:Q387"/>
    <mergeCell ref="R387:S387"/>
    <mergeCell ref="R385:S385"/>
    <mergeCell ref="T385:U385"/>
    <mergeCell ref="B386:E386"/>
    <mergeCell ref="F386:G386"/>
    <mergeCell ref="H386:I386"/>
    <mergeCell ref="J386:K386"/>
    <mergeCell ref="L386:M386"/>
    <mergeCell ref="N386:O386"/>
    <mergeCell ref="P386:Q386"/>
    <mergeCell ref="R386:S386"/>
    <mergeCell ref="A384:A385"/>
    <mergeCell ref="B384:E385"/>
    <mergeCell ref="F384:U384"/>
    <mergeCell ref="U237:W237"/>
    <mergeCell ref="V384:X385"/>
    <mergeCell ref="F385:G385"/>
    <mergeCell ref="H385:I385"/>
    <mergeCell ref="J385:K385"/>
    <mergeCell ref="L385:M385"/>
    <mergeCell ref="N385:O385"/>
    <mergeCell ref="P385:Q385"/>
    <mergeCell ref="R210:T210"/>
    <mergeCell ref="U210:W210"/>
    <mergeCell ref="B210:J210"/>
    <mergeCell ref="K210:L210"/>
    <mergeCell ref="M210:N210"/>
    <mergeCell ref="O210:Q210"/>
    <mergeCell ref="B237:J237"/>
    <mergeCell ref="K237:L237"/>
    <mergeCell ref="A382:P382"/>
    <mergeCell ref="Q382:R382"/>
    <mergeCell ref="R237:T237"/>
    <mergeCell ref="M237:N237"/>
    <mergeCell ref="O237:Q237"/>
    <mergeCell ref="M236:N236"/>
    <mergeCell ref="O236:Q236"/>
    <mergeCell ref="R234:T234"/>
    <mergeCell ref="U234:W234"/>
    <mergeCell ref="R235:T235"/>
    <mergeCell ref="U235:W235"/>
    <mergeCell ref="R236:T236"/>
    <mergeCell ref="U236:W236"/>
    <mergeCell ref="B235:J235"/>
    <mergeCell ref="K235:L235"/>
    <mergeCell ref="M235:N235"/>
    <mergeCell ref="O235:Q235"/>
    <mergeCell ref="B236:J236"/>
    <mergeCell ref="K236:L236"/>
    <mergeCell ref="B234:J234"/>
    <mergeCell ref="K234:L234"/>
    <mergeCell ref="M234:N234"/>
    <mergeCell ref="O234:Q234"/>
    <mergeCell ref="R233:T233"/>
    <mergeCell ref="U233:W233"/>
    <mergeCell ref="B232:J232"/>
    <mergeCell ref="K232:L232"/>
    <mergeCell ref="B233:J233"/>
    <mergeCell ref="K233:L233"/>
    <mergeCell ref="M233:N233"/>
    <mergeCell ref="O233:Q233"/>
    <mergeCell ref="M232:N232"/>
    <mergeCell ref="O232:Q232"/>
    <mergeCell ref="R230:T230"/>
    <mergeCell ref="U230:W230"/>
    <mergeCell ref="R231:T231"/>
    <mergeCell ref="U231:W231"/>
    <mergeCell ref="R232:T232"/>
    <mergeCell ref="U232:W232"/>
    <mergeCell ref="B231:J231"/>
    <mergeCell ref="K231:L231"/>
    <mergeCell ref="M231:N231"/>
    <mergeCell ref="O231:Q231"/>
    <mergeCell ref="B230:J230"/>
    <mergeCell ref="K230:L230"/>
    <mergeCell ref="M230:N230"/>
    <mergeCell ref="O230:Q230"/>
    <mergeCell ref="R229:T229"/>
    <mergeCell ref="U229:W229"/>
    <mergeCell ref="B228:J228"/>
    <mergeCell ref="K228:L228"/>
    <mergeCell ref="B229:J229"/>
    <mergeCell ref="K229:L229"/>
    <mergeCell ref="M229:N229"/>
    <mergeCell ref="O229:Q229"/>
    <mergeCell ref="M228:N228"/>
    <mergeCell ref="O228:Q228"/>
    <mergeCell ref="R226:T226"/>
    <mergeCell ref="U226:W226"/>
    <mergeCell ref="R227:T227"/>
    <mergeCell ref="U227:W227"/>
    <mergeCell ref="R228:T228"/>
    <mergeCell ref="U228:W228"/>
    <mergeCell ref="B227:J227"/>
    <mergeCell ref="K227:L227"/>
    <mergeCell ref="M227:N227"/>
    <mergeCell ref="O227:Q227"/>
    <mergeCell ref="B226:J226"/>
    <mergeCell ref="K226:L226"/>
    <mergeCell ref="M226:N226"/>
    <mergeCell ref="O226:Q226"/>
    <mergeCell ref="R225:T225"/>
    <mergeCell ref="U225:W225"/>
    <mergeCell ref="B224:J224"/>
    <mergeCell ref="K224:L224"/>
    <mergeCell ref="B225:J225"/>
    <mergeCell ref="K225:L225"/>
    <mergeCell ref="M225:N225"/>
    <mergeCell ref="O225:Q225"/>
    <mergeCell ref="M224:N224"/>
    <mergeCell ref="O224:Q224"/>
    <mergeCell ref="R223:T223"/>
    <mergeCell ref="U223:W223"/>
    <mergeCell ref="R224:T224"/>
    <mergeCell ref="U224:W224"/>
    <mergeCell ref="B223:J223"/>
    <mergeCell ref="K223:L223"/>
    <mergeCell ref="M223:N223"/>
    <mergeCell ref="O223:Q223"/>
    <mergeCell ref="R222:T222"/>
    <mergeCell ref="U222:W222"/>
    <mergeCell ref="B221:J221"/>
    <mergeCell ref="K221:L221"/>
    <mergeCell ref="B222:J222"/>
    <mergeCell ref="K222:L222"/>
    <mergeCell ref="M222:N222"/>
    <mergeCell ref="O222:Q222"/>
    <mergeCell ref="M221:N221"/>
    <mergeCell ref="O221:Q221"/>
    <mergeCell ref="R219:T219"/>
    <mergeCell ref="U219:W219"/>
    <mergeCell ref="R220:T220"/>
    <mergeCell ref="U220:W220"/>
    <mergeCell ref="R221:T221"/>
    <mergeCell ref="U221:W221"/>
    <mergeCell ref="B220:J220"/>
    <mergeCell ref="K220:L220"/>
    <mergeCell ref="M220:N220"/>
    <mergeCell ref="O220:Q220"/>
    <mergeCell ref="B219:J219"/>
    <mergeCell ref="K219:L219"/>
    <mergeCell ref="M219:N219"/>
    <mergeCell ref="O219:Q219"/>
    <mergeCell ref="R218:T218"/>
    <mergeCell ref="U218:W218"/>
    <mergeCell ref="B217:J217"/>
    <mergeCell ref="K217:L217"/>
    <mergeCell ref="B218:J218"/>
    <mergeCell ref="K218:L218"/>
    <mergeCell ref="M218:N218"/>
    <mergeCell ref="O218:Q218"/>
    <mergeCell ref="M217:N217"/>
    <mergeCell ref="O217:Q217"/>
    <mergeCell ref="R215:T215"/>
    <mergeCell ref="U215:W215"/>
    <mergeCell ref="R216:T216"/>
    <mergeCell ref="U216:W216"/>
    <mergeCell ref="R217:T217"/>
    <mergeCell ref="U217:W217"/>
    <mergeCell ref="B216:J216"/>
    <mergeCell ref="K216:L216"/>
    <mergeCell ref="M216:N216"/>
    <mergeCell ref="O216:Q216"/>
    <mergeCell ref="B215:J215"/>
    <mergeCell ref="K215:L215"/>
    <mergeCell ref="M215:N215"/>
    <mergeCell ref="O215:Q215"/>
    <mergeCell ref="R214:T214"/>
    <mergeCell ref="U214:W214"/>
    <mergeCell ref="B213:J213"/>
    <mergeCell ref="K213:L213"/>
    <mergeCell ref="B214:J214"/>
    <mergeCell ref="K214:L214"/>
    <mergeCell ref="M214:N214"/>
    <mergeCell ref="O214:Q214"/>
    <mergeCell ref="M213:N213"/>
    <mergeCell ref="O213:Q213"/>
    <mergeCell ref="R211:T211"/>
    <mergeCell ref="U211:W211"/>
    <mergeCell ref="R212:T212"/>
    <mergeCell ref="U212:W212"/>
    <mergeCell ref="R213:T213"/>
    <mergeCell ref="U213:W213"/>
    <mergeCell ref="B212:J212"/>
    <mergeCell ref="K212:L212"/>
    <mergeCell ref="M212:N212"/>
    <mergeCell ref="O212:Q212"/>
    <mergeCell ref="B211:J211"/>
    <mergeCell ref="K211:L211"/>
    <mergeCell ref="M211:N211"/>
    <mergeCell ref="O211:Q211"/>
    <mergeCell ref="R209:T209"/>
    <mergeCell ref="U209:W209"/>
    <mergeCell ref="B208:J208"/>
    <mergeCell ref="K208:L208"/>
    <mergeCell ref="B209:J209"/>
    <mergeCell ref="K209:L209"/>
    <mergeCell ref="M209:N209"/>
    <mergeCell ref="O209:Q209"/>
    <mergeCell ref="M208:N208"/>
    <mergeCell ref="O208:Q208"/>
    <mergeCell ref="R206:T206"/>
    <mergeCell ref="U206:W206"/>
    <mergeCell ref="R207:T207"/>
    <mergeCell ref="U207:W207"/>
    <mergeCell ref="R208:T208"/>
    <mergeCell ref="U208:W208"/>
    <mergeCell ref="B207:J207"/>
    <mergeCell ref="K207:L207"/>
    <mergeCell ref="M207:N207"/>
    <mergeCell ref="O207:Q207"/>
    <mergeCell ref="B206:J206"/>
    <mergeCell ref="K206:L206"/>
    <mergeCell ref="M206:N206"/>
    <mergeCell ref="O206:Q206"/>
    <mergeCell ref="R205:T205"/>
    <mergeCell ref="U205:W205"/>
    <mergeCell ref="B204:J204"/>
    <mergeCell ref="K204:L204"/>
    <mergeCell ref="B205:J205"/>
    <mergeCell ref="K205:L205"/>
    <mergeCell ref="M205:N205"/>
    <mergeCell ref="O205:Q205"/>
    <mergeCell ref="M204:N204"/>
    <mergeCell ref="O204:Q204"/>
    <mergeCell ref="R202:T202"/>
    <mergeCell ref="U202:W202"/>
    <mergeCell ref="R203:T203"/>
    <mergeCell ref="U203:W203"/>
    <mergeCell ref="R204:T204"/>
    <mergeCell ref="U204:W204"/>
    <mergeCell ref="B203:J203"/>
    <mergeCell ref="K203:L203"/>
    <mergeCell ref="M203:N203"/>
    <mergeCell ref="O203:Q203"/>
    <mergeCell ref="B202:J202"/>
    <mergeCell ref="K202:L202"/>
    <mergeCell ref="M202:N202"/>
    <mergeCell ref="O202:Q202"/>
    <mergeCell ref="M201:N201"/>
    <mergeCell ref="O201:Q201"/>
    <mergeCell ref="M200:N200"/>
    <mergeCell ref="O200:Q200"/>
    <mergeCell ref="B200:J200"/>
    <mergeCell ref="K200:L200"/>
    <mergeCell ref="B201:J201"/>
    <mergeCell ref="K201:L201"/>
    <mergeCell ref="R201:T201"/>
    <mergeCell ref="U201:W201"/>
    <mergeCell ref="R200:T200"/>
    <mergeCell ref="U200:W200"/>
    <mergeCell ref="A195:W195"/>
    <mergeCell ref="A196:W196"/>
    <mergeCell ref="A198:A199"/>
    <mergeCell ref="B198:J199"/>
    <mergeCell ref="K198:L199"/>
    <mergeCell ref="M198:N199"/>
    <mergeCell ref="O198:Q199"/>
    <mergeCell ref="R198:W198"/>
    <mergeCell ref="R199:T199"/>
    <mergeCell ref="U199:W199"/>
    <mergeCell ref="B187:J187"/>
    <mergeCell ref="K187:L187"/>
    <mergeCell ref="A193:W193"/>
    <mergeCell ref="A194:W194"/>
    <mergeCell ref="B188:J188"/>
    <mergeCell ref="K188:L188"/>
    <mergeCell ref="M188:N188"/>
    <mergeCell ref="O188:Q188"/>
    <mergeCell ref="M187:N187"/>
    <mergeCell ref="O187:Q187"/>
    <mergeCell ref="R189:T189"/>
    <mergeCell ref="U189:W189"/>
    <mergeCell ref="R187:T187"/>
    <mergeCell ref="U187:W187"/>
    <mergeCell ref="R188:T188"/>
    <mergeCell ref="U188:W188"/>
    <mergeCell ref="R190:T190"/>
    <mergeCell ref="U190:W190"/>
    <mergeCell ref="B189:J189"/>
    <mergeCell ref="K189:L189"/>
    <mergeCell ref="M189:N189"/>
    <mergeCell ref="O189:Q189"/>
    <mergeCell ref="B190:J190"/>
    <mergeCell ref="K190:L190"/>
    <mergeCell ref="M190:N190"/>
    <mergeCell ref="O190:Q190"/>
    <mergeCell ref="R186:T186"/>
    <mergeCell ref="U186:W186"/>
    <mergeCell ref="B185:J185"/>
    <mergeCell ref="K185:L185"/>
    <mergeCell ref="B186:J186"/>
    <mergeCell ref="K186:L186"/>
    <mergeCell ref="M186:N186"/>
    <mergeCell ref="O186:Q186"/>
    <mergeCell ref="M185:N185"/>
    <mergeCell ref="O185:Q185"/>
    <mergeCell ref="R183:T183"/>
    <mergeCell ref="U183:W183"/>
    <mergeCell ref="R184:T184"/>
    <mergeCell ref="U184:W184"/>
    <mergeCell ref="R185:T185"/>
    <mergeCell ref="U185:W185"/>
    <mergeCell ref="B184:J184"/>
    <mergeCell ref="K184:L184"/>
    <mergeCell ref="M184:N184"/>
    <mergeCell ref="O184:Q184"/>
    <mergeCell ref="B183:J183"/>
    <mergeCell ref="K183:L183"/>
    <mergeCell ref="M183:N183"/>
    <mergeCell ref="O183:Q183"/>
    <mergeCell ref="R182:T182"/>
    <mergeCell ref="U182:W182"/>
    <mergeCell ref="B181:J181"/>
    <mergeCell ref="K181:L181"/>
    <mergeCell ref="B182:J182"/>
    <mergeCell ref="K182:L182"/>
    <mergeCell ref="M182:N182"/>
    <mergeCell ref="O182:Q182"/>
    <mergeCell ref="M181:N181"/>
    <mergeCell ref="O181:Q181"/>
    <mergeCell ref="R179:T179"/>
    <mergeCell ref="U179:W179"/>
    <mergeCell ref="R180:T180"/>
    <mergeCell ref="U180:W180"/>
    <mergeCell ref="R181:T181"/>
    <mergeCell ref="U181:W181"/>
    <mergeCell ref="B180:J180"/>
    <mergeCell ref="K180:L180"/>
    <mergeCell ref="M180:N180"/>
    <mergeCell ref="O180:Q180"/>
    <mergeCell ref="B179:J179"/>
    <mergeCell ref="K179:L179"/>
    <mergeCell ref="M179:N179"/>
    <mergeCell ref="O179:Q179"/>
    <mergeCell ref="R178:T178"/>
    <mergeCell ref="U178:W178"/>
    <mergeCell ref="B177:J177"/>
    <mergeCell ref="K177:L177"/>
    <mergeCell ref="B178:J178"/>
    <mergeCell ref="K178:L178"/>
    <mergeCell ref="M178:N178"/>
    <mergeCell ref="O178:Q178"/>
    <mergeCell ref="M177:N177"/>
    <mergeCell ref="O177:Q177"/>
    <mergeCell ref="R175:T175"/>
    <mergeCell ref="U175:W175"/>
    <mergeCell ref="R176:T176"/>
    <mergeCell ref="U176:W176"/>
    <mergeCell ref="R177:T177"/>
    <mergeCell ref="U177:W177"/>
    <mergeCell ref="B176:J176"/>
    <mergeCell ref="K176:L176"/>
    <mergeCell ref="M176:N176"/>
    <mergeCell ref="O176:Q176"/>
    <mergeCell ref="B175:J175"/>
    <mergeCell ref="K175:L175"/>
    <mergeCell ref="M175:N175"/>
    <mergeCell ref="O175:Q175"/>
    <mergeCell ref="R174:T174"/>
    <mergeCell ref="U174:W174"/>
    <mergeCell ref="B173:J173"/>
    <mergeCell ref="K173:L173"/>
    <mergeCell ref="B174:J174"/>
    <mergeCell ref="K174:L174"/>
    <mergeCell ref="M174:N174"/>
    <mergeCell ref="O174:Q174"/>
    <mergeCell ref="M173:N173"/>
    <mergeCell ref="O173:Q173"/>
    <mergeCell ref="R171:T171"/>
    <mergeCell ref="U171:W171"/>
    <mergeCell ref="R172:T172"/>
    <mergeCell ref="U172:W172"/>
    <mergeCell ref="R173:T173"/>
    <mergeCell ref="U173:W173"/>
    <mergeCell ref="B172:J172"/>
    <mergeCell ref="K172:L172"/>
    <mergeCell ref="M172:N172"/>
    <mergeCell ref="O172:Q172"/>
    <mergeCell ref="B171:J171"/>
    <mergeCell ref="K171:L171"/>
    <mergeCell ref="M171:N171"/>
    <mergeCell ref="O171:Q171"/>
    <mergeCell ref="R170:T170"/>
    <mergeCell ref="U170:W170"/>
    <mergeCell ref="B169:J169"/>
    <mergeCell ref="K169:L169"/>
    <mergeCell ref="B170:J170"/>
    <mergeCell ref="K170:L170"/>
    <mergeCell ref="M170:N170"/>
    <mergeCell ref="O170:Q170"/>
    <mergeCell ref="M169:N169"/>
    <mergeCell ref="O169:Q169"/>
    <mergeCell ref="R167:T167"/>
    <mergeCell ref="U167:W167"/>
    <mergeCell ref="R168:T168"/>
    <mergeCell ref="U168:W168"/>
    <mergeCell ref="R169:T169"/>
    <mergeCell ref="U169:W169"/>
    <mergeCell ref="B168:J168"/>
    <mergeCell ref="K168:L168"/>
    <mergeCell ref="M168:N168"/>
    <mergeCell ref="O168:Q168"/>
    <mergeCell ref="B167:J167"/>
    <mergeCell ref="K167:L167"/>
    <mergeCell ref="M167:N167"/>
    <mergeCell ref="O167:Q167"/>
    <mergeCell ref="R166:T166"/>
    <mergeCell ref="U166:W166"/>
    <mergeCell ref="B165:J165"/>
    <mergeCell ref="K165:L165"/>
    <mergeCell ref="B166:J166"/>
    <mergeCell ref="K166:L166"/>
    <mergeCell ref="M166:N166"/>
    <mergeCell ref="O166:Q166"/>
    <mergeCell ref="M165:N165"/>
    <mergeCell ref="O165:Q165"/>
    <mergeCell ref="R163:T163"/>
    <mergeCell ref="U163:W163"/>
    <mergeCell ref="R164:T164"/>
    <mergeCell ref="U164:W164"/>
    <mergeCell ref="R165:T165"/>
    <mergeCell ref="U165:W165"/>
    <mergeCell ref="B164:J164"/>
    <mergeCell ref="K164:L164"/>
    <mergeCell ref="M164:N164"/>
    <mergeCell ref="O164:Q164"/>
    <mergeCell ref="B163:J163"/>
    <mergeCell ref="K163:L163"/>
    <mergeCell ref="M163:N163"/>
    <mergeCell ref="O163:Q163"/>
    <mergeCell ref="R162:T162"/>
    <mergeCell ref="U162:W162"/>
    <mergeCell ref="B161:J161"/>
    <mergeCell ref="K161:L161"/>
    <mergeCell ref="B162:J162"/>
    <mergeCell ref="K162:L162"/>
    <mergeCell ref="M162:N162"/>
    <mergeCell ref="O162:Q162"/>
    <mergeCell ref="M161:N161"/>
    <mergeCell ref="O161:Q161"/>
    <mergeCell ref="R159:T159"/>
    <mergeCell ref="U159:W159"/>
    <mergeCell ref="R160:T160"/>
    <mergeCell ref="U160:W160"/>
    <mergeCell ref="R161:T161"/>
    <mergeCell ref="U161:W161"/>
    <mergeCell ref="B160:J160"/>
    <mergeCell ref="K160:L160"/>
    <mergeCell ref="M160:N160"/>
    <mergeCell ref="O160:Q160"/>
    <mergeCell ref="B159:J159"/>
    <mergeCell ref="K159:L159"/>
    <mergeCell ref="M159:N159"/>
    <mergeCell ref="O159:Q159"/>
    <mergeCell ref="R158:T158"/>
    <mergeCell ref="U158:W158"/>
    <mergeCell ref="B157:J157"/>
    <mergeCell ref="K157:L157"/>
    <mergeCell ref="B158:J158"/>
    <mergeCell ref="K158:L158"/>
    <mergeCell ref="M158:N158"/>
    <mergeCell ref="O158:Q158"/>
    <mergeCell ref="M157:N157"/>
    <mergeCell ref="O157:Q157"/>
    <mergeCell ref="R155:T155"/>
    <mergeCell ref="U155:W155"/>
    <mergeCell ref="R156:T156"/>
    <mergeCell ref="U156:W156"/>
    <mergeCell ref="R157:T157"/>
    <mergeCell ref="U157:W157"/>
    <mergeCell ref="B156:J156"/>
    <mergeCell ref="K156:L156"/>
    <mergeCell ref="M156:N156"/>
    <mergeCell ref="O156:Q156"/>
    <mergeCell ref="B155:J155"/>
    <mergeCell ref="K155:L155"/>
    <mergeCell ref="M155:N155"/>
    <mergeCell ref="O155:Q155"/>
    <mergeCell ref="R153:T153"/>
    <mergeCell ref="U153:W153"/>
    <mergeCell ref="B154:J154"/>
    <mergeCell ref="K154:L154"/>
    <mergeCell ref="M154:N154"/>
    <mergeCell ref="O154:Q154"/>
    <mergeCell ref="R154:T154"/>
    <mergeCell ref="U154:W154"/>
    <mergeCell ref="B153:J153"/>
    <mergeCell ref="K153:L153"/>
    <mergeCell ref="M153:N153"/>
    <mergeCell ref="O153:Q153"/>
    <mergeCell ref="A148:W148"/>
    <mergeCell ref="A149:W149"/>
    <mergeCell ref="A151:A152"/>
    <mergeCell ref="B151:J152"/>
    <mergeCell ref="K151:L152"/>
    <mergeCell ref="M151:N152"/>
    <mergeCell ref="O151:Q152"/>
    <mergeCell ref="R151:W151"/>
    <mergeCell ref="R152:T152"/>
    <mergeCell ref="U152:W152"/>
    <mergeCell ref="R143:T143"/>
    <mergeCell ref="U143:W143"/>
    <mergeCell ref="A146:W146"/>
    <mergeCell ref="A147:W147"/>
    <mergeCell ref="B143:J143"/>
    <mergeCell ref="K143:L143"/>
    <mergeCell ref="M143:N143"/>
    <mergeCell ref="O143:Q143"/>
    <mergeCell ref="R142:T142"/>
    <mergeCell ref="U142:W142"/>
    <mergeCell ref="B141:J141"/>
    <mergeCell ref="K141:L141"/>
    <mergeCell ref="B142:J142"/>
    <mergeCell ref="K142:L142"/>
    <mergeCell ref="M142:N142"/>
    <mergeCell ref="O142:Q142"/>
    <mergeCell ref="M141:N141"/>
    <mergeCell ref="O141:Q141"/>
    <mergeCell ref="R139:T139"/>
    <mergeCell ref="U139:W139"/>
    <mergeCell ref="R140:T140"/>
    <mergeCell ref="U140:W140"/>
    <mergeCell ref="R141:T141"/>
    <mergeCell ref="U141:W141"/>
    <mergeCell ref="B140:J140"/>
    <mergeCell ref="K140:L140"/>
    <mergeCell ref="M140:N140"/>
    <mergeCell ref="O140:Q140"/>
    <mergeCell ref="B139:J139"/>
    <mergeCell ref="K139:L139"/>
    <mergeCell ref="M139:N139"/>
    <mergeCell ref="O139:Q139"/>
    <mergeCell ref="R138:T138"/>
    <mergeCell ref="U138:W138"/>
    <mergeCell ref="B137:J137"/>
    <mergeCell ref="K137:L137"/>
    <mergeCell ref="B138:J138"/>
    <mergeCell ref="K138:L138"/>
    <mergeCell ref="M138:N138"/>
    <mergeCell ref="O138:Q138"/>
    <mergeCell ref="M137:N137"/>
    <mergeCell ref="O137:Q137"/>
    <mergeCell ref="R137:T137"/>
    <mergeCell ref="U137:W137"/>
    <mergeCell ref="A135:A136"/>
    <mergeCell ref="B135:J136"/>
    <mergeCell ref="K135:L136"/>
    <mergeCell ref="M135:N136"/>
    <mergeCell ref="O135:Q136"/>
    <mergeCell ref="R135:W135"/>
    <mergeCell ref="R136:T136"/>
    <mergeCell ref="U136:W136"/>
    <mergeCell ref="A131:W131"/>
    <mergeCell ref="A132:W132"/>
    <mergeCell ref="A133:W133"/>
    <mergeCell ref="A134:W134"/>
    <mergeCell ref="R128:T128"/>
    <mergeCell ref="U128:W128"/>
    <mergeCell ref="B127:J127"/>
    <mergeCell ref="K127:L127"/>
    <mergeCell ref="B128:J128"/>
    <mergeCell ref="K128:L128"/>
    <mergeCell ref="M128:N128"/>
    <mergeCell ref="O128:Q128"/>
    <mergeCell ref="M127:N127"/>
    <mergeCell ref="O127:Q127"/>
    <mergeCell ref="R125:T125"/>
    <mergeCell ref="U125:W125"/>
    <mergeCell ref="R126:T126"/>
    <mergeCell ref="U126:W126"/>
    <mergeCell ref="R127:T127"/>
    <mergeCell ref="U127:W127"/>
    <mergeCell ref="B126:J126"/>
    <mergeCell ref="K126:L126"/>
    <mergeCell ref="M126:N126"/>
    <mergeCell ref="O126:Q126"/>
    <mergeCell ref="B125:J125"/>
    <mergeCell ref="K125:L125"/>
    <mergeCell ref="M125:N125"/>
    <mergeCell ref="O125:Q125"/>
    <mergeCell ref="R124:T124"/>
    <mergeCell ref="U124:W124"/>
    <mergeCell ref="B123:J123"/>
    <mergeCell ref="K123:L123"/>
    <mergeCell ref="B124:J124"/>
    <mergeCell ref="K124:L124"/>
    <mergeCell ref="M124:N124"/>
    <mergeCell ref="O124:Q124"/>
    <mergeCell ref="M123:N123"/>
    <mergeCell ref="O123:Q123"/>
    <mergeCell ref="R121:T121"/>
    <mergeCell ref="U121:W121"/>
    <mergeCell ref="R122:T122"/>
    <mergeCell ref="U122:W122"/>
    <mergeCell ref="R123:T123"/>
    <mergeCell ref="U123:W123"/>
    <mergeCell ref="B122:J122"/>
    <mergeCell ref="K122:L122"/>
    <mergeCell ref="M122:N122"/>
    <mergeCell ref="O122:Q122"/>
    <mergeCell ref="B121:J121"/>
    <mergeCell ref="K121:L121"/>
    <mergeCell ref="M121:N121"/>
    <mergeCell ref="O121:Q121"/>
    <mergeCell ref="R120:T120"/>
    <mergeCell ref="U120:W120"/>
    <mergeCell ref="B119:J119"/>
    <mergeCell ref="K119:L119"/>
    <mergeCell ref="B120:J120"/>
    <mergeCell ref="K120:L120"/>
    <mergeCell ref="M120:N120"/>
    <mergeCell ref="O120:Q120"/>
    <mergeCell ref="M119:N119"/>
    <mergeCell ref="O119:Q119"/>
    <mergeCell ref="R117:T117"/>
    <mergeCell ref="U117:W117"/>
    <mergeCell ref="R118:T118"/>
    <mergeCell ref="U118:W118"/>
    <mergeCell ref="R119:T119"/>
    <mergeCell ref="U119:W119"/>
    <mergeCell ref="B118:J118"/>
    <mergeCell ref="K118:L118"/>
    <mergeCell ref="M118:N118"/>
    <mergeCell ref="O118:Q118"/>
    <mergeCell ref="B117:J117"/>
    <mergeCell ref="K117:L117"/>
    <mergeCell ref="M117:N117"/>
    <mergeCell ref="O117:Q117"/>
    <mergeCell ref="R116:T116"/>
    <mergeCell ref="U116:W116"/>
    <mergeCell ref="B115:J115"/>
    <mergeCell ref="K115:L115"/>
    <mergeCell ref="B116:J116"/>
    <mergeCell ref="K116:L116"/>
    <mergeCell ref="M116:N116"/>
    <mergeCell ref="O116:Q116"/>
    <mergeCell ref="M115:N115"/>
    <mergeCell ref="O115:Q115"/>
    <mergeCell ref="R113:T113"/>
    <mergeCell ref="U113:W113"/>
    <mergeCell ref="R114:T114"/>
    <mergeCell ref="U114:W114"/>
    <mergeCell ref="R115:T115"/>
    <mergeCell ref="U115:W115"/>
    <mergeCell ref="B114:J114"/>
    <mergeCell ref="K114:L114"/>
    <mergeCell ref="M114:N114"/>
    <mergeCell ref="O114:Q114"/>
    <mergeCell ref="B113:J113"/>
    <mergeCell ref="K113:L113"/>
    <mergeCell ref="M113:N113"/>
    <mergeCell ref="O113:Q113"/>
    <mergeCell ref="R112:T112"/>
    <mergeCell ref="U112:W112"/>
    <mergeCell ref="B111:J111"/>
    <mergeCell ref="K111:L111"/>
    <mergeCell ref="B112:J112"/>
    <mergeCell ref="K112:L112"/>
    <mergeCell ref="M112:N112"/>
    <mergeCell ref="O112:Q112"/>
    <mergeCell ref="M111:N111"/>
    <mergeCell ref="O111:Q111"/>
    <mergeCell ref="R109:T109"/>
    <mergeCell ref="U109:W109"/>
    <mergeCell ref="R110:T110"/>
    <mergeCell ref="U110:W110"/>
    <mergeCell ref="R111:T111"/>
    <mergeCell ref="U111:W111"/>
    <mergeCell ref="B110:J110"/>
    <mergeCell ref="K110:L110"/>
    <mergeCell ref="M110:N110"/>
    <mergeCell ref="O110:Q110"/>
    <mergeCell ref="B109:J109"/>
    <mergeCell ref="K109:L109"/>
    <mergeCell ref="M109:N109"/>
    <mergeCell ref="O109:Q109"/>
    <mergeCell ref="R108:T108"/>
    <mergeCell ref="U108:W108"/>
    <mergeCell ref="B107:J107"/>
    <mergeCell ref="K107:L107"/>
    <mergeCell ref="B108:J108"/>
    <mergeCell ref="K108:L108"/>
    <mergeCell ref="M108:N108"/>
    <mergeCell ref="O108:Q108"/>
    <mergeCell ref="M107:N107"/>
    <mergeCell ref="O107:Q107"/>
    <mergeCell ref="R105:T105"/>
    <mergeCell ref="U105:W105"/>
    <mergeCell ref="R106:T106"/>
    <mergeCell ref="U106:W106"/>
    <mergeCell ref="R107:T107"/>
    <mergeCell ref="U107:W107"/>
    <mergeCell ref="B106:J106"/>
    <mergeCell ref="K106:L106"/>
    <mergeCell ref="M106:N106"/>
    <mergeCell ref="O106:Q106"/>
    <mergeCell ref="B105:J105"/>
    <mergeCell ref="K105:L105"/>
    <mergeCell ref="M105:N105"/>
    <mergeCell ref="O105:Q105"/>
    <mergeCell ref="R104:T104"/>
    <mergeCell ref="U104:W104"/>
    <mergeCell ref="B103:J103"/>
    <mergeCell ref="K103:L103"/>
    <mergeCell ref="B104:J104"/>
    <mergeCell ref="K104:L104"/>
    <mergeCell ref="M104:N104"/>
    <mergeCell ref="O104:Q104"/>
    <mergeCell ref="M103:N103"/>
    <mergeCell ref="O103:Q103"/>
    <mergeCell ref="R101:T101"/>
    <mergeCell ref="U101:W101"/>
    <mergeCell ref="R102:T102"/>
    <mergeCell ref="U102:W102"/>
    <mergeCell ref="R103:T103"/>
    <mergeCell ref="U103:W103"/>
    <mergeCell ref="B102:J102"/>
    <mergeCell ref="K102:L102"/>
    <mergeCell ref="M102:N102"/>
    <mergeCell ref="O102:Q102"/>
    <mergeCell ref="B101:J101"/>
    <mergeCell ref="K101:L101"/>
    <mergeCell ref="M101:N101"/>
    <mergeCell ref="O101:Q101"/>
    <mergeCell ref="R100:T100"/>
    <mergeCell ref="U100:W100"/>
    <mergeCell ref="B99:J99"/>
    <mergeCell ref="K99:L99"/>
    <mergeCell ref="B100:J100"/>
    <mergeCell ref="K100:L100"/>
    <mergeCell ref="M100:N100"/>
    <mergeCell ref="O100:Q100"/>
    <mergeCell ref="M99:N99"/>
    <mergeCell ref="O99:Q99"/>
    <mergeCell ref="R97:T97"/>
    <mergeCell ref="U97:W97"/>
    <mergeCell ref="R98:T98"/>
    <mergeCell ref="U98:W98"/>
    <mergeCell ref="R99:T99"/>
    <mergeCell ref="U99:W99"/>
    <mergeCell ref="B98:J98"/>
    <mergeCell ref="K98:L98"/>
    <mergeCell ref="M98:N98"/>
    <mergeCell ref="O98:Q98"/>
    <mergeCell ref="B97:J97"/>
    <mergeCell ref="K97:L97"/>
    <mergeCell ref="M97:N97"/>
    <mergeCell ref="O97:Q97"/>
    <mergeCell ref="R96:T96"/>
    <mergeCell ref="U96:W96"/>
    <mergeCell ref="B95:J95"/>
    <mergeCell ref="K95:L95"/>
    <mergeCell ref="B96:J96"/>
    <mergeCell ref="K96:L96"/>
    <mergeCell ref="M96:N96"/>
    <mergeCell ref="O96:Q96"/>
    <mergeCell ref="M95:N95"/>
    <mergeCell ref="O95:Q95"/>
    <mergeCell ref="R93:T93"/>
    <mergeCell ref="U93:W93"/>
    <mergeCell ref="R94:T94"/>
    <mergeCell ref="U94:W94"/>
    <mergeCell ref="R95:T95"/>
    <mergeCell ref="U95:W95"/>
    <mergeCell ref="B94:J94"/>
    <mergeCell ref="K94:L94"/>
    <mergeCell ref="M94:N94"/>
    <mergeCell ref="O94:Q94"/>
    <mergeCell ref="B93:J93"/>
    <mergeCell ref="K93:L93"/>
    <mergeCell ref="M93:N93"/>
    <mergeCell ref="O93:Q93"/>
    <mergeCell ref="A89:W89"/>
    <mergeCell ref="A91:A92"/>
    <mergeCell ref="B91:J92"/>
    <mergeCell ref="K91:L92"/>
    <mergeCell ref="M91:N92"/>
    <mergeCell ref="O91:Q92"/>
    <mergeCell ref="R91:W91"/>
    <mergeCell ref="R92:T92"/>
    <mergeCell ref="U92:W92"/>
    <mergeCell ref="U81:W81"/>
    <mergeCell ref="B83:J83"/>
    <mergeCell ref="K83:N83"/>
    <mergeCell ref="O83:Q83"/>
    <mergeCell ref="R83:T83"/>
    <mergeCell ref="B81:J81"/>
    <mergeCell ref="K81:N81"/>
    <mergeCell ref="O81:Q81"/>
    <mergeCell ref="R81:T81"/>
    <mergeCell ref="A86:W86"/>
    <mergeCell ref="A87:W87"/>
    <mergeCell ref="A88:W88"/>
    <mergeCell ref="U82:W82"/>
    <mergeCell ref="U83:W83"/>
    <mergeCell ref="B82:J82"/>
    <mergeCell ref="K82:N82"/>
    <mergeCell ref="O82:Q82"/>
    <mergeCell ref="R82:T82"/>
    <mergeCell ref="U75:W75"/>
    <mergeCell ref="B76:J76"/>
    <mergeCell ref="K76:N76"/>
    <mergeCell ref="O76:Q76"/>
    <mergeCell ref="R76:T76"/>
    <mergeCell ref="B75:J75"/>
    <mergeCell ref="K75:N75"/>
    <mergeCell ref="O75:Q75"/>
    <mergeCell ref="R75:T75"/>
    <mergeCell ref="U76:W76"/>
    <mergeCell ref="U79:W79"/>
    <mergeCell ref="B80:J80"/>
    <mergeCell ref="K80:N80"/>
    <mergeCell ref="O80:Q80"/>
    <mergeCell ref="R80:T80"/>
    <mergeCell ref="U80:W80"/>
    <mergeCell ref="B79:J79"/>
    <mergeCell ref="K79:N79"/>
    <mergeCell ref="O79:Q79"/>
    <mergeCell ref="R79:T79"/>
    <mergeCell ref="R77:T77"/>
    <mergeCell ref="U77:W77"/>
    <mergeCell ref="B78:J78"/>
    <mergeCell ref="K78:N78"/>
    <mergeCell ref="O78:Q78"/>
    <mergeCell ref="R78:T78"/>
    <mergeCell ref="U78:W78"/>
    <mergeCell ref="R73:T73"/>
    <mergeCell ref="U73:W73"/>
    <mergeCell ref="B74:J74"/>
    <mergeCell ref="K74:N74"/>
    <mergeCell ref="O74:Q74"/>
    <mergeCell ref="R74:T74"/>
    <mergeCell ref="U74:W74"/>
    <mergeCell ref="A73:A77"/>
    <mergeCell ref="B73:J73"/>
    <mergeCell ref="K73:N73"/>
    <mergeCell ref="O73:Q73"/>
    <mergeCell ref="B77:J77"/>
    <mergeCell ref="K77:N77"/>
    <mergeCell ref="O77:Q77"/>
    <mergeCell ref="R69:W69"/>
    <mergeCell ref="R70:T71"/>
    <mergeCell ref="U70:W71"/>
    <mergeCell ref="B72:J72"/>
    <mergeCell ref="K72:N72"/>
    <mergeCell ref="O72:Q72"/>
    <mergeCell ref="R72:T72"/>
    <mergeCell ref="U72:W72"/>
    <mergeCell ref="A69:A71"/>
    <mergeCell ref="B69:J71"/>
    <mergeCell ref="K69:N71"/>
    <mergeCell ref="O69:Q71"/>
    <mergeCell ref="A64:W64"/>
    <mergeCell ref="A65:W65"/>
    <mergeCell ref="A66:W66"/>
    <mergeCell ref="A67:W67"/>
    <mergeCell ref="U60:W60"/>
    <mergeCell ref="B61:J61"/>
    <mergeCell ref="K61:N61"/>
    <mergeCell ref="O61:Q61"/>
    <mergeCell ref="R61:T61"/>
    <mergeCell ref="U61:W61"/>
    <mergeCell ref="B60:J60"/>
    <mergeCell ref="K60:N60"/>
    <mergeCell ref="O60:Q60"/>
    <mergeCell ref="R60:T60"/>
    <mergeCell ref="U58:W58"/>
    <mergeCell ref="B59:J59"/>
    <mergeCell ref="K59:N59"/>
    <mergeCell ref="O59:Q59"/>
    <mergeCell ref="R59:T59"/>
    <mergeCell ref="U59:W59"/>
    <mergeCell ref="B58:J58"/>
    <mergeCell ref="K58:N58"/>
    <mergeCell ref="O58:Q58"/>
    <mergeCell ref="R58:T58"/>
    <mergeCell ref="U56:W56"/>
    <mergeCell ref="B57:J57"/>
    <mergeCell ref="K57:N57"/>
    <mergeCell ref="O57:Q57"/>
    <mergeCell ref="R57:T57"/>
    <mergeCell ref="U57:W57"/>
    <mergeCell ref="B56:J56"/>
    <mergeCell ref="K56:N56"/>
    <mergeCell ref="O56:Q56"/>
    <mergeCell ref="R56:T56"/>
    <mergeCell ref="R54:T54"/>
    <mergeCell ref="U54:W54"/>
    <mergeCell ref="B55:J55"/>
    <mergeCell ref="K55:N55"/>
    <mergeCell ref="O55:Q55"/>
    <mergeCell ref="R55:T55"/>
    <mergeCell ref="U55:W55"/>
    <mergeCell ref="R52:T52"/>
    <mergeCell ref="U52:W52"/>
    <mergeCell ref="B53:J53"/>
    <mergeCell ref="K53:N53"/>
    <mergeCell ref="O53:Q53"/>
    <mergeCell ref="R53:T53"/>
    <mergeCell ref="U53:W53"/>
    <mergeCell ref="R50:T50"/>
    <mergeCell ref="U50:W50"/>
    <mergeCell ref="B51:J51"/>
    <mergeCell ref="K51:N51"/>
    <mergeCell ref="O51:Q51"/>
    <mergeCell ref="R51:T51"/>
    <mergeCell ref="U51:W51"/>
    <mergeCell ref="A50:A55"/>
    <mergeCell ref="B50:J50"/>
    <mergeCell ref="K50:N50"/>
    <mergeCell ref="O50:Q50"/>
    <mergeCell ref="B52:J52"/>
    <mergeCell ref="K52:N52"/>
    <mergeCell ref="O52:Q52"/>
    <mergeCell ref="B54:J54"/>
    <mergeCell ref="K54:N54"/>
    <mergeCell ref="O54:Q54"/>
    <mergeCell ref="R46:W46"/>
    <mergeCell ref="R47:T48"/>
    <mergeCell ref="U47:W48"/>
    <mergeCell ref="B49:J49"/>
    <mergeCell ref="K49:N49"/>
    <mergeCell ref="O49:Q49"/>
    <mergeCell ref="R49:T49"/>
    <mergeCell ref="U49:W49"/>
    <mergeCell ref="A46:A48"/>
    <mergeCell ref="B46:J48"/>
    <mergeCell ref="K46:N48"/>
    <mergeCell ref="O46:Q48"/>
    <mergeCell ref="A41:W41"/>
    <mergeCell ref="A42:W42"/>
    <mergeCell ref="A43:W43"/>
    <mergeCell ref="A44:W44"/>
    <mergeCell ref="U38:W38"/>
    <mergeCell ref="B37:J37"/>
    <mergeCell ref="K37:N37"/>
    <mergeCell ref="O37:Q37"/>
    <mergeCell ref="R37:T37"/>
    <mergeCell ref="U37:W37"/>
    <mergeCell ref="B38:J38"/>
    <mergeCell ref="K38:N38"/>
    <mergeCell ref="O38:Q38"/>
    <mergeCell ref="R38:T38"/>
    <mergeCell ref="U35:W35"/>
    <mergeCell ref="B36:J36"/>
    <mergeCell ref="K36:N36"/>
    <mergeCell ref="O36:Q36"/>
    <mergeCell ref="R36:T36"/>
    <mergeCell ref="U36:W36"/>
    <mergeCell ref="B35:J35"/>
    <mergeCell ref="K35:N35"/>
    <mergeCell ref="O35:Q35"/>
    <mergeCell ref="R35:T35"/>
    <mergeCell ref="U33:W33"/>
    <mergeCell ref="B34:J34"/>
    <mergeCell ref="K34:N34"/>
    <mergeCell ref="O34:Q34"/>
    <mergeCell ref="R34:T34"/>
    <mergeCell ref="U34:W34"/>
    <mergeCell ref="B33:J33"/>
    <mergeCell ref="K33:N33"/>
    <mergeCell ref="O33:Q33"/>
    <mergeCell ref="R33:T33"/>
    <mergeCell ref="R31:T31"/>
    <mergeCell ref="U31:W31"/>
    <mergeCell ref="B32:J32"/>
    <mergeCell ref="K32:N32"/>
    <mergeCell ref="O32:Q32"/>
    <mergeCell ref="R32:T32"/>
    <mergeCell ref="U32:W32"/>
    <mergeCell ref="R29:T29"/>
    <mergeCell ref="U29:W29"/>
    <mergeCell ref="B30:J30"/>
    <mergeCell ref="K30:N30"/>
    <mergeCell ref="O30:Q30"/>
    <mergeCell ref="R30:T30"/>
    <mergeCell ref="U30:W30"/>
    <mergeCell ref="R27:T27"/>
    <mergeCell ref="U27:W27"/>
    <mergeCell ref="B28:J28"/>
    <mergeCell ref="K28:N28"/>
    <mergeCell ref="O28:Q28"/>
    <mergeCell ref="R28:T28"/>
    <mergeCell ref="U28:W28"/>
    <mergeCell ref="A27:A32"/>
    <mergeCell ref="B27:J27"/>
    <mergeCell ref="K27:N27"/>
    <mergeCell ref="O27:Q27"/>
    <mergeCell ref="B29:J29"/>
    <mergeCell ref="K29:N29"/>
    <mergeCell ref="O29:Q29"/>
    <mergeCell ref="B31:J31"/>
    <mergeCell ref="K31:N31"/>
    <mergeCell ref="O31:Q31"/>
    <mergeCell ref="R23:W23"/>
    <mergeCell ref="R24:T25"/>
    <mergeCell ref="U24:W25"/>
    <mergeCell ref="B26:J26"/>
    <mergeCell ref="K26:N26"/>
    <mergeCell ref="O26:Q26"/>
    <mergeCell ref="R26:T26"/>
    <mergeCell ref="U26:W26"/>
    <mergeCell ref="A23:A25"/>
    <mergeCell ref="B23:J25"/>
    <mergeCell ref="K23:N25"/>
    <mergeCell ref="O23:Q25"/>
    <mergeCell ref="A18:W18"/>
    <mergeCell ref="A19:W19"/>
    <mergeCell ref="A20:W20"/>
    <mergeCell ref="A21:W21"/>
    <mergeCell ref="A15:R15"/>
    <mergeCell ref="S15:W15"/>
    <mergeCell ref="A9:R9"/>
    <mergeCell ref="S9:W9"/>
    <mergeCell ref="A13:R13"/>
    <mergeCell ref="S13:W13"/>
    <mergeCell ref="A14:R14"/>
    <mergeCell ref="S14:W14"/>
    <mergeCell ref="A11:R11"/>
    <mergeCell ref="S11:W11"/>
    <mergeCell ref="A12:R12"/>
    <mergeCell ref="S12:W12"/>
    <mergeCell ref="A8:R8"/>
    <mergeCell ref="S8:W8"/>
    <mergeCell ref="A10:R10"/>
    <mergeCell ref="S10:W10"/>
    <mergeCell ref="A6:R6"/>
    <mergeCell ref="S6:W6"/>
    <mergeCell ref="A7:R7"/>
    <mergeCell ref="S7:W7"/>
    <mergeCell ref="A1:W1"/>
    <mergeCell ref="A3:W3"/>
    <mergeCell ref="A5:R5"/>
    <mergeCell ref="S5:W5"/>
    <mergeCell ref="A240:W240"/>
    <mergeCell ref="A241:W241"/>
    <mergeCell ref="A242:W242"/>
    <mergeCell ref="A243:W243"/>
    <mergeCell ref="A245:A246"/>
    <mergeCell ref="B245:I246"/>
    <mergeCell ref="J245:K246"/>
    <mergeCell ref="L245:M246"/>
    <mergeCell ref="N245:O246"/>
    <mergeCell ref="P245:Q246"/>
    <mergeCell ref="R245:W245"/>
    <mergeCell ref="R246:T246"/>
    <mergeCell ref="U246:W246"/>
    <mergeCell ref="B247:I247"/>
    <mergeCell ref="J247:K247"/>
    <mergeCell ref="L247:M247"/>
    <mergeCell ref="N247:O247"/>
    <mergeCell ref="P247:Q247"/>
    <mergeCell ref="R247:T247"/>
    <mergeCell ref="U247:W247"/>
    <mergeCell ref="B248:I248"/>
    <mergeCell ref="J248:K248"/>
    <mergeCell ref="L248:M248"/>
    <mergeCell ref="N248:O248"/>
    <mergeCell ref="P248:Q248"/>
    <mergeCell ref="R248:T248"/>
    <mergeCell ref="U248:W248"/>
    <mergeCell ref="B249:I249"/>
    <mergeCell ref="J249:K249"/>
    <mergeCell ref="L249:M249"/>
    <mergeCell ref="N249:O249"/>
    <mergeCell ref="P249:Q249"/>
    <mergeCell ref="R249:T249"/>
    <mergeCell ref="U249:W249"/>
    <mergeCell ref="B250:I250"/>
    <mergeCell ref="J250:K250"/>
    <mergeCell ref="L250:M250"/>
    <mergeCell ref="N250:O250"/>
    <mergeCell ref="P250:Q250"/>
    <mergeCell ref="R250:T250"/>
    <mergeCell ref="U250:W250"/>
    <mergeCell ref="B251:I251"/>
    <mergeCell ref="J251:K251"/>
    <mergeCell ref="L251:M251"/>
    <mergeCell ref="N251:O251"/>
    <mergeCell ref="P251:Q251"/>
    <mergeCell ref="R251:T251"/>
    <mergeCell ref="U251:W251"/>
    <mergeCell ref="B252:I252"/>
    <mergeCell ref="J252:K252"/>
    <mergeCell ref="L252:M252"/>
    <mergeCell ref="N252:O252"/>
    <mergeCell ref="P252:Q252"/>
    <mergeCell ref="R252:T252"/>
    <mergeCell ref="U252:W252"/>
    <mergeCell ref="B253:I253"/>
    <mergeCell ref="J253:K253"/>
    <mergeCell ref="L253:M253"/>
    <mergeCell ref="N253:O253"/>
    <mergeCell ref="P253:Q253"/>
    <mergeCell ref="R253:T253"/>
    <mergeCell ref="U253:W253"/>
    <mergeCell ref="B254:I254"/>
    <mergeCell ref="J254:K254"/>
    <mergeCell ref="L254:M254"/>
    <mergeCell ref="N254:O254"/>
    <mergeCell ref="P254:Q254"/>
    <mergeCell ref="R254:T254"/>
    <mergeCell ref="U254:W254"/>
    <mergeCell ref="B255:I255"/>
    <mergeCell ref="J255:K255"/>
    <mergeCell ref="L255:M255"/>
    <mergeCell ref="N255:O255"/>
    <mergeCell ref="P255:Q255"/>
    <mergeCell ref="R255:T255"/>
    <mergeCell ref="U255:W255"/>
    <mergeCell ref="B256:I256"/>
    <mergeCell ref="J256:K256"/>
    <mergeCell ref="L256:M256"/>
    <mergeCell ref="N256:O256"/>
    <mergeCell ref="P256:Q256"/>
    <mergeCell ref="R256:T256"/>
    <mergeCell ref="U256:W256"/>
    <mergeCell ref="B257:I257"/>
    <mergeCell ref="J257:K257"/>
    <mergeCell ref="L257:M257"/>
    <mergeCell ref="N257:O257"/>
    <mergeCell ref="P257:Q257"/>
    <mergeCell ref="R257:T257"/>
    <mergeCell ref="U257:W257"/>
    <mergeCell ref="B258:I258"/>
    <mergeCell ref="J258:K258"/>
    <mergeCell ref="L258:M258"/>
    <mergeCell ref="N258:O258"/>
    <mergeCell ref="P258:Q258"/>
    <mergeCell ref="R258:T258"/>
    <mergeCell ref="U258:W258"/>
    <mergeCell ref="B259:I259"/>
    <mergeCell ref="J259:K259"/>
    <mergeCell ref="L259:M259"/>
    <mergeCell ref="N259:O259"/>
    <mergeCell ref="P259:Q259"/>
    <mergeCell ref="R259:T259"/>
    <mergeCell ref="U259:W259"/>
    <mergeCell ref="B260:I260"/>
    <mergeCell ref="J260:K260"/>
    <mergeCell ref="L260:M260"/>
    <mergeCell ref="N260:O260"/>
    <mergeCell ref="P260:Q260"/>
    <mergeCell ref="R260:T260"/>
    <mergeCell ref="U260:W260"/>
    <mergeCell ref="B261:I261"/>
    <mergeCell ref="J261:K261"/>
    <mergeCell ref="L261:M261"/>
    <mergeCell ref="N261:O261"/>
    <mergeCell ref="P261:Q261"/>
    <mergeCell ref="R261:T261"/>
    <mergeCell ref="U261:W261"/>
    <mergeCell ref="B262:I262"/>
    <mergeCell ref="J262:K262"/>
    <mergeCell ref="L262:M262"/>
    <mergeCell ref="N262:O262"/>
    <mergeCell ref="P262:Q262"/>
    <mergeCell ref="R262:T262"/>
    <mergeCell ref="U262:W262"/>
    <mergeCell ref="B263:I263"/>
    <mergeCell ref="J263:K263"/>
    <mergeCell ref="L263:M263"/>
    <mergeCell ref="N263:O263"/>
    <mergeCell ref="P263:Q263"/>
    <mergeCell ref="R263:T263"/>
    <mergeCell ref="U263:W263"/>
    <mergeCell ref="B264:I264"/>
    <mergeCell ref="J264:K264"/>
    <mergeCell ref="L264:M264"/>
    <mergeCell ref="N264:O264"/>
    <mergeCell ref="P264:Q264"/>
    <mergeCell ref="R264:T264"/>
    <mergeCell ref="U264:W264"/>
    <mergeCell ref="B265:I265"/>
    <mergeCell ref="J265:K265"/>
    <mergeCell ref="L265:M265"/>
    <mergeCell ref="N265:O265"/>
    <mergeCell ref="P265:Q265"/>
    <mergeCell ref="R265:T265"/>
    <mergeCell ref="U265:W265"/>
    <mergeCell ref="B266:I266"/>
    <mergeCell ref="J266:K266"/>
    <mergeCell ref="L266:M266"/>
    <mergeCell ref="N266:O266"/>
    <mergeCell ref="P266:Q266"/>
    <mergeCell ref="R266:T266"/>
    <mergeCell ref="U266:W266"/>
    <mergeCell ref="B267:I267"/>
    <mergeCell ref="J267:K267"/>
    <mergeCell ref="L267:M267"/>
    <mergeCell ref="N267:O267"/>
    <mergeCell ref="P267:Q267"/>
    <mergeCell ref="R267:T267"/>
    <mergeCell ref="U267:W267"/>
    <mergeCell ref="B268:I268"/>
    <mergeCell ref="J268:K268"/>
    <mergeCell ref="L268:M268"/>
    <mergeCell ref="N268:O268"/>
    <mergeCell ref="P268:Q268"/>
    <mergeCell ref="R268:T268"/>
    <mergeCell ref="U268:W268"/>
    <mergeCell ref="B269:I269"/>
    <mergeCell ref="J269:K269"/>
    <mergeCell ref="L269:M269"/>
    <mergeCell ref="N269:O269"/>
    <mergeCell ref="P269:Q269"/>
    <mergeCell ref="R269:T269"/>
    <mergeCell ref="U269:W269"/>
    <mergeCell ref="B270:I270"/>
    <mergeCell ref="J270:K270"/>
    <mergeCell ref="L270:M270"/>
    <mergeCell ref="N270:O270"/>
    <mergeCell ref="P270:Q270"/>
    <mergeCell ref="R270:T270"/>
    <mergeCell ref="U270:W270"/>
    <mergeCell ref="B271:I271"/>
    <mergeCell ref="J271:K271"/>
    <mergeCell ref="L271:M271"/>
    <mergeCell ref="N271:O271"/>
    <mergeCell ref="P271:Q271"/>
    <mergeCell ref="R271:T271"/>
    <mergeCell ref="U271:W271"/>
    <mergeCell ref="B272:I272"/>
    <mergeCell ref="J272:K272"/>
    <mergeCell ref="L272:M272"/>
    <mergeCell ref="N272:O272"/>
    <mergeCell ref="P272:Q272"/>
    <mergeCell ref="R272:T272"/>
    <mergeCell ref="U272:W272"/>
    <mergeCell ref="B273:I273"/>
    <mergeCell ref="J273:K273"/>
    <mergeCell ref="L273:M273"/>
    <mergeCell ref="N273:O273"/>
    <mergeCell ref="P273:Q273"/>
    <mergeCell ref="R273:T273"/>
    <mergeCell ref="U273:W273"/>
    <mergeCell ref="B274:I274"/>
    <mergeCell ref="J274:K274"/>
    <mergeCell ref="L274:M274"/>
    <mergeCell ref="N274:O274"/>
    <mergeCell ref="P274:Q274"/>
    <mergeCell ref="R274:T274"/>
    <mergeCell ref="U274:W274"/>
    <mergeCell ref="B275:I275"/>
    <mergeCell ref="J275:K275"/>
    <mergeCell ref="L275:M275"/>
    <mergeCell ref="N275:O275"/>
    <mergeCell ref="P275:Q275"/>
    <mergeCell ref="R275:T275"/>
    <mergeCell ref="U275:W275"/>
    <mergeCell ref="B279:I279"/>
    <mergeCell ref="J279:K279"/>
    <mergeCell ref="L279:M279"/>
    <mergeCell ref="N279:O279"/>
    <mergeCell ref="P279:Q279"/>
    <mergeCell ref="R279:T279"/>
    <mergeCell ref="U279:W279"/>
    <mergeCell ref="U281:W281"/>
    <mergeCell ref="B282:I282"/>
    <mergeCell ref="J282:K282"/>
    <mergeCell ref="L282:M282"/>
    <mergeCell ref="N282:O282"/>
    <mergeCell ref="P282:Q282"/>
    <mergeCell ref="R282:T282"/>
    <mergeCell ref="U282:W282"/>
    <mergeCell ref="B281:I281"/>
    <mergeCell ref="J281:K281"/>
    <mergeCell ref="B283:I283"/>
    <mergeCell ref="J283:K283"/>
    <mergeCell ref="P281:Q281"/>
    <mergeCell ref="R281:T281"/>
    <mergeCell ref="L281:M281"/>
    <mergeCell ref="N281:O281"/>
    <mergeCell ref="N283:O283"/>
    <mergeCell ref="U286:W286"/>
    <mergeCell ref="B284:I284"/>
    <mergeCell ref="J284:K284"/>
    <mergeCell ref="L284:M284"/>
    <mergeCell ref="N284:O284"/>
    <mergeCell ref="U283:W283"/>
    <mergeCell ref="P284:Q284"/>
    <mergeCell ref="R284:T284"/>
    <mergeCell ref="U284:W284"/>
    <mergeCell ref="P276:Q276"/>
    <mergeCell ref="R276:T276"/>
    <mergeCell ref="U276:W276"/>
    <mergeCell ref="B287:I287"/>
    <mergeCell ref="J287:K287"/>
    <mergeCell ref="L287:M287"/>
    <mergeCell ref="N287:O287"/>
    <mergeCell ref="P283:Q283"/>
    <mergeCell ref="R283:T283"/>
    <mergeCell ref="L283:M283"/>
    <mergeCell ref="B276:I276"/>
    <mergeCell ref="J276:K276"/>
    <mergeCell ref="L276:M276"/>
    <mergeCell ref="N276:O276"/>
    <mergeCell ref="B277:I277"/>
    <mergeCell ref="J277:K277"/>
    <mergeCell ref="L277:M277"/>
    <mergeCell ref="N277:O277"/>
    <mergeCell ref="P277:Q277"/>
    <mergeCell ref="R277:T277"/>
    <mergeCell ref="U277:W277"/>
    <mergeCell ref="B278:I278"/>
    <mergeCell ref="J278:K278"/>
    <mergeCell ref="L278:M278"/>
    <mergeCell ref="N278:O278"/>
    <mergeCell ref="P278:Q278"/>
    <mergeCell ref="R278:T278"/>
    <mergeCell ref="U278:W278"/>
    <mergeCell ref="B280:I280"/>
    <mergeCell ref="J280:K280"/>
    <mergeCell ref="L280:M280"/>
    <mergeCell ref="N280:O280"/>
    <mergeCell ref="P280:Q280"/>
    <mergeCell ref="R280:T280"/>
    <mergeCell ref="U280:W280"/>
    <mergeCell ref="B285:I285"/>
    <mergeCell ref="J285:K285"/>
    <mergeCell ref="L285:M285"/>
    <mergeCell ref="N285:O285"/>
    <mergeCell ref="P285:Q285"/>
    <mergeCell ref="R285:T285"/>
    <mergeCell ref="U285:W285"/>
    <mergeCell ref="A290:W290"/>
    <mergeCell ref="B286:I286"/>
    <mergeCell ref="J286:K286"/>
    <mergeCell ref="L286:M286"/>
    <mergeCell ref="N286:O286"/>
    <mergeCell ref="P287:Q287"/>
    <mergeCell ref="R287:T287"/>
    <mergeCell ref="U287:W287"/>
    <mergeCell ref="P286:Q286"/>
    <mergeCell ref="R286:T286"/>
    <mergeCell ref="A291:W291"/>
    <mergeCell ref="A292:W292"/>
    <mergeCell ref="A293:W293"/>
    <mergeCell ref="A295:A296"/>
    <mergeCell ref="B295:I296"/>
    <mergeCell ref="J295:K296"/>
    <mergeCell ref="L295:M296"/>
    <mergeCell ref="N295:O296"/>
    <mergeCell ref="P295:Q296"/>
    <mergeCell ref="R295:W295"/>
    <mergeCell ref="R296:T296"/>
    <mergeCell ref="U296:W296"/>
    <mergeCell ref="B297:I297"/>
    <mergeCell ref="J297:K297"/>
    <mergeCell ref="L297:M297"/>
    <mergeCell ref="N297:O297"/>
    <mergeCell ref="P297:Q297"/>
    <mergeCell ref="R297:T297"/>
    <mergeCell ref="U297:W297"/>
    <mergeCell ref="B298:I298"/>
    <mergeCell ref="J298:K298"/>
    <mergeCell ref="L298:M298"/>
    <mergeCell ref="N298:O298"/>
    <mergeCell ref="P298:Q298"/>
    <mergeCell ref="R298:T298"/>
    <mergeCell ref="U298:W298"/>
    <mergeCell ref="B299:I299"/>
    <mergeCell ref="J299:K299"/>
    <mergeCell ref="L299:M299"/>
    <mergeCell ref="N299:O299"/>
    <mergeCell ref="P299:Q299"/>
    <mergeCell ref="R299:T299"/>
    <mergeCell ref="U299:W299"/>
    <mergeCell ref="B300:I300"/>
    <mergeCell ref="J300:K300"/>
    <mergeCell ref="L300:M300"/>
    <mergeCell ref="N300:O300"/>
    <mergeCell ref="P300:Q300"/>
    <mergeCell ref="R300:T300"/>
    <mergeCell ref="U300:W300"/>
    <mergeCell ref="B301:I301"/>
    <mergeCell ref="J301:K301"/>
    <mergeCell ref="L301:M301"/>
    <mergeCell ref="N301:O301"/>
    <mergeCell ref="P301:Q301"/>
    <mergeCell ref="R301:T301"/>
    <mergeCell ref="U301:W301"/>
    <mergeCell ref="B302:I302"/>
    <mergeCell ref="J302:K302"/>
    <mergeCell ref="L302:M302"/>
    <mergeCell ref="N302:O302"/>
    <mergeCell ref="P302:Q302"/>
    <mergeCell ref="R302:T302"/>
    <mergeCell ref="U302:W302"/>
    <mergeCell ref="B303:I303"/>
    <mergeCell ref="J303:K303"/>
    <mergeCell ref="L303:M303"/>
    <mergeCell ref="N303:O303"/>
    <mergeCell ref="P303:Q303"/>
    <mergeCell ref="R303:T303"/>
    <mergeCell ref="U303:W303"/>
    <mergeCell ref="B304:I304"/>
    <mergeCell ref="J304:K304"/>
    <mergeCell ref="L304:M304"/>
    <mergeCell ref="N304:O304"/>
    <mergeCell ref="P304:Q304"/>
    <mergeCell ref="R304:T304"/>
    <mergeCell ref="U304:W304"/>
    <mergeCell ref="B305:I305"/>
    <mergeCell ref="J305:K305"/>
    <mergeCell ref="L305:M305"/>
    <mergeCell ref="N305:O305"/>
    <mergeCell ref="P305:Q305"/>
    <mergeCell ref="R305:T305"/>
    <mergeCell ref="U305:W305"/>
    <mergeCell ref="B306:I306"/>
    <mergeCell ref="J306:K306"/>
    <mergeCell ref="L306:M306"/>
    <mergeCell ref="N306:O306"/>
    <mergeCell ref="P306:Q306"/>
    <mergeCell ref="R306:T306"/>
    <mergeCell ref="U306:W306"/>
    <mergeCell ref="B307:I307"/>
    <mergeCell ref="J307:K307"/>
    <mergeCell ref="L307:M307"/>
    <mergeCell ref="N307:O307"/>
    <mergeCell ref="P307:Q307"/>
    <mergeCell ref="R307:T307"/>
    <mergeCell ref="U307:W307"/>
    <mergeCell ref="B308:I308"/>
    <mergeCell ref="J308:K308"/>
    <mergeCell ref="L308:M308"/>
    <mergeCell ref="N308:O308"/>
    <mergeCell ref="P308:Q308"/>
    <mergeCell ref="R308:T308"/>
    <mergeCell ref="U308:W308"/>
    <mergeCell ref="B309:I309"/>
    <mergeCell ref="J309:K309"/>
    <mergeCell ref="L309:M309"/>
    <mergeCell ref="N309:O309"/>
    <mergeCell ref="P309:Q309"/>
    <mergeCell ref="R309:T309"/>
    <mergeCell ref="U309:W309"/>
    <mergeCell ref="B310:I310"/>
    <mergeCell ref="J310:K310"/>
    <mergeCell ref="L310:M310"/>
    <mergeCell ref="N310:O310"/>
    <mergeCell ref="P310:Q310"/>
    <mergeCell ref="R310:T310"/>
    <mergeCell ref="U310:W310"/>
    <mergeCell ref="B311:I311"/>
    <mergeCell ref="J311:K311"/>
    <mergeCell ref="L311:M311"/>
    <mergeCell ref="N311:O311"/>
    <mergeCell ref="P311:Q311"/>
    <mergeCell ref="R311:T311"/>
    <mergeCell ref="U311:W311"/>
    <mergeCell ref="B312:I312"/>
    <mergeCell ref="J312:K312"/>
    <mergeCell ref="L312:M312"/>
    <mergeCell ref="N312:O312"/>
    <mergeCell ref="P312:Q312"/>
    <mergeCell ref="R312:T312"/>
    <mergeCell ref="U312:W312"/>
    <mergeCell ref="B313:I313"/>
    <mergeCell ref="J313:K313"/>
    <mergeCell ref="L313:M313"/>
    <mergeCell ref="N313:O313"/>
    <mergeCell ref="P313:Q313"/>
    <mergeCell ref="R313:T313"/>
    <mergeCell ref="U313:W313"/>
    <mergeCell ref="B314:I314"/>
    <mergeCell ref="J314:K314"/>
    <mergeCell ref="L314:M314"/>
    <mergeCell ref="N314:O314"/>
    <mergeCell ref="P314:Q314"/>
    <mergeCell ref="R314:T314"/>
    <mergeCell ref="U314:W314"/>
    <mergeCell ref="B315:I315"/>
    <mergeCell ref="J315:K315"/>
    <mergeCell ref="L315:M315"/>
    <mergeCell ref="N315:O315"/>
    <mergeCell ref="P315:Q315"/>
    <mergeCell ref="R315:T315"/>
    <mergeCell ref="U315:W315"/>
    <mergeCell ref="B316:I316"/>
    <mergeCell ref="J316:K316"/>
    <mergeCell ref="L316:M316"/>
    <mergeCell ref="N316:O316"/>
    <mergeCell ref="P316:Q316"/>
    <mergeCell ref="R316:T316"/>
    <mergeCell ref="U316:W316"/>
    <mergeCell ref="B317:I317"/>
    <mergeCell ref="J317:K317"/>
    <mergeCell ref="L317:M317"/>
    <mergeCell ref="N317:O317"/>
    <mergeCell ref="P317:Q317"/>
    <mergeCell ref="R317:T317"/>
    <mergeCell ref="U317:W317"/>
    <mergeCell ref="B318:I318"/>
    <mergeCell ref="J318:K318"/>
    <mergeCell ref="L318:M318"/>
    <mergeCell ref="N318:O318"/>
    <mergeCell ref="P318:Q318"/>
    <mergeCell ref="R318:T318"/>
    <mergeCell ref="U318:W318"/>
    <mergeCell ref="B319:I319"/>
    <mergeCell ref="J319:K319"/>
    <mergeCell ref="L319:M319"/>
    <mergeCell ref="N319:O319"/>
    <mergeCell ref="P319:Q319"/>
    <mergeCell ref="R319:T319"/>
    <mergeCell ref="U319:W319"/>
    <mergeCell ref="B320:I320"/>
    <mergeCell ref="J320:K320"/>
    <mergeCell ref="L320:M320"/>
    <mergeCell ref="N320:O320"/>
    <mergeCell ref="P320:Q320"/>
    <mergeCell ref="R320:T320"/>
    <mergeCell ref="U320:W320"/>
    <mergeCell ref="B321:I321"/>
    <mergeCell ref="J321:K321"/>
    <mergeCell ref="L321:M321"/>
    <mergeCell ref="N321:O321"/>
    <mergeCell ref="P321:Q321"/>
    <mergeCell ref="R321:T321"/>
    <mergeCell ref="U321:W321"/>
    <mergeCell ref="B322:I322"/>
    <mergeCell ref="J322:K322"/>
    <mergeCell ref="L322:M322"/>
    <mergeCell ref="N322:O322"/>
    <mergeCell ref="P322:Q322"/>
    <mergeCell ref="R322:T322"/>
    <mergeCell ref="U322:W322"/>
    <mergeCell ref="B323:I323"/>
    <mergeCell ref="J323:K323"/>
    <mergeCell ref="L323:M323"/>
    <mergeCell ref="N323:O323"/>
    <mergeCell ref="P323:Q323"/>
    <mergeCell ref="R323:T323"/>
    <mergeCell ref="U323:W323"/>
    <mergeCell ref="B324:I324"/>
    <mergeCell ref="J324:K324"/>
    <mergeCell ref="L324:M324"/>
    <mergeCell ref="N324:O324"/>
    <mergeCell ref="P324:Q324"/>
    <mergeCell ref="R324:T324"/>
    <mergeCell ref="U324:W324"/>
    <mergeCell ref="B325:I325"/>
    <mergeCell ref="J325:K325"/>
    <mergeCell ref="L325:M325"/>
    <mergeCell ref="N325:O325"/>
    <mergeCell ref="P325:Q325"/>
    <mergeCell ref="R325:T325"/>
    <mergeCell ref="U325:W325"/>
    <mergeCell ref="B326:I326"/>
    <mergeCell ref="J326:K326"/>
    <mergeCell ref="L326:M326"/>
    <mergeCell ref="N326:O326"/>
    <mergeCell ref="P326:Q326"/>
    <mergeCell ref="R326:T326"/>
    <mergeCell ref="U326:W326"/>
    <mergeCell ref="B327:I327"/>
    <mergeCell ref="J327:K327"/>
    <mergeCell ref="L327:M327"/>
    <mergeCell ref="N327:O327"/>
    <mergeCell ref="P327:Q327"/>
    <mergeCell ref="R327:T327"/>
    <mergeCell ref="U327:W327"/>
    <mergeCell ref="B328:I328"/>
    <mergeCell ref="J328:K328"/>
    <mergeCell ref="L328:M328"/>
    <mergeCell ref="N328:O328"/>
    <mergeCell ref="P328:Q328"/>
    <mergeCell ref="R328:T328"/>
    <mergeCell ref="U328:W328"/>
    <mergeCell ref="B329:I329"/>
    <mergeCell ref="J329:K329"/>
    <mergeCell ref="L329:M329"/>
    <mergeCell ref="N329:O329"/>
    <mergeCell ref="P329:Q329"/>
    <mergeCell ref="R329:T329"/>
    <mergeCell ref="U329:W329"/>
    <mergeCell ref="B330:I330"/>
    <mergeCell ref="J330:K330"/>
    <mergeCell ref="L330:M330"/>
    <mergeCell ref="N330:O330"/>
    <mergeCell ref="P330:Q330"/>
    <mergeCell ref="R330:T330"/>
    <mergeCell ref="U330:W330"/>
    <mergeCell ref="B331:I331"/>
    <mergeCell ref="J331:K331"/>
    <mergeCell ref="L331:M331"/>
    <mergeCell ref="N331:O331"/>
    <mergeCell ref="P331:Q331"/>
    <mergeCell ref="R331:T331"/>
    <mergeCell ref="U331:W331"/>
    <mergeCell ref="A334:W334"/>
    <mergeCell ref="A335:W335"/>
    <mergeCell ref="A336:W336"/>
    <mergeCell ref="A337:W337"/>
    <mergeCell ref="A339:A340"/>
    <mergeCell ref="B339:I340"/>
    <mergeCell ref="J339:K340"/>
    <mergeCell ref="L339:M340"/>
    <mergeCell ref="N339:O340"/>
    <mergeCell ref="P339:Q340"/>
    <mergeCell ref="R339:W339"/>
    <mergeCell ref="R340:T340"/>
    <mergeCell ref="U340:W340"/>
    <mergeCell ref="B341:I341"/>
    <mergeCell ref="J341:K341"/>
    <mergeCell ref="L341:M341"/>
    <mergeCell ref="N341:O341"/>
    <mergeCell ref="P341:Q341"/>
    <mergeCell ref="R341:T341"/>
    <mergeCell ref="U341:W341"/>
    <mergeCell ref="B342:I342"/>
    <mergeCell ref="J342:K342"/>
    <mergeCell ref="L342:M342"/>
    <mergeCell ref="N342:O342"/>
    <mergeCell ref="P342:Q342"/>
    <mergeCell ref="R342:T342"/>
    <mergeCell ref="U342:W342"/>
    <mergeCell ref="B343:I343"/>
    <mergeCell ref="J343:K343"/>
    <mergeCell ref="L343:M343"/>
    <mergeCell ref="N343:O343"/>
    <mergeCell ref="P343:Q343"/>
    <mergeCell ref="R343:T343"/>
    <mergeCell ref="U343:W343"/>
    <mergeCell ref="B344:I344"/>
    <mergeCell ref="J344:K344"/>
    <mergeCell ref="L344:M344"/>
    <mergeCell ref="N344:O344"/>
    <mergeCell ref="P344:Q344"/>
    <mergeCell ref="R344:T344"/>
    <mergeCell ref="U344:W344"/>
    <mergeCell ref="B345:I345"/>
    <mergeCell ref="J345:K345"/>
    <mergeCell ref="L345:M345"/>
    <mergeCell ref="N345:O345"/>
    <mergeCell ref="P345:Q345"/>
    <mergeCell ref="R345:T345"/>
    <mergeCell ref="U345:W345"/>
    <mergeCell ref="B346:I346"/>
    <mergeCell ref="J346:K346"/>
    <mergeCell ref="L346:M346"/>
    <mergeCell ref="N346:O346"/>
    <mergeCell ref="P346:Q346"/>
    <mergeCell ref="R346:T346"/>
    <mergeCell ref="U346:W346"/>
    <mergeCell ref="B347:I347"/>
    <mergeCell ref="J347:K347"/>
    <mergeCell ref="L347:M347"/>
    <mergeCell ref="N347:O347"/>
    <mergeCell ref="P347:Q347"/>
    <mergeCell ref="R347:T347"/>
    <mergeCell ref="U347:W347"/>
    <mergeCell ref="B348:I348"/>
    <mergeCell ref="J348:K348"/>
    <mergeCell ref="L348:M348"/>
    <mergeCell ref="N348:O348"/>
    <mergeCell ref="P348:Q348"/>
    <mergeCell ref="R348:T348"/>
    <mergeCell ref="U348:W348"/>
    <mergeCell ref="B349:I349"/>
    <mergeCell ref="J349:K349"/>
    <mergeCell ref="L349:M349"/>
    <mergeCell ref="N349:O349"/>
    <mergeCell ref="P349:Q349"/>
    <mergeCell ref="R349:T349"/>
    <mergeCell ref="U349:W349"/>
    <mergeCell ref="B350:I350"/>
    <mergeCell ref="J350:K350"/>
    <mergeCell ref="L350:M350"/>
    <mergeCell ref="N350:O350"/>
    <mergeCell ref="P350:Q350"/>
    <mergeCell ref="R350:T350"/>
    <mergeCell ref="U350:W350"/>
    <mergeCell ref="B351:I351"/>
    <mergeCell ref="J351:K351"/>
    <mergeCell ref="L351:M351"/>
    <mergeCell ref="N351:O351"/>
    <mergeCell ref="P351:Q351"/>
    <mergeCell ref="R351:T351"/>
    <mergeCell ref="U351:W351"/>
    <mergeCell ref="B352:I352"/>
    <mergeCell ref="J352:K352"/>
    <mergeCell ref="L352:M352"/>
    <mergeCell ref="N352:O352"/>
    <mergeCell ref="P352:Q352"/>
    <mergeCell ref="R352:T352"/>
    <mergeCell ref="U352:W352"/>
    <mergeCell ref="B353:I353"/>
    <mergeCell ref="J353:K353"/>
    <mergeCell ref="L353:M353"/>
    <mergeCell ref="N353:O353"/>
    <mergeCell ref="P353:Q353"/>
    <mergeCell ref="R353:T353"/>
    <mergeCell ref="U353:W353"/>
    <mergeCell ref="B354:I354"/>
    <mergeCell ref="J354:K354"/>
    <mergeCell ref="L354:M354"/>
    <mergeCell ref="N354:O354"/>
    <mergeCell ref="P354:Q354"/>
    <mergeCell ref="R354:T354"/>
    <mergeCell ref="U354:W354"/>
    <mergeCell ref="B355:I355"/>
    <mergeCell ref="J355:K355"/>
    <mergeCell ref="L355:M355"/>
    <mergeCell ref="N355:O355"/>
    <mergeCell ref="P355:Q355"/>
    <mergeCell ref="R355:T355"/>
    <mergeCell ref="U355:W355"/>
    <mergeCell ref="B356:I356"/>
    <mergeCell ref="J356:K356"/>
    <mergeCell ref="L356:M356"/>
    <mergeCell ref="N356:O356"/>
    <mergeCell ref="P356:Q356"/>
    <mergeCell ref="R356:T356"/>
    <mergeCell ref="U356:W356"/>
    <mergeCell ref="B357:I357"/>
    <mergeCell ref="J357:K357"/>
    <mergeCell ref="L357:M357"/>
    <mergeCell ref="N357:O357"/>
    <mergeCell ref="P357:Q357"/>
    <mergeCell ref="R357:T357"/>
    <mergeCell ref="U357:W357"/>
    <mergeCell ref="B358:I358"/>
    <mergeCell ref="J358:K358"/>
    <mergeCell ref="L358:M358"/>
    <mergeCell ref="N358:O358"/>
    <mergeCell ref="P358:Q358"/>
    <mergeCell ref="R358:T358"/>
    <mergeCell ref="U358:W358"/>
    <mergeCell ref="B359:I359"/>
    <mergeCell ref="J359:K359"/>
    <mergeCell ref="L359:M359"/>
    <mergeCell ref="N359:O359"/>
    <mergeCell ref="P359:Q359"/>
    <mergeCell ref="R359:T359"/>
    <mergeCell ref="U359:W359"/>
    <mergeCell ref="B360:I360"/>
    <mergeCell ref="J360:K360"/>
    <mergeCell ref="L360:M360"/>
    <mergeCell ref="N360:O360"/>
    <mergeCell ref="P360:Q360"/>
    <mergeCell ref="R360:T360"/>
    <mergeCell ref="U360:W360"/>
    <mergeCell ref="B361:I361"/>
    <mergeCell ref="J361:K361"/>
    <mergeCell ref="L361:M361"/>
    <mergeCell ref="N361:O361"/>
    <mergeCell ref="P361:Q361"/>
    <mergeCell ref="R361:T361"/>
    <mergeCell ref="U361:W361"/>
    <mergeCell ref="B362:I362"/>
    <mergeCell ref="J362:K362"/>
    <mergeCell ref="L362:M362"/>
    <mergeCell ref="N362:O362"/>
    <mergeCell ref="P362:Q362"/>
    <mergeCell ref="R362:T362"/>
    <mergeCell ref="U362:W362"/>
    <mergeCell ref="B363:I363"/>
    <mergeCell ref="J363:K363"/>
    <mergeCell ref="L363:M363"/>
    <mergeCell ref="N363:O363"/>
    <mergeCell ref="P363:Q363"/>
    <mergeCell ref="R363:T363"/>
    <mergeCell ref="U363:W363"/>
    <mergeCell ref="B364:I364"/>
    <mergeCell ref="J364:K364"/>
    <mergeCell ref="L364:M364"/>
    <mergeCell ref="N364:O364"/>
    <mergeCell ref="P364:Q364"/>
    <mergeCell ref="R364:T364"/>
    <mergeCell ref="U364:W364"/>
    <mergeCell ref="B365:I365"/>
    <mergeCell ref="J365:K365"/>
    <mergeCell ref="L365:M365"/>
    <mergeCell ref="N365:O365"/>
    <mergeCell ref="P365:Q365"/>
    <mergeCell ref="R365:T365"/>
    <mergeCell ref="U365:W365"/>
    <mergeCell ref="B366:I366"/>
    <mergeCell ref="J366:K366"/>
    <mergeCell ref="L366:M366"/>
    <mergeCell ref="N366:O366"/>
    <mergeCell ref="P366:Q366"/>
    <mergeCell ref="R366:T366"/>
    <mergeCell ref="U366:W366"/>
    <mergeCell ref="B367:I367"/>
    <mergeCell ref="J367:K367"/>
    <mergeCell ref="L367:M367"/>
    <mergeCell ref="N367:O367"/>
    <mergeCell ref="P367:Q367"/>
    <mergeCell ref="R367:T367"/>
    <mergeCell ref="U367:W367"/>
    <mergeCell ref="B368:I368"/>
    <mergeCell ref="J368:K368"/>
    <mergeCell ref="L368:M368"/>
    <mergeCell ref="N368:O368"/>
    <mergeCell ref="P368:Q368"/>
    <mergeCell ref="R368:T368"/>
    <mergeCell ref="U368:W368"/>
    <mergeCell ref="B369:I369"/>
    <mergeCell ref="J369:K369"/>
    <mergeCell ref="L369:M369"/>
    <mergeCell ref="N369:O369"/>
    <mergeCell ref="P369:Q369"/>
    <mergeCell ref="R369:T369"/>
    <mergeCell ref="U369:W369"/>
    <mergeCell ref="B370:I370"/>
    <mergeCell ref="J370:K370"/>
    <mergeCell ref="L370:M370"/>
    <mergeCell ref="N370:O370"/>
    <mergeCell ref="P370:Q370"/>
    <mergeCell ref="R370:T370"/>
    <mergeCell ref="U370:W370"/>
    <mergeCell ref="B371:I371"/>
    <mergeCell ref="J371:K371"/>
    <mergeCell ref="L371:M371"/>
    <mergeCell ref="N371:O371"/>
    <mergeCell ref="P371:Q371"/>
    <mergeCell ref="R371:T371"/>
    <mergeCell ref="U371:W371"/>
    <mergeCell ref="B372:I372"/>
    <mergeCell ref="J372:K372"/>
    <mergeCell ref="L372:M372"/>
    <mergeCell ref="N372:O372"/>
    <mergeCell ref="P372:Q372"/>
    <mergeCell ref="R372:T372"/>
    <mergeCell ref="U372:W372"/>
    <mergeCell ref="B373:I373"/>
    <mergeCell ref="J373:K373"/>
    <mergeCell ref="L373:M373"/>
    <mergeCell ref="N373:O373"/>
    <mergeCell ref="P373:Q373"/>
    <mergeCell ref="R373:T373"/>
    <mergeCell ref="U373:W373"/>
    <mergeCell ref="B374:I374"/>
    <mergeCell ref="J374:K374"/>
    <mergeCell ref="L374:M374"/>
    <mergeCell ref="N374:O374"/>
    <mergeCell ref="P374:Q374"/>
    <mergeCell ref="R374:T374"/>
    <mergeCell ref="U374:W374"/>
    <mergeCell ref="P375:Q375"/>
    <mergeCell ref="R375:T375"/>
    <mergeCell ref="U375:W375"/>
    <mergeCell ref="B375:I375"/>
    <mergeCell ref="J375:K375"/>
    <mergeCell ref="L375:M375"/>
    <mergeCell ref="N375:O37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"ТФИ по Краснорскому краю"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Вершинская Анна Вячеславовна</dc:creator>
  <cp:keywords/>
  <dc:description/>
  <cp:lastModifiedBy>Smart Project</cp:lastModifiedBy>
  <cp:lastPrinted>2005-10-03T07:21:55Z</cp:lastPrinted>
  <dcterms:created xsi:type="dcterms:W3CDTF">2005-06-28T08:11:23Z</dcterms:created>
  <dcterms:modified xsi:type="dcterms:W3CDTF">2013-08-11T12:33:30Z</dcterms:modified>
  <cp:category/>
  <cp:version/>
  <cp:contentType/>
  <cp:contentStatus/>
</cp:coreProperties>
</file>