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2" activeTab="2"/>
  </bookViews>
  <sheets>
    <sheet name="Сбор материалов" sheetId="1" r:id="rId1"/>
    <sheet name="Геологическая документация" sheetId="2" r:id="rId2"/>
    <sheet name="Пешие переходы" sheetId="3" r:id="rId3"/>
  </sheets>
  <definedNames/>
  <calcPr fullCalcOnLoad="1"/>
</workbook>
</file>

<file path=xl/sharedStrings.xml><?xml version="1.0" encoding="utf-8"?>
<sst xmlns="http://schemas.openxmlformats.org/spreadsheetml/2006/main" count="374" uniqueCount="143">
  <si>
    <t>Циркуль пропорциональный</t>
  </si>
  <si>
    <t xml:space="preserve">Основных расходов по статье "Амортизация" </t>
  </si>
  <si>
    <t>Наименование основных производственных фондов</t>
  </si>
  <si>
    <t>Годо-вая нор-ма аморти-зации</t>
  </si>
  <si>
    <t>по нормам амортиза-ции</t>
  </si>
  <si>
    <t>Радиометр</t>
  </si>
  <si>
    <t>Палатка 2-х местная</t>
  </si>
  <si>
    <t>Нормообразующие факторы</t>
  </si>
  <si>
    <t>Заработная плата</t>
  </si>
  <si>
    <t>Материалы</t>
  </si>
  <si>
    <t>Износ</t>
  </si>
  <si>
    <t>Итого основных расходов</t>
  </si>
  <si>
    <t>Накладные расходы</t>
  </si>
  <si>
    <t>Плановые накопления</t>
  </si>
  <si>
    <t>Статья расхода</t>
  </si>
  <si>
    <t>РАСЧЕТ</t>
  </si>
  <si>
    <t>Количество смен в месяце</t>
  </si>
  <si>
    <t>Услуги (30% от аморти-зации)</t>
  </si>
  <si>
    <t>Пример расчета единичных сметных расценок по ССН 1.1</t>
  </si>
  <si>
    <t>на сбор материалов посредством выписки текста</t>
  </si>
  <si>
    <t>(100 с. текста, руб.)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</si>
  <si>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партии</t>
    </r>
  </si>
  <si>
    <t>на проведение геологической документации шурфов</t>
  </si>
  <si>
    <t>(100 м документации, руб.)</t>
  </si>
  <si>
    <t>Геолог 2 категории</t>
  </si>
  <si>
    <t>на проведение пеших переходов</t>
  </si>
  <si>
    <t>(10 км пути, руб.)</t>
  </si>
  <si>
    <t>(1 месяц работы основного исполинтеля, руб.)</t>
  </si>
  <si>
    <t>Блокнот малого размера</t>
  </si>
  <si>
    <t>Тетрадь общая</t>
  </si>
  <si>
    <t xml:space="preserve">Тетрадь общая   </t>
  </si>
  <si>
    <t>Транпортир пластмассовый</t>
  </si>
  <si>
    <t>Ведро железное</t>
  </si>
  <si>
    <t>Лестница веревочная</t>
  </si>
  <si>
    <t xml:space="preserve">Лопата штыковая </t>
  </si>
  <si>
    <t>Метр складной металлический</t>
  </si>
  <si>
    <t xml:space="preserve">Мешок спальный   </t>
  </si>
  <si>
    <t>Рулетка тусьмяная</t>
  </si>
  <si>
    <t>Эклиметр</t>
  </si>
  <si>
    <t>Кувалда</t>
  </si>
  <si>
    <t>пила-ножовка по дереву</t>
  </si>
  <si>
    <t>Ящик вьючный деревянный</t>
  </si>
  <si>
    <t>при проведении геологической документации шурфов</t>
  </si>
  <si>
    <t xml:space="preserve">Норма длительности выполнения данной работы, смена - </t>
  </si>
  <si>
    <t>Способ сбора информации - выписка текста</t>
  </si>
  <si>
    <t>единичной сметной расценки на сбор информации посредством выписки текста</t>
  </si>
  <si>
    <t>единичной сметной расценки на проведение геологической документации шурфов</t>
  </si>
  <si>
    <t>Категория сложнос-ти геологического изучения объекта - 4</t>
  </si>
  <si>
    <t>Амортиза-ция</t>
  </si>
  <si>
    <t>единичной сметной расценки на пешие переходы</t>
  </si>
  <si>
    <t>Категория проходимости местности - 5</t>
  </si>
  <si>
    <t>Показатели затрат, принятые для определения сметной стоимости измерителя, на который установлены трудовые нормы</t>
  </si>
  <si>
    <t>Наименование показателя</t>
  </si>
  <si>
    <t>Значение</t>
  </si>
  <si>
    <t>Коэффициент к заработной плате</t>
  </si>
  <si>
    <t>Дополнительная заработная плата</t>
  </si>
  <si>
    <t>Дополнительная заработная плата, %</t>
  </si>
  <si>
    <t>Отчисления на социальное страхование, %</t>
  </si>
  <si>
    <t>Коэффициенты, учитывающие транспортно-заготовительные расходы:</t>
  </si>
  <si>
    <t xml:space="preserve">       к материальным затратам</t>
  </si>
  <si>
    <t xml:space="preserve">       к амортизации</t>
  </si>
  <si>
    <t>Накладные расходы, %</t>
  </si>
  <si>
    <t>Плановые накопления, %</t>
  </si>
  <si>
    <t xml:space="preserve">РАСЧЕТ </t>
  </si>
  <si>
    <t xml:space="preserve">Основных расходов по статье "Заработная плата" </t>
  </si>
  <si>
    <t>№</t>
  </si>
  <si>
    <t>по нормам</t>
  </si>
  <si>
    <t xml:space="preserve">с учетом коэффи-             циента </t>
  </si>
  <si>
    <t>Стоимость</t>
  </si>
  <si>
    <t>Дневная ставка, руб.</t>
  </si>
  <si>
    <t>Затраты труда, чел.-смена</t>
  </si>
  <si>
    <t>Наименование расходов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</si>
  <si>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геологической партии</t>
    </r>
  </si>
  <si>
    <t>Геолог 1 категории</t>
  </si>
  <si>
    <t>Итого</t>
  </si>
  <si>
    <t>Всего</t>
  </si>
  <si>
    <t>Отчисления на социальное страхование</t>
  </si>
  <si>
    <t>Всего по расчету</t>
  </si>
  <si>
    <t>-</t>
  </si>
  <si>
    <t>Итого ИТР</t>
  </si>
  <si>
    <t>Рабочий 3 разряда</t>
  </si>
  <si>
    <t>Итого рабочих</t>
  </si>
  <si>
    <t xml:space="preserve">Основных расходов по статье "Материалы" </t>
  </si>
  <si>
    <t>(1 месяц работы производственной группы, руб.)</t>
  </si>
  <si>
    <t>по нормам расхода</t>
  </si>
  <si>
    <t>с учетом коэффи-циента</t>
  </si>
  <si>
    <t>Цена</t>
  </si>
  <si>
    <t>Норма расхо-да</t>
  </si>
  <si>
    <t>Едини-ца</t>
  </si>
  <si>
    <t>Наименование материалов</t>
  </si>
  <si>
    <t>Карандаш простой</t>
  </si>
  <si>
    <t>шт</t>
  </si>
  <si>
    <t>коробка</t>
  </si>
  <si>
    <t>Ручка чертежная</t>
  </si>
  <si>
    <t>Перья чертежные</t>
  </si>
  <si>
    <t>Тушь разная</t>
  </si>
  <si>
    <t>Ручка шариковая</t>
  </si>
  <si>
    <t>Резинка канцелярская</t>
  </si>
  <si>
    <t>Угольник</t>
  </si>
  <si>
    <t>Стержень для авторучки</t>
  </si>
  <si>
    <t>коробка (100 шт)</t>
  </si>
  <si>
    <t>флакон</t>
  </si>
  <si>
    <t>Линейка чертежная</t>
  </si>
  <si>
    <t>Батарея для карманного фонаря</t>
  </si>
  <si>
    <t>Бумага оберточная</t>
  </si>
  <si>
    <t>Лейкопластырь (узкий)</t>
  </si>
  <si>
    <t>Мешки для проб</t>
  </si>
  <si>
    <t>Мешочки для образцов</t>
  </si>
  <si>
    <t>Черенок для молотка</t>
  </si>
  <si>
    <t>Шпагат</t>
  </si>
  <si>
    <t>Батарея для радиометра</t>
  </si>
  <si>
    <t>Запасные части к радиометру</t>
  </si>
  <si>
    <t>Лампочка электрическая для карманного фонаря</t>
  </si>
  <si>
    <t>Бланки разных этикеток</t>
  </si>
  <si>
    <t>Журналы регистрационные</t>
  </si>
  <si>
    <t>Черено для лопаты</t>
  </si>
  <si>
    <t>кг</t>
  </si>
  <si>
    <t>компл</t>
  </si>
  <si>
    <t>Бумага миллиметровая</t>
  </si>
  <si>
    <t>рулон (20м)</t>
  </si>
  <si>
    <t xml:space="preserve">Основных расходов по статье "Износ" </t>
  </si>
  <si>
    <t>Коли-чество единиц</t>
  </si>
  <si>
    <t>Сумка полевая кирзовая СП-3</t>
  </si>
  <si>
    <t>Месяч-ная норма износа, %</t>
  </si>
  <si>
    <t>Стол походный раскладной</t>
  </si>
  <si>
    <t>Стул походный складной</t>
  </si>
  <si>
    <t>Кровать раскладная походная ПРК-2М</t>
  </si>
  <si>
    <t>Брусок  наждачный</t>
  </si>
  <si>
    <t>Замок висячий</t>
  </si>
  <si>
    <t>Зубило слесарное</t>
  </si>
  <si>
    <t>Компас горный</t>
  </si>
  <si>
    <t>Молоток геологический</t>
  </si>
  <si>
    <t>Молоток слесарный</t>
  </si>
  <si>
    <t>Напильники слесарные разные</t>
  </si>
  <si>
    <t>Нож почвенный</t>
  </si>
  <si>
    <t>Рюкзак брезентовый</t>
  </si>
  <si>
    <t>Топор</t>
  </si>
  <si>
    <t>Фонарь карманный электрический бытовой</t>
  </si>
  <si>
    <t>Капельница для кислоты</t>
  </si>
  <si>
    <t>Линейка логарифмическая</t>
  </si>
  <si>
    <t>Лупа десятикратного увеличения</t>
  </si>
  <si>
    <t>Амортизация</t>
  </si>
  <si>
    <t>Услуги (30% от амортизации)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</si>
</sst>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0"/>
    <numFmt numFmtId="175" formatCode="#\ ##0.00"/>
    <numFmt numFmtId="176" formatCode="0.00#"/>
    <numFmt numFmtId="177" formatCode="#\ ##0.000"/>
    <numFmt numFmtId="178" formatCode="0.0##%"/>
    <numFmt numFmtId="179" formatCode="0.0#%"/>
  </numFmts>
  <fonts count="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171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1" fontId="0" fillId="0" borderId="2" xfId="0" applyNumberFormat="1" applyBorder="1" applyAlignment="1">
      <alignment horizontal="center" vertical="center" wrapText="1"/>
    </xf>
    <xf numFmtId="171" fontId="0" fillId="0" borderId="4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workbookViewId="0" topLeftCell="A1">
      <selection activeCell="AB32" sqref="AB32"/>
    </sheetView>
  </sheetViews>
  <sheetFormatPr defaultColWidth="9.00390625" defaultRowHeight="12.75"/>
  <cols>
    <col min="1" max="52" width="3.75390625" style="0" customWidth="1"/>
  </cols>
  <sheetData>
    <row r="1" spans="1:23" ht="15.75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27" t="s">
        <v>52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 t="s">
        <v>53</v>
      </c>
      <c r="T5" s="27"/>
      <c r="U5" s="27"/>
      <c r="V5" s="27"/>
      <c r="W5" s="27"/>
    </row>
    <row r="6" spans="1:23" ht="12.75">
      <c r="A6" s="36" t="s">
        <v>54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  <c r="S6" s="44">
        <v>1.3</v>
      </c>
      <c r="T6" s="44"/>
      <c r="U6" s="44"/>
      <c r="V6" s="44"/>
      <c r="W6" s="44"/>
    </row>
    <row r="7" spans="1:23" ht="12.75">
      <c r="A7" s="56" t="s">
        <v>56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69">
        <v>0.079</v>
      </c>
      <c r="T7" s="69"/>
      <c r="U7" s="69"/>
      <c r="V7" s="69"/>
      <c r="W7" s="69"/>
    </row>
    <row r="8" spans="1:23" ht="12.75">
      <c r="A8" s="56" t="s">
        <v>57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69">
        <v>0.37</v>
      </c>
      <c r="T8" s="69"/>
      <c r="U8" s="69"/>
      <c r="V8" s="69"/>
      <c r="W8" s="69"/>
    </row>
    <row r="9" spans="1:23" ht="12.75">
      <c r="A9" s="56" t="s">
        <v>58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4"/>
      <c r="T9" s="44"/>
      <c r="U9" s="44"/>
      <c r="V9" s="44"/>
      <c r="W9" s="44"/>
    </row>
    <row r="10" spans="1:23" ht="12.75">
      <c r="A10" s="56" t="s">
        <v>59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44">
        <v>1.15</v>
      </c>
      <c r="T10" s="44"/>
      <c r="U10" s="44"/>
      <c r="V10" s="44"/>
      <c r="W10" s="44"/>
    </row>
    <row r="11" spans="1:23" ht="12.75">
      <c r="A11" s="56" t="s">
        <v>60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5">
        <v>1.1</v>
      </c>
      <c r="T11" s="55"/>
      <c r="U11" s="55"/>
      <c r="V11" s="55"/>
      <c r="W11" s="55"/>
    </row>
    <row r="12" spans="1:23" ht="12.75">
      <c r="A12" s="56" t="s">
        <v>61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69">
        <v>0.234</v>
      </c>
      <c r="T12" s="69"/>
      <c r="U12" s="69"/>
      <c r="V12" s="69"/>
      <c r="W12" s="69"/>
    </row>
    <row r="13" spans="1:23" ht="12.75">
      <c r="A13" s="56" t="s">
        <v>62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69">
        <v>0.14</v>
      </c>
      <c r="T13" s="69"/>
      <c r="U13" s="69"/>
      <c r="V13" s="69"/>
      <c r="W13" s="69"/>
    </row>
    <row r="14" spans="1:23" ht="12.75">
      <c r="A14" s="56" t="s">
        <v>16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44">
        <v>25.4</v>
      </c>
      <c r="T14" s="44"/>
      <c r="U14" s="44"/>
      <c r="V14" s="44"/>
      <c r="W14" s="44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7" spans="1:23" ht="12.75">
      <c r="A17" s="41" t="s">
        <v>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ht="12.75">
      <c r="A18" s="41" t="s">
        <v>64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ht="12.75">
      <c r="A19" s="41" t="s">
        <v>19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ht="12.75">
      <c r="A20" s="41" t="s">
        <v>20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60" t="s">
        <v>65</v>
      </c>
      <c r="B22" s="46" t="s">
        <v>71</v>
      </c>
      <c r="C22" s="47"/>
      <c r="D22" s="47"/>
      <c r="E22" s="47"/>
      <c r="F22" s="47"/>
      <c r="G22" s="47"/>
      <c r="H22" s="47"/>
      <c r="I22" s="47"/>
      <c r="J22" s="48"/>
      <c r="K22" s="46" t="s">
        <v>70</v>
      </c>
      <c r="L22" s="47"/>
      <c r="M22" s="47"/>
      <c r="N22" s="48"/>
      <c r="O22" s="46" t="s">
        <v>69</v>
      </c>
      <c r="P22" s="47"/>
      <c r="Q22" s="48"/>
      <c r="R22" s="66" t="s">
        <v>68</v>
      </c>
      <c r="S22" s="67"/>
      <c r="T22" s="67"/>
      <c r="U22" s="67"/>
      <c r="V22" s="67"/>
      <c r="W22" s="68"/>
    </row>
    <row r="23" spans="1:23" ht="12.75">
      <c r="A23" s="61"/>
      <c r="B23" s="63"/>
      <c r="C23" s="64"/>
      <c r="D23" s="64"/>
      <c r="E23" s="64"/>
      <c r="F23" s="64"/>
      <c r="G23" s="64"/>
      <c r="H23" s="64"/>
      <c r="I23" s="64"/>
      <c r="J23" s="65"/>
      <c r="K23" s="63"/>
      <c r="L23" s="64"/>
      <c r="M23" s="64"/>
      <c r="N23" s="65"/>
      <c r="O23" s="63"/>
      <c r="P23" s="64"/>
      <c r="Q23" s="65"/>
      <c r="R23" s="46" t="s">
        <v>66</v>
      </c>
      <c r="S23" s="47"/>
      <c r="T23" s="48"/>
      <c r="U23" s="46" t="s">
        <v>67</v>
      </c>
      <c r="V23" s="47"/>
      <c r="W23" s="48"/>
    </row>
    <row r="24" spans="1:23" ht="27.75" customHeight="1">
      <c r="A24" s="62"/>
      <c r="B24" s="49"/>
      <c r="C24" s="50"/>
      <c r="D24" s="50"/>
      <c r="E24" s="50"/>
      <c r="F24" s="50"/>
      <c r="G24" s="50"/>
      <c r="H24" s="50"/>
      <c r="I24" s="50"/>
      <c r="J24" s="51"/>
      <c r="K24" s="49"/>
      <c r="L24" s="50"/>
      <c r="M24" s="50"/>
      <c r="N24" s="51"/>
      <c r="O24" s="49"/>
      <c r="P24" s="50"/>
      <c r="Q24" s="51"/>
      <c r="R24" s="49"/>
      <c r="S24" s="50"/>
      <c r="T24" s="51"/>
      <c r="U24" s="49"/>
      <c r="V24" s="50"/>
      <c r="W24" s="51"/>
    </row>
    <row r="25" spans="1:23" ht="12.75">
      <c r="A25" s="5">
        <v>1</v>
      </c>
      <c r="B25" s="30">
        <v>2</v>
      </c>
      <c r="C25" s="30"/>
      <c r="D25" s="30"/>
      <c r="E25" s="30"/>
      <c r="F25" s="30"/>
      <c r="G25" s="30"/>
      <c r="H25" s="30"/>
      <c r="I25" s="30"/>
      <c r="J25" s="30"/>
      <c r="K25" s="30">
        <v>3</v>
      </c>
      <c r="L25" s="30"/>
      <c r="M25" s="30"/>
      <c r="N25" s="30"/>
      <c r="O25" s="30">
        <v>4</v>
      </c>
      <c r="P25" s="30"/>
      <c r="Q25" s="30"/>
      <c r="R25" s="30">
        <v>5</v>
      </c>
      <c r="S25" s="30"/>
      <c r="T25" s="30"/>
      <c r="U25" s="30">
        <v>6</v>
      </c>
      <c r="V25" s="30"/>
      <c r="W25" s="30"/>
    </row>
    <row r="26" spans="1:23" ht="28.5" customHeight="1">
      <c r="A26" s="23">
        <v>1</v>
      </c>
      <c r="B26" s="58" t="s">
        <v>21</v>
      </c>
      <c r="C26" s="37"/>
      <c r="D26" s="37"/>
      <c r="E26" s="37"/>
      <c r="F26" s="37"/>
      <c r="G26" s="37"/>
      <c r="H26" s="37"/>
      <c r="I26" s="37"/>
      <c r="J26" s="38"/>
      <c r="K26" s="59">
        <v>0.04</v>
      </c>
      <c r="L26" s="59"/>
      <c r="M26" s="59"/>
      <c r="N26" s="59"/>
      <c r="O26" s="29">
        <f>37.53*6.65</f>
        <v>249.57450000000003</v>
      </c>
      <c r="P26" s="29"/>
      <c r="Q26" s="29"/>
      <c r="R26" s="29">
        <f>K26*O26</f>
        <v>9.982980000000001</v>
      </c>
      <c r="S26" s="29"/>
      <c r="T26" s="29"/>
      <c r="U26" s="29">
        <f>R26*$S$6</f>
        <v>12.977874000000002</v>
      </c>
      <c r="V26" s="29"/>
      <c r="W26" s="29"/>
    </row>
    <row r="27" spans="1:23" ht="12.75">
      <c r="A27" s="24"/>
      <c r="B27" s="56" t="s">
        <v>73</v>
      </c>
      <c r="C27" s="56"/>
      <c r="D27" s="56"/>
      <c r="E27" s="56"/>
      <c r="F27" s="56"/>
      <c r="G27" s="56"/>
      <c r="H27" s="56"/>
      <c r="I27" s="56"/>
      <c r="J27" s="56"/>
      <c r="K27" s="44">
        <v>1.08</v>
      </c>
      <c r="L27" s="44"/>
      <c r="M27" s="44"/>
      <c r="N27" s="44"/>
      <c r="O27" s="55">
        <f>25.94*6.65</f>
        <v>172.501</v>
      </c>
      <c r="P27" s="55"/>
      <c r="Q27" s="55"/>
      <c r="R27" s="29">
        <f>K27*O27</f>
        <v>186.30108</v>
      </c>
      <c r="S27" s="29"/>
      <c r="T27" s="29"/>
      <c r="U27" s="29">
        <f>R27*$S$6</f>
        <v>242.19140400000003</v>
      </c>
      <c r="V27" s="29"/>
      <c r="W27" s="29"/>
    </row>
    <row r="28" spans="1:23" ht="12.75" hidden="1">
      <c r="A28" s="25"/>
      <c r="B28" s="56"/>
      <c r="C28" s="56"/>
      <c r="D28" s="56"/>
      <c r="E28" s="56"/>
      <c r="F28" s="56"/>
      <c r="G28" s="56"/>
      <c r="H28" s="56"/>
      <c r="I28" s="56"/>
      <c r="J28" s="56"/>
      <c r="K28" s="44"/>
      <c r="L28" s="44"/>
      <c r="M28" s="44"/>
      <c r="N28" s="44"/>
      <c r="O28" s="55"/>
      <c r="P28" s="55"/>
      <c r="Q28" s="55"/>
      <c r="R28" s="29"/>
      <c r="S28" s="29"/>
      <c r="T28" s="29"/>
      <c r="U28" s="29"/>
      <c r="V28" s="29"/>
      <c r="W28" s="29"/>
    </row>
    <row r="29" spans="1:23" ht="12.75">
      <c r="A29" s="4"/>
      <c r="B29" s="28" t="s">
        <v>74</v>
      </c>
      <c r="C29" s="28"/>
      <c r="D29" s="28"/>
      <c r="E29" s="28"/>
      <c r="F29" s="28"/>
      <c r="G29" s="28"/>
      <c r="H29" s="28"/>
      <c r="I29" s="28"/>
      <c r="J29" s="28"/>
      <c r="K29" s="27">
        <f>SUM(K26:N28)</f>
        <v>1.12</v>
      </c>
      <c r="L29" s="27"/>
      <c r="M29" s="27"/>
      <c r="N29" s="27"/>
      <c r="O29" s="27" t="s">
        <v>78</v>
      </c>
      <c r="P29" s="27"/>
      <c r="Q29" s="27"/>
      <c r="R29" s="26">
        <f>SUM(R26:T28)</f>
        <v>196.28406</v>
      </c>
      <c r="S29" s="27"/>
      <c r="T29" s="27"/>
      <c r="U29" s="26">
        <f>SUM(U26:W28)</f>
        <v>255.16927800000005</v>
      </c>
      <c r="V29" s="27"/>
      <c r="W29" s="27"/>
    </row>
    <row r="30" spans="1:23" ht="12.75">
      <c r="A30" s="3">
        <v>2</v>
      </c>
      <c r="B30" s="56" t="s">
        <v>55</v>
      </c>
      <c r="C30" s="56"/>
      <c r="D30" s="56"/>
      <c r="E30" s="56"/>
      <c r="F30" s="56"/>
      <c r="G30" s="56"/>
      <c r="H30" s="56"/>
      <c r="I30" s="56"/>
      <c r="J30" s="56"/>
      <c r="K30" s="44" t="s">
        <v>78</v>
      </c>
      <c r="L30" s="44"/>
      <c r="M30" s="44"/>
      <c r="N30" s="44"/>
      <c r="O30" s="44" t="s">
        <v>78</v>
      </c>
      <c r="P30" s="44"/>
      <c r="Q30" s="44"/>
      <c r="R30" s="55">
        <f>R29*$S$7</f>
        <v>15.50644074</v>
      </c>
      <c r="S30" s="55"/>
      <c r="T30" s="55"/>
      <c r="U30" s="55">
        <f>U29*$S$7</f>
        <v>20.158372962000005</v>
      </c>
      <c r="V30" s="55"/>
      <c r="W30" s="55"/>
    </row>
    <row r="31" spans="1:23" ht="12.75">
      <c r="A31" s="4"/>
      <c r="B31" s="28" t="s">
        <v>75</v>
      </c>
      <c r="C31" s="28"/>
      <c r="D31" s="28"/>
      <c r="E31" s="28"/>
      <c r="F31" s="28"/>
      <c r="G31" s="28"/>
      <c r="H31" s="28"/>
      <c r="I31" s="28"/>
      <c r="J31" s="28"/>
      <c r="K31" s="27" t="s">
        <v>78</v>
      </c>
      <c r="L31" s="27"/>
      <c r="M31" s="27"/>
      <c r="N31" s="27"/>
      <c r="O31" s="27" t="s">
        <v>78</v>
      </c>
      <c r="P31" s="27"/>
      <c r="Q31" s="27"/>
      <c r="R31" s="26">
        <f>R29+R30</f>
        <v>211.79050074</v>
      </c>
      <c r="S31" s="27"/>
      <c r="T31" s="27"/>
      <c r="U31" s="26">
        <f>U29+U30</f>
        <v>275.32765096200006</v>
      </c>
      <c r="V31" s="27"/>
      <c r="W31" s="27"/>
    </row>
    <row r="32" spans="1:23" ht="23.25" customHeight="1">
      <c r="A32" s="3">
        <v>3</v>
      </c>
      <c r="B32" s="56" t="s">
        <v>76</v>
      </c>
      <c r="C32" s="56"/>
      <c r="D32" s="56"/>
      <c r="E32" s="56"/>
      <c r="F32" s="56"/>
      <c r="G32" s="56"/>
      <c r="H32" s="56"/>
      <c r="I32" s="56"/>
      <c r="J32" s="56"/>
      <c r="K32" s="44" t="s">
        <v>78</v>
      </c>
      <c r="L32" s="44"/>
      <c r="M32" s="44"/>
      <c r="N32" s="44"/>
      <c r="O32" s="44" t="s">
        <v>78</v>
      </c>
      <c r="P32" s="44"/>
      <c r="Q32" s="44"/>
      <c r="R32" s="55">
        <f>R31*$S$8</f>
        <v>78.3624852738</v>
      </c>
      <c r="S32" s="55"/>
      <c r="T32" s="55"/>
      <c r="U32" s="55">
        <f>U31*$S$8</f>
        <v>101.87123085594003</v>
      </c>
      <c r="V32" s="55"/>
      <c r="W32" s="55"/>
    </row>
    <row r="33" spans="1:23" ht="12.75">
      <c r="A33" s="4"/>
      <c r="B33" s="28" t="s">
        <v>77</v>
      </c>
      <c r="C33" s="28"/>
      <c r="D33" s="28"/>
      <c r="E33" s="28"/>
      <c r="F33" s="28"/>
      <c r="G33" s="28"/>
      <c r="H33" s="28"/>
      <c r="I33" s="28"/>
      <c r="J33" s="28"/>
      <c r="K33" s="27"/>
      <c r="L33" s="27"/>
      <c r="M33" s="27"/>
      <c r="N33" s="27"/>
      <c r="O33" s="27"/>
      <c r="P33" s="27"/>
      <c r="Q33" s="27"/>
      <c r="R33" s="26">
        <f>R31+R32</f>
        <v>290.1529860138</v>
      </c>
      <c r="S33" s="27"/>
      <c r="T33" s="27"/>
      <c r="U33" s="26">
        <f>U31+U32</f>
        <v>377.1988818179401</v>
      </c>
      <c r="V33" s="27"/>
      <c r="W33" s="27"/>
    </row>
    <row r="35" spans="1:23" ht="12.75">
      <c r="A35" s="41" t="s">
        <v>63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ht="12.75">
      <c r="A36" s="41" t="s">
        <v>82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ht="12.75">
      <c r="A37" s="41" t="s">
        <v>19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ht="12.75">
      <c r="A38" s="41" t="s">
        <v>27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44" t="s">
        <v>65</v>
      </c>
      <c r="B40" s="44" t="s">
        <v>89</v>
      </c>
      <c r="C40" s="44"/>
      <c r="D40" s="44"/>
      <c r="E40" s="44"/>
      <c r="F40" s="44"/>
      <c r="G40" s="44"/>
      <c r="H40" s="44"/>
      <c r="I40" s="44"/>
      <c r="J40" s="44"/>
      <c r="K40" s="44" t="s">
        <v>88</v>
      </c>
      <c r="L40" s="44"/>
      <c r="M40" s="44" t="s">
        <v>87</v>
      </c>
      <c r="N40" s="44"/>
      <c r="O40" s="44" t="s">
        <v>86</v>
      </c>
      <c r="P40" s="44"/>
      <c r="Q40" s="44"/>
      <c r="R40" s="44" t="s">
        <v>68</v>
      </c>
      <c r="S40" s="44"/>
      <c r="T40" s="44"/>
      <c r="U40" s="44"/>
      <c r="V40" s="44"/>
      <c r="W40" s="44"/>
    </row>
    <row r="41" spans="1:23" ht="39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 t="s">
        <v>84</v>
      </c>
      <c r="S41" s="44"/>
      <c r="T41" s="44"/>
      <c r="U41" s="44" t="s">
        <v>85</v>
      </c>
      <c r="V41" s="44"/>
      <c r="W41" s="44"/>
    </row>
    <row r="42" spans="1:23" ht="12.75">
      <c r="A42" s="6">
        <v>1</v>
      </c>
      <c r="B42" s="57">
        <v>2</v>
      </c>
      <c r="C42" s="57"/>
      <c r="D42" s="57"/>
      <c r="E42" s="57"/>
      <c r="F42" s="57"/>
      <c r="G42" s="57"/>
      <c r="H42" s="57"/>
      <c r="I42" s="57"/>
      <c r="J42" s="57"/>
      <c r="K42" s="57">
        <v>3</v>
      </c>
      <c r="L42" s="57"/>
      <c r="M42" s="57">
        <v>4</v>
      </c>
      <c r="N42" s="57"/>
      <c r="O42" s="57">
        <v>5</v>
      </c>
      <c r="P42" s="57"/>
      <c r="Q42" s="57"/>
      <c r="R42" s="57">
        <v>6</v>
      </c>
      <c r="S42" s="57"/>
      <c r="T42" s="57"/>
      <c r="U42" s="57">
        <v>7</v>
      </c>
      <c r="V42" s="57"/>
      <c r="W42" s="57"/>
    </row>
    <row r="43" spans="1:23" ht="12.75">
      <c r="A43" s="3">
        <v>1</v>
      </c>
      <c r="B43" s="56" t="s">
        <v>28</v>
      </c>
      <c r="C43" s="56"/>
      <c r="D43" s="56"/>
      <c r="E43" s="56"/>
      <c r="F43" s="56"/>
      <c r="G43" s="56"/>
      <c r="H43" s="56"/>
      <c r="I43" s="56"/>
      <c r="J43" s="56"/>
      <c r="K43" s="44" t="s">
        <v>91</v>
      </c>
      <c r="L43" s="44"/>
      <c r="M43" s="55">
        <v>0.5</v>
      </c>
      <c r="N43" s="55"/>
      <c r="O43" s="55">
        <v>20</v>
      </c>
      <c r="P43" s="55"/>
      <c r="Q43" s="55"/>
      <c r="R43" s="55">
        <f aca="true" t="shared" si="0" ref="R43:R49">M43*O43</f>
        <v>10</v>
      </c>
      <c r="S43" s="55"/>
      <c r="T43" s="55"/>
      <c r="U43" s="55">
        <f aca="true" t="shared" si="1" ref="U43:U49">R43*$S$10</f>
        <v>11.5</v>
      </c>
      <c r="V43" s="55"/>
      <c r="W43" s="55"/>
    </row>
    <row r="44" spans="1:23" ht="12.75">
      <c r="A44" s="3">
        <v>2</v>
      </c>
      <c r="B44" s="56" t="s">
        <v>102</v>
      </c>
      <c r="C44" s="56"/>
      <c r="D44" s="56"/>
      <c r="E44" s="56"/>
      <c r="F44" s="56"/>
      <c r="G44" s="56"/>
      <c r="H44" s="56"/>
      <c r="I44" s="56"/>
      <c r="J44" s="56"/>
      <c r="K44" s="44" t="s">
        <v>91</v>
      </c>
      <c r="L44" s="44"/>
      <c r="M44" s="55">
        <v>0.15</v>
      </c>
      <c r="N44" s="55"/>
      <c r="O44" s="55">
        <v>5.5</v>
      </c>
      <c r="P44" s="55"/>
      <c r="Q44" s="55"/>
      <c r="R44" s="55">
        <f t="shared" si="0"/>
        <v>0.825</v>
      </c>
      <c r="S44" s="55"/>
      <c r="T44" s="55"/>
      <c r="U44" s="55">
        <f t="shared" si="1"/>
        <v>0.9487499999999999</v>
      </c>
      <c r="V44" s="55"/>
      <c r="W44" s="55"/>
    </row>
    <row r="45" spans="1:23" ht="12.75">
      <c r="A45" s="3">
        <v>3</v>
      </c>
      <c r="B45" s="56" t="s">
        <v>29</v>
      </c>
      <c r="C45" s="56"/>
      <c r="D45" s="56"/>
      <c r="E45" s="56"/>
      <c r="F45" s="56"/>
      <c r="G45" s="56"/>
      <c r="H45" s="56"/>
      <c r="I45" s="56"/>
      <c r="J45" s="56"/>
      <c r="K45" s="44" t="s">
        <v>91</v>
      </c>
      <c r="L45" s="44"/>
      <c r="M45" s="55">
        <v>3.75</v>
      </c>
      <c r="N45" s="55"/>
      <c r="O45" s="55">
        <v>12.7</v>
      </c>
      <c r="P45" s="55"/>
      <c r="Q45" s="55"/>
      <c r="R45" s="55">
        <f t="shared" si="0"/>
        <v>47.625</v>
      </c>
      <c r="S45" s="55"/>
      <c r="T45" s="55"/>
      <c r="U45" s="55">
        <f t="shared" si="1"/>
        <v>54.76875</v>
      </c>
      <c r="V45" s="55"/>
      <c r="W45" s="55"/>
    </row>
    <row r="46" spans="1:23" ht="12.75">
      <c r="A46" s="3">
        <v>4</v>
      </c>
      <c r="B46" s="56" t="s">
        <v>96</v>
      </c>
      <c r="C46" s="56"/>
      <c r="D46" s="56"/>
      <c r="E46" s="56"/>
      <c r="F46" s="56"/>
      <c r="G46" s="56"/>
      <c r="H46" s="56"/>
      <c r="I46" s="56"/>
      <c r="J46" s="56"/>
      <c r="K46" s="44" t="s">
        <v>91</v>
      </c>
      <c r="L46" s="44"/>
      <c r="M46" s="55">
        <v>0.15</v>
      </c>
      <c r="N46" s="55"/>
      <c r="O46" s="55">
        <v>7.3</v>
      </c>
      <c r="P46" s="55"/>
      <c r="Q46" s="55"/>
      <c r="R46" s="55">
        <f t="shared" si="0"/>
        <v>1.095</v>
      </c>
      <c r="S46" s="55"/>
      <c r="T46" s="55"/>
      <c r="U46" s="55">
        <f t="shared" si="1"/>
        <v>1.25925</v>
      </c>
      <c r="V46" s="55"/>
      <c r="W46" s="55"/>
    </row>
    <row r="47" spans="1:23" ht="12.75">
      <c r="A47" s="3">
        <v>5</v>
      </c>
      <c r="B47" s="56" t="s">
        <v>97</v>
      </c>
      <c r="C47" s="56"/>
      <c r="D47" s="56"/>
      <c r="E47" s="56"/>
      <c r="F47" s="56"/>
      <c r="G47" s="56"/>
      <c r="H47" s="56"/>
      <c r="I47" s="56"/>
      <c r="J47" s="56"/>
      <c r="K47" s="44" t="s">
        <v>91</v>
      </c>
      <c r="L47" s="44"/>
      <c r="M47" s="55">
        <v>0.15</v>
      </c>
      <c r="N47" s="55"/>
      <c r="O47" s="55">
        <v>5.6</v>
      </c>
      <c r="P47" s="55"/>
      <c r="Q47" s="55"/>
      <c r="R47" s="55">
        <f t="shared" si="0"/>
        <v>0.84</v>
      </c>
      <c r="S47" s="55"/>
      <c r="T47" s="55"/>
      <c r="U47" s="55">
        <f t="shared" si="1"/>
        <v>0.9659999999999999</v>
      </c>
      <c r="V47" s="55"/>
      <c r="W47" s="55"/>
    </row>
    <row r="48" spans="1:23" ht="12.75">
      <c r="A48" s="3">
        <v>6</v>
      </c>
      <c r="B48" s="56" t="s">
        <v>90</v>
      </c>
      <c r="C48" s="56"/>
      <c r="D48" s="56"/>
      <c r="E48" s="56"/>
      <c r="F48" s="56"/>
      <c r="G48" s="56"/>
      <c r="H48" s="56"/>
      <c r="I48" s="56"/>
      <c r="J48" s="56"/>
      <c r="K48" s="44" t="s">
        <v>91</v>
      </c>
      <c r="L48" s="44"/>
      <c r="M48" s="55">
        <v>0.3</v>
      </c>
      <c r="N48" s="55"/>
      <c r="O48" s="55">
        <v>1.7</v>
      </c>
      <c r="P48" s="55"/>
      <c r="Q48" s="55"/>
      <c r="R48" s="55">
        <f t="shared" si="0"/>
        <v>0.51</v>
      </c>
      <c r="S48" s="55"/>
      <c r="T48" s="55"/>
      <c r="U48" s="55">
        <f t="shared" si="1"/>
        <v>0.5864999999999999</v>
      </c>
      <c r="V48" s="55"/>
      <c r="W48" s="55"/>
    </row>
    <row r="49" spans="1:23" ht="12.75">
      <c r="A49" s="3">
        <v>7</v>
      </c>
      <c r="B49" s="56" t="s">
        <v>99</v>
      </c>
      <c r="C49" s="56"/>
      <c r="D49" s="56"/>
      <c r="E49" s="56"/>
      <c r="F49" s="56"/>
      <c r="G49" s="56"/>
      <c r="H49" s="56"/>
      <c r="I49" s="56"/>
      <c r="J49" s="56"/>
      <c r="K49" s="44" t="s">
        <v>91</v>
      </c>
      <c r="L49" s="44"/>
      <c r="M49" s="55">
        <v>3</v>
      </c>
      <c r="N49" s="55"/>
      <c r="O49" s="55">
        <v>1.3</v>
      </c>
      <c r="P49" s="55"/>
      <c r="Q49" s="55"/>
      <c r="R49" s="55">
        <f t="shared" si="0"/>
        <v>3.9000000000000004</v>
      </c>
      <c r="S49" s="55"/>
      <c r="T49" s="55"/>
      <c r="U49" s="55">
        <f t="shared" si="1"/>
        <v>4.485</v>
      </c>
      <c r="V49" s="55"/>
      <c r="W49" s="55"/>
    </row>
    <row r="50" spans="1:23" ht="12.75">
      <c r="A50" s="7"/>
      <c r="B50" s="53" t="s">
        <v>77</v>
      </c>
      <c r="C50" s="53"/>
      <c r="D50" s="53"/>
      <c r="E50" s="53"/>
      <c r="F50" s="53"/>
      <c r="G50" s="53"/>
      <c r="H50" s="53"/>
      <c r="I50" s="53"/>
      <c r="J50" s="53"/>
      <c r="K50" s="54"/>
      <c r="L50" s="54"/>
      <c r="M50" s="54" t="s">
        <v>78</v>
      </c>
      <c r="N50" s="54"/>
      <c r="O50" s="54"/>
      <c r="P50" s="54"/>
      <c r="Q50" s="54"/>
      <c r="R50" s="52">
        <f>SUM(R43:T49)</f>
        <v>64.795</v>
      </c>
      <c r="S50" s="52"/>
      <c r="T50" s="52"/>
      <c r="U50" s="52">
        <f>SUM(U43:W49)</f>
        <v>74.51424999999999</v>
      </c>
      <c r="V50" s="52"/>
      <c r="W50" s="52"/>
    </row>
    <row r="51" spans="1:23" ht="12.7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7"/>
      <c r="L51" s="17"/>
      <c r="M51" s="17"/>
      <c r="N51" s="17"/>
      <c r="O51" s="17"/>
      <c r="P51" s="17"/>
      <c r="Q51" s="17"/>
      <c r="R51" s="19"/>
      <c r="S51" s="19"/>
      <c r="T51" s="19"/>
      <c r="U51" s="19"/>
      <c r="V51" s="19"/>
      <c r="W51" s="19"/>
    </row>
    <row r="52" spans="1:23" ht="12.7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7"/>
      <c r="L52" s="17"/>
      <c r="M52" s="17"/>
      <c r="N52" s="17"/>
      <c r="O52" s="17"/>
      <c r="P52" s="17"/>
      <c r="Q52" s="17"/>
      <c r="R52" s="19"/>
      <c r="S52" s="19"/>
      <c r="T52" s="19"/>
      <c r="U52" s="19"/>
      <c r="V52" s="19"/>
      <c r="W52" s="19"/>
    </row>
    <row r="53" spans="1:23" ht="12.7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7"/>
      <c r="L53" s="17"/>
      <c r="M53" s="17"/>
      <c r="N53" s="17"/>
      <c r="O53" s="17"/>
      <c r="P53" s="17"/>
      <c r="Q53" s="17"/>
      <c r="R53" s="19"/>
      <c r="S53" s="19"/>
      <c r="T53" s="19"/>
      <c r="U53" s="19"/>
      <c r="V53" s="19"/>
      <c r="W53" s="19"/>
    </row>
    <row r="54" spans="1:23" ht="12.7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7"/>
      <c r="L54" s="17"/>
      <c r="M54" s="17"/>
      <c r="N54" s="17"/>
      <c r="O54" s="17"/>
      <c r="P54" s="17"/>
      <c r="Q54" s="17"/>
      <c r="R54" s="19"/>
      <c r="S54" s="19"/>
      <c r="T54" s="19"/>
      <c r="U54" s="19"/>
      <c r="V54" s="19"/>
      <c r="W54" s="19"/>
    </row>
    <row r="55" spans="1:23" ht="12.7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7"/>
      <c r="L55" s="17"/>
      <c r="M55" s="17"/>
      <c r="N55" s="17"/>
      <c r="O55" s="17"/>
      <c r="P55" s="17"/>
      <c r="Q55" s="17"/>
      <c r="R55" s="19"/>
      <c r="S55" s="19"/>
      <c r="T55" s="19"/>
      <c r="U55" s="19"/>
      <c r="V55" s="19"/>
      <c r="W55" s="19"/>
    </row>
    <row r="56" spans="1:23" ht="12.7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7"/>
      <c r="L56" s="17"/>
      <c r="M56" s="17"/>
      <c r="N56" s="17"/>
      <c r="O56" s="17"/>
      <c r="P56" s="17"/>
      <c r="Q56" s="17"/>
      <c r="R56" s="19"/>
      <c r="S56" s="19"/>
      <c r="T56" s="19"/>
      <c r="U56" s="19"/>
      <c r="V56" s="19"/>
      <c r="W56" s="19"/>
    </row>
    <row r="57" spans="1:23" ht="12.7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7"/>
      <c r="L57" s="17"/>
      <c r="M57" s="17"/>
      <c r="N57" s="17"/>
      <c r="O57" s="17"/>
      <c r="P57" s="17"/>
      <c r="Q57" s="17"/>
      <c r="R57" s="19"/>
      <c r="S57" s="19"/>
      <c r="T57" s="19"/>
      <c r="U57" s="19"/>
      <c r="V57" s="19"/>
      <c r="W57" s="19"/>
    </row>
    <row r="58" spans="1:23" ht="12.7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7"/>
      <c r="L58" s="17"/>
      <c r="M58" s="17"/>
      <c r="N58" s="17"/>
      <c r="O58" s="17"/>
      <c r="P58" s="17"/>
      <c r="Q58" s="17"/>
      <c r="R58" s="19"/>
      <c r="S58" s="19"/>
      <c r="T58" s="19"/>
      <c r="U58" s="19"/>
      <c r="V58" s="19"/>
      <c r="W58" s="19"/>
    </row>
    <row r="59" spans="1:33" ht="12.75" customHeight="1">
      <c r="A59" s="41" t="s">
        <v>15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ht="12.75" customHeight="1">
      <c r="A60" s="41" t="s">
        <v>45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ht="12.75" customHeight="1">
      <c r="A61" s="41" t="s">
        <v>20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ht="12.75" hidden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</row>
    <row r="63" spans="1:33" ht="12.75">
      <c r="A63" s="42" t="s">
        <v>43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3">
        <v>1.08</v>
      </c>
      <c r="R63" s="4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21" customHeight="1">
      <c r="A65" s="44" t="s">
        <v>65</v>
      </c>
      <c r="B65" s="44" t="s">
        <v>7</v>
      </c>
      <c r="C65" s="44"/>
      <c r="D65" s="44"/>
      <c r="E65" s="44"/>
      <c r="F65" s="44"/>
      <c r="G65" s="66" t="s">
        <v>14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46" t="s">
        <v>77</v>
      </c>
      <c r="V65" s="47"/>
      <c r="W65" s="48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79.5" customHeight="1">
      <c r="A66" s="44"/>
      <c r="B66" s="44"/>
      <c r="C66" s="44"/>
      <c r="D66" s="44"/>
      <c r="E66" s="44"/>
      <c r="F66" s="44"/>
      <c r="G66" s="45" t="s">
        <v>8</v>
      </c>
      <c r="H66" s="45"/>
      <c r="I66" s="45" t="s">
        <v>9</v>
      </c>
      <c r="J66" s="45"/>
      <c r="K66" s="11" t="s">
        <v>10</v>
      </c>
      <c r="L66" s="11" t="s">
        <v>141</v>
      </c>
      <c r="M66" s="45" t="s">
        <v>142</v>
      </c>
      <c r="N66" s="45"/>
      <c r="O66" s="45" t="s">
        <v>11</v>
      </c>
      <c r="P66" s="45"/>
      <c r="Q66" s="45" t="s">
        <v>12</v>
      </c>
      <c r="R66" s="45"/>
      <c r="S66" s="45" t="s">
        <v>13</v>
      </c>
      <c r="T66" s="45"/>
      <c r="U66" s="49"/>
      <c r="V66" s="50"/>
      <c r="W66" s="51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2.75">
      <c r="A67" s="5">
        <v>1</v>
      </c>
      <c r="B67" s="31">
        <v>2</v>
      </c>
      <c r="C67" s="35"/>
      <c r="D67" s="35"/>
      <c r="E67" s="35"/>
      <c r="F67" s="32"/>
      <c r="G67" s="31">
        <v>3</v>
      </c>
      <c r="H67" s="32"/>
      <c r="I67" s="31">
        <v>4</v>
      </c>
      <c r="J67" s="32"/>
      <c r="K67" s="5">
        <v>5</v>
      </c>
      <c r="L67" s="5">
        <v>6</v>
      </c>
      <c r="M67" s="31">
        <v>7</v>
      </c>
      <c r="N67" s="32"/>
      <c r="O67" s="31">
        <v>8</v>
      </c>
      <c r="P67" s="32"/>
      <c r="Q67" s="31">
        <v>9</v>
      </c>
      <c r="R67" s="32"/>
      <c r="S67" s="31">
        <v>10</v>
      </c>
      <c r="T67" s="35"/>
      <c r="U67" s="31">
        <v>11</v>
      </c>
      <c r="V67" s="35"/>
      <c r="W67" s="32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ht="45" customHeight="1">
      <c r="A68" s="3">
        <v>1</v>
      </c>
      <c r="B68" s="36" t="s">
        <v>44</v>
      </c>
      <c r="C68" s="37"/>
      <c r="D68" s="37"/>
      <c r="E68" s="37"/>
      <c r="F68" s="38"/>
      <c r="G68" s="39">
        <f>U33</f>
        <v>377.1988818179401</v>
      </c>
      <c r="H68" s="40"/>
      <c r="I68" s="39">
        <f>U50/$S$14*Q63</f>
        <v>3.168322440944882</v>
      </c>
      <c r="J68" s="40"/>
      <c r="K68" s="12">
        <v>0</v>
      </c>
      <c r="L68" s="12">
        <v>0</v>
      </c>
      <c r="M68" s="33">
        <v>0</v>
      </c>
      <c r="N68" s="34"/>
      <c r="O68" s="39">
        <f>G68+I68+K68+L68+M68</f>
        <v>380.367204258885</v>
      </c>
      <c r="P68" s="40"/>
      <c r="Q68" s="39">
        <f>O68*$S$12</f>
        <v>89.00592579657909</v>
      </c>
      <c r="R68" s="40"/>
      <c r="S68" s="39">
        <f>(O68+Q68)*$S$13</f>
        <v>65.71223820776498</v>
      </c>
      <c r="T68" s="71"/>
      <c r="U68" s="39">
        <f>O68+Q68+S68</f>
        <v>535.0853682632292</v>
      </c>
      <c r="V68" s="67"/>
      <c r="W68" s="68"/>
      <c r="X68" s="2"/>
      <c r="Y68" s="10"/>
      <c r="Z68" s="10"/>
      <c r="AA68" s="10"/>
      <c r="AB68" s="10"/>
      <c r="AC68" s="10"/>
      <c r="AD68" s="10"/>
      <c r="AE68" s="10"/>
      <c r="AF68" s="2"/>
      <c r="AG68" s="2"/>
    </row>
  </sheetData>
  <mergeCells count="177">
    <mergeCell ref="U67:W67"/>
    <mergeCell ref="U68:W68"/>
    <mergeCell ref="A59:W59"/>
    <mergeCell ref="A60:W60"/>
    <mergeCell ref="A61:W61"/>
    <mergeCell ref="S66:T66"/>
    <mergeCell ref="S67:T67"/>
    <mergeCell ref="S68:T68"/>
    <mergeCell ref="G65:T65"/>
    <mergeCell ref="O68:P68"/>
    <mergeCell ref="Q66:R66"/>
    <mergeCell ref="O67:P67"/>
    <mergeCell ref="Q67:R67"/>
    <mergeCell ref="Q68:R68"/>
    <mergeCell ref="A1:W1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7:W17"/>
    <mergeCell ref="A18:W18"/>
    <mergeCell ref="A19:W19"/>
    <mergeCell ref="A20:W20"/>
    <mergeCell ref="A22:A24"/>
    <mergeCell ref="B22:J24"/>
    <mergeCell ref="K22:N24"/>
    <mergeCell ref="O22:Q24"/>
    <mergeCell ref="R22:W22"/>
    <mergeCell ref="R23:T24"/>
    <mergeCell ref="U23:W24"/>
    <mergeCell ref="B25:J25"/>
    <mergeCell ref="K25:N25"/>
    <mergeCell ref="O25:Q25"/>
    <mergeCell ref="R25:T25"/>
    <mergeCell ref="U25:W25"/>
    <mergeCell ref="A26:A28"/>
    <mergeCell ref="B26:J26"/>
    <mergeCell ref="K26:N26"/>
    <mergeCell ref="O26:Q26"/>
    <mergeCell ref="R26:T26"/>
    <mergeCell ref="U26:W26"/>
    <mergeCell ref="B27:J27"/>
    <mergeCell ref="K27:N27"/>
    <mergeCell ref="O27:Q27"/>
    <mergeCell ref="R27:T27"/>
    <mergeCell ref="U27:W27"/>
    <mergeCell ref="B28:J28"/>
    <mergeCell ref="K28:N28"/>
    <mergeCell ref="O28:Q28"/>
    <mergeCell ref="R28:T28"/>
    <mergeCell ref="U28:W28"/>
    <mergeCell ref="U29:W29"/>
    <mergeCell ref="B30:J30"/>
    <mergeCell ref="K30:N30"/>
    <mergeCell ref="O30:Q30"/>
    <mergeCell ref="R30:T30"/>
    <mergeCell ref="U30:W30"/>
    <mergeCell ref="B29:J29"/>
    <mergeCell ref="K29:N29"/>
    <mergeCell ref="O29:Q29"/>
    <mergeCell ref="R29:T29"/>
    <mergeCell ref="U31:W31"/>
    <mergeCell ref="B32:J32"/>
    <mergeCell ref="K32:N32"/>
    <mergeCell ref="O32:Q32"/>
    <mergeCell ref="R32:T32"/>
    <mergeCell ref="U32:W32"/>
    <mergeCell ref="B31:J31"/>
    <mergeCell ref="K31:N31"/>
    <mergeCell ref="O31:Q31"/>
    <mergeCell ref="R31:T31"/>
    <mergeCell ref="U33:W33"/>
    <mergeCell ref="B33:J33"/>
    <mergeCell ref="K33:N33"/>
    <mergeCell ref="O33:Q33"/>
    <mergeCell ref="R33:T33"/>
    <mergeCell ref="A35:W35"/>
    <mergeCell ref="A36:W36"/>
    <mergeCell ref="A37:W37"/>
    <mergeCell ref="A38:W38"/>
    <mergeCell ref="A40:A41"/>
    <mergeCell ref="B40:J41"/>
    <mergeCell ref="K40:L41"/>
    <mergeCell ref="M40:N41"/>
    <mergeCell ref="O40:Q41"/>
    <mergeCell ref="R40:W40"/>
    <mergeCell ref="R41:T41"/>
    <mergeCell ref="U41:W41"/>
    <mergeCell ref="B42:J42"/>
    <mergeCell ref="K42:L42"/>
    <mergeCell ref="M42:N42"/>
    <mergeCell ref="O42:Q42"/>
    <mergeCell ref="R44:T44"/>
    <mergeCell ref="U44:W44"/>
    <mergeCell ref="B43:J43"/>
    <mergeCell ref="K43:L43"/>
    <mergeCell ref="M43:N43"/>
    <mergeCell ref="O43:Q43"/>
    <mergeCell ref="R42:T42"/>
    <mergeCell ref="U42:W42"/>
    <mergeCell ref="R43:T43"/>
    <mergeCell ref="U43:W43"/>
    <mergeCell ref="R45:T45"/>
    <mergeCell ref="U45:W45"/>
    <mergeCell ref="B44:J44"/>
    <mergeCell ref="K44:L44"/>
    <mergeCell ref="B45:J45"/>
    <mergeCell ref="K45:L45"/>
    <mergeCell ref="M45:N45"/>
    <mergeCell ref="O45:Q45"/>
    <mergeCell ref="M44:N44"/>
    <mergeCell ref="O44:Q44"/>
    <mergeCell ref="B46:J46"/>
    <mergeCell ref="K46:L46"/>
    <mergeCell ref="M46:N46"/>
    <mergeCell ref="O46:Q46"/>
    <mergeCell ref="R46:T46"/>
    <mergeCell ref="U46:W46"/>
    <mergeCell ref="B49:J49"/>
    <mergeCell ref="K49:L49"/>
    <mergeCell ref="M49:N49"/>
    <mergeCell ref="O49:Q49"/>
    <mergeCell ref="R49:T49"/>
    <mergeCell ref="U49:W49"/>
    <mergeCell ref="M48:N48"/>
    <mergeCell ref="O48:Q48"/>
    <mergeCell ref="R47:T47"/>
    <mergeCell ref="U47:W47"/>
    <mergeCell ref="B48:J48"/>
    <mergeCell ref="K48:L48"/>
    <mergeCell ref="B47:J47"/>
    <mergeCell ref="K47:L47"/>
    <mergeCell ref="M47:N47"/>
    <mergeCell ref="O47:Q47"/>
    <mergeCell ref="R48:T48"/>
    <mergeCell ref="U48:W48"/>
    <mergeCell ref="R50:T50"/>
    <mergeCell ref="U50:W50"/>
    <mergeCell ref="B50:J50"/>
    <mergeCell ref="K50:L50"/>
    <mergeCell ref="M50:N50"/>
    <mergeCell ref="O50:Q50"/>
    <mergeCell ref="A62:AG62"/>
    <mergeCell ref="A63:P63"/>
    <mergeCell ref="Q63:R63"/>
    <mergeCell ref="A65:A66"/>
    <mergeCell ref="B65:F66"/>
    <mergeCell ref="I66:J66"/>
    <mergeCell ref="G66:H66"/>
    <mergeCell ref="M66:N66"/>
    <mergeCell ref="O66:P66"/>
    <mergeCell ref="U65:W66"/>
    <mergeCell ref="M67:N67"/>
    <mergeCell ref="M68:N68"/>
    <mergeCell ref="B67:F67"/>
    <mergeCell ref="B68:F68"/>
    <mergeCell ref="I67:J67"/>
    <mergeCell ref="I68:J68"/>
    <mergeCell ref="G67:H67"/>
    <mergeCell ref="G68:H68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0"/>
  <sheetViews>
    <sheetView workbookViewId="0" topLeftCell="A143">
      <selection activeCell="B150" sqref="B150:F150"/>
    </sheetView>
  </sheetViews>
  <sheetFormatPr defaultColWidth="9.00390625" defaultRowHeight="12.75"/>
  <cols>
    <col min="1" max="52" width="3.75390625" style="0" customWidth="1"/>
  </cols>
  <sheetData>
    <row r="1" spans="1:23" ht="15.75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27" t="s">
        <v>52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 t="s">
        <v>53</v>
      </c>
      <c r="T5" s="27"/>
      <c r="U5" s="27"/>
      <c r="V5" s="27"/>
      <c r="W5" s="27"/>
    </row>
    <row r="6" spans="1:23" ht="12.75">
      <c r="A6" s="36" t="s">
        <v>54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  <c r="S6" s="44">
        <v>1.3</v>
      </c>
      <c r="T6" s="44"/>
      <c r="U6" s="44"/>
      <c r="V6" s="44"/>
      <c r="W6" s="44"/>
    </row>
    <row r="7" spans="1:23" ht="12.75">
      <c r="A7" s="56" t="s">
        <v>56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69">
        <v>0.079</v>
      </c>
      <c r="T7" s="69"/>
      <c r="U7" s="69"/>
      <c r="V7" s="69"/>
      <c r="W7" s="69"/>
    </row>
    <row r="8" spans="1:23" ht="12.75">
      <c r="A8" s="56" t="s">
        <v>57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69">
        <v>0.37</v>
      </c>
      <c r="T8" s="69"/>
      <c r="U8" s="69"/>
      <c r="V8" s="69"/>
      <c r="W8" s="69"/>
    </row>
    <row r="9" spans="1:23" ht="12.75">
      <c r="A9" s="56" t="s">
        <v>58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4"/>
      <c r="T9" s="44"/>
      <c r="U9" s="44"/>
      <c r="V9" s="44"/>
      <c r="W9" s="44"/>
    </row>
    <row r="10" spans="1:23" ht="12.75">
      <c r="A10" s="56" t="s">
        <v>59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44">
        <v>1.15</v>
      </c>
      <c r="T10" s="44"/>
      <c r="U10" s="44"/>
      <c r="V10" s="44"/>
      <c r="W10" s="44"/>
    </row>
    <row r="11" spans="1:23" ht="12.75">
      <c r="A11" s="56" t="s">
        <v>60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5">
        <v>1.1</v>
      </c>
      <c r="T11" s="55"/>
      <c r="U11" s="55"/>
      <c r="V11" s="55"/>
      <c r="W11" s="55"/>
    </row>
    <row r="12" spans="1:23" ht="12.75">
      <c r="A12" s="56" t="s">
        <v>61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69">
        <v>0.234</v>
      </c>
      <c r="T12" s="69"/>
      <c r="U12" s="69"/>
      <c r="V12" s="69"/>
      <c r="W12" s="69"/>
    </row>
    <row r="13" spans="1:23" ht="12.75">
      <c r="A13" s="56" t="s">
        <v>62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69">
        <v>0.14</v>
      </c>
      <c r="T13" s="69"/>
      <c r="U13" s="69"/>
      <c r="V13" s="69"/>
      <c r="W13" s="69"/>
    </row>
    <row r="14" spans="1:23" ht="12.75">
      <c r="A14" s="56" t="s">
        <v>16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44">
        <v>25.4</v>
      </c>
      <c r="T14" s="44"/>
      <c r="U14" s="44"/>
      <c r="V14" s="44"/>
      <c r="W14" s="44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41" t="s">
        <v>63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ht="12.75">
      <c r="A17" s="41" t="s">
        <v>64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ht="12.75">
      <c r="A18" s="41" t="s">
        <v>22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ht="12.75">
      <c r="A19" s="41" t="s">
        <v>23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60" t="s">
        <v>65</v>
      </c>
      <c r="B21" s="46" t="s">
        <v>71</v>
      </c>
      <c r="C21" s="47"/>
      <c r="D21" s="47"/>
      <c r="E21" s="47"/>
      <c r="F21" s="47"/>
      <c r="G21" s="47"/>
      <c r="H21" s="47"/>
      <c r="I21" s="47"/>
      <c r="J21" s="48"/>
      <c r="K21" s="46" t="s">
        <v>70</v>
      </c>
      <c r="L21" s="47"/>
      <c r="M21" s="47"/>
      <c r="N21" s="48"/>
      <c r="O21" s="46" t="s">
        <v>69</v>
      </c>
      <c r="P21" s="47"/>
      <c r="Q21" s="48"/>
      <c r="R21" s="66" t="s">
        <v>68</v>
      </c>
      <c r="S21" s="67"/>
      <c r="T21" s="67"/>
      <c r="U21" s="67"/>
      <c r="V21" s="67"/>
      <c r="W21" s="68"/>
    </row>
    <row r="22" spans="1:23" ht="12.75">
      <c r="A22" s="61"/>
      <c r="B22" s="63"/>
      <c r="C22" s="64"/>
      <c r="D22" s="64"/>
      <c r="E22" s="64"/>
      <c r="F22" s="64"/>
      <c r="G22" s="64"/>
      <c r="H22" s="64"/>
      <c r="I22" s="64"/>
      <c r="J22" s="65"/>
      <c r="K22" s="63"/>
      <c r="L22" s="64"/>
      <c r="M22" s="64"/>
      <c r="N22" s="65"/>
      <c r="O22" s="63"/>
      <c r="P22" s="64"/>
      <c r="Q22" s="65"/>
      <c r="R22" s="46" t="s">
        <v>66</v>
      </c>
      <c r="S22" s="47"/>
      <c r="T22" s="48"/>
      <c r="U22" s="46" t="s">
        <v>67</v>
      </c>
      <c r="V22" s="47"/>
      <c r="W22" s="48"/>
    </row>
    <row r="23" spans="1:23" ht="27" customHeight="1">
      <c r="A23" s="62"/>
      <c r="B23" s="49"/>
      <c r="C23" s="50"/>
      <c r="D23" s="50"/>
      <c r="E23" s="50"/>
      <c r="F23" s="50"/>
      <c r="G23" s="50"/>
      <c r="H23" s="50"/>
      <c r="I23" s="50"/>
      <c r="J23" s="51"/>
      <c r="K23" s="49"/>
      <c r="L23" s="50"/>
      <c r="M23" s="50"/>
      <c r="N23" s="51"/>
      <c r="O23" s="49"/>
      <c r="P23" s="50"/>
      <c r="Q23" s="51"/>
      <c r="R23" s="49"/>
      <c r="S23" s="50"/>
      <c r="T23" s="51"/>
      <c r="U23" s="49"/>
      <c r="V23" s="50"/>
      <c r="W23" s="51"/>
    </row>
    <row r="24" spans="1:23" ht="12.75">
      <c r="A24" s="5">
        <v>1</v>
      </c>
      <c r="B24" s="30">
        <v>2</v>
      </c>
      <c r="C24" s="30"/>
      <c r="D24" s="30"/>
      <c r="E24" s="30"/>
      <c r="F24" s="30"/>
      <c r="G24" s="30"/>
      <c r="H24" s="30"/>
      <c r="I24" s="30"/>
      <c r="J24" s="30"/>
      <c r="K24" s="30">
        <v>3</v>
      </c>
      <c r="L24" s="30"/>
      <c r="M24" s="30"/>
      <c r="N24" s="30"/>
      <c r="O24" s="30">
        <v>4</v>
      </c>
      <c r="P24" s="30"/>
      <c r="Q24" s="30"/>
      <c r="R24" s="30">
        <v>5</v>
      </c>
      <c r="S24" s="30"/>
      <c r="T24" s="30"/>
      <c r="U24" s="30">
        <v>6</v>
      </c>
      <c r="V24" s="30"/>
      <c r="W24" s="30"/>
    </row>
    <row r="25" spans="1:23" ht="25.5" customHeight="1">
      <c r="A25" s="23">
        <v>1</v>
      </c>
      <c r="B25" s="58" t="s">
        <v>72</v>
      </c>
      <c r="C25" s="37"/>
      <c r="D25" s="37"/>
      <c r="E25" s="37"/>
      <c r="F25" s="37"/>
      <c r="G25" s="37"/>
      <c r="H25" s="37"/>
      <c r="I25" s="37"/>
      <c r="J25" s="38"/>
      <c r="K25" s="29">
        <v>0.15</v>
      </c>
      <c r="L25" s="29"/>
      <c r="M25" s="29"/>
      <c r="N25" s="29"/>
      <c r="O25" s="29">
        <f>37.53*6.65</f>
        <v>249.57450000000003</v>
      </c>
      <c r="P25" s="29"/>
      <c r="Q25" s="29"/>
      <c r="R25" s="29">
        <f>K25*O25</f>
        <v>37.436175000000006</v>
      </c>
      <c r="S25" s="29"/>
      <c r="T25" s="29"/>
      <c r="U25" s="29">
        <f>R25*$S$6</f>
        <v>48.66702750000001</v>
      </c>
      <c r="V25" s="29"/>
      <c r="W25" s="29"/>
    </row>
    <row r="26" spans="1:23" ht="12.75">
      <c r="A26" s="24"/>
      <c r="B26" s="56" t="s">
        <v>24</v>
      </c>
      <c r="C26" s="56"/>
      <c r="D26" s="56"/>
      <c r="E26" s="56"/>
      <c r="F26" s="56"/>
      <c r="G26" s="56"/>
      <c r="H26" s="56"/>
      <c r="I26" s="56"/>
      <c r="J26" s="56"/>
      <c r="K26" s="55">
        <v>2.72</v>
      </c>
      <c r="L26" s="55"/>
      <c r="M26" s="55"/>
      <c r="N26" s="55"/>
      <c r="O26" s="55">
        <f>22.91*6.65</f>
        <v>152.35150000000002</v>
      </c>
      <c r="P26" s="55"/>
      <c r="Q26" s="55"/>
      <c r="R26" s="29">
        <f>K26*O26</f>
        <v>414.3960800000001</v>
      </c>
      <c r="S26" s="29"/>
      <c r="T26" s="29"/>
      <c r="U26" s="29">
        <f>R26*$S$6</f>
        <v>538.7149040000002</v>
      </c>
      <c r="V26" s="29"/>
      <c r="W26" s="29"/>
    </row>
    <row r="27" spans="1:23" ht="12.75">
      <c r="A27" s="24"/>
      <c r="B27" s="72" t="s">
        <v>79</v>
      </c>
      <c r="C27" s="72"/>
      <c r="D27" s="72"/>
      <c r="E27" s="72"/>
      <c r="F27" s="72"/>
      <c r="G27" s="72"/>
      <c r="H27" s="72"/>
      <c r="I27" s="72"/>
      <c r="J27" s="72"/>
      <c r="K27" s="73">
        <f>SUM(K25:N26)</f>
        <v>2.87</v>
      </c>
      <c r="L27" s="73"/>
      <c r="M27" s="73"/>
      <c r="N27" s="73"/>
      <c r="O27" s="73" t="s">
        <v>78</v>
      </c>
      <c r="P27" s="73"/>
      <c r="Q27" s="73"/>
      <c r="R27" s="74">
        <f>SUM(R25:T26)</f>
        <v>451.8322550000001</v>
      </c>
      <c r="S27" s="74"/>
      <c r="T27" s="74"/>
      <c r="U27" s="74">
        <f>SUM(U25:W26)</f>
        <v>587.3819315000002</v>
      </c>
      <c r="V27" s="74"/>
      <c r="W27" s="74"/>
    </row>
    <row r="28" spans="1:23" ht="12.75" hidden="1">
      <c r="A28" s="24"/>
      <c r="B28" s="56"/>
      <c r="C28" s="56"/>
      <c r="D28" s="56"/>
      <c r="E28" s="56"/>
      <c r="F28" s="56"/>
      <c r="G28" s="56"/>
      <c r="H28" s="56"/>
      <c r="I28" s="56"/>
      <c r="J28" s="56"/>
      <c r="K28" s="55"/>
      <c r="L28" s="55"/>
      <c r="M28" s="55"/>
      <c r="N28" s="55"/>
      <c r="O28" s="55"/>
      <c r="P28" s="55"/>
      <c r="Q28" s="55"/>
      <c r="R28" s="29"/>
      <c r="S28" s="29"/>
      <c r="T28" s="29"/>
      <c r="U28" s="29"/>
      <c r="V28" s="29"/>
      <c r="W28" s="29"/>
    </row>
    <row r="29" spans="1:23" ht="12.75">
      <c r="A29" s="24"/>
      <c r="B29" s="56" t="s">
        <v>80</v>
      </c>
      <c r="C29" s="56"/>
      <c r="D29" s="56"/>
      <c r="E29" s="56"/>
      <c r="F29" s="56"/>
      <c r="G29" s="56"/>
      <c r="H29" s="56"/>
      <c r="I29" s="56"/>
      <c r="J29" s="56"/>
      <c r="K29" s="55">
        <v>2.72</v>
      </c>
      <c r="L29" s="55"/>
      <c r="M29" s="55"/>
      <c r="N29" s="55"/>
      <c r="O29" s="55">
        <f>15.16*6.65</f>
        <v>100.81400000000001</v>
      </c>
      <c r="P29" s="55"/>
      <c r="Q29" s="55"/>
      <c r="R29" s="29">
        <f>K29*O29</f>
        <v>274.21408</v>
      </c>
      <c r="S29" s="29"/>
      <c r="T29" s="29"/>
      <c r="U29" s="29">
        <f>R29*$S$6</f>
        <v>356.47830400000004</v>
      </c>
      <c r="V29" s="29"/>
      <c r="W29" s="29"/>
    </row>
    <row r="30" spans="1:23" ht="12.75">
      <c r="A30" s="25"/>
      <c r="B30" s="72" t="s">
        <v>81</v>
      </c>
      <c r="C30" s="72"/>
      <c r="D30" s="72"/>
      <c r="E30" s="72"/>
      <c r="F30" s="72"/>
      <c r="G30" s="72"/>
      <c r="H30" s="72"/>
      <c r="I30" s="72"/>
      <c r="J30" s="72"/>
      <c r="K30" s="73">
        <f>SUM(K28:N29)</f>
        <v>2.72</v>
      </c>
      <c r="L30" s="73"/>
      <c r="M30" s="73"/>
      <c r="N30" s="73"/>
      <c r="O30" s="73" t="s">
        <v>78</v>
      </c>
      <c r="P30" s="73"/>
      <c r="Q30" s="73"/>
      <c r="R30" s="74">
        <f>SUM(R28:T29)</f>
        <v>274.21408</v>
      </c>
      <c r="S30" s="74"/>
      <c r="T30" s="74"/>
      <c r="U30" s="74">
        <f>R30*$S$6</f>
        <v>356.47830400000004</v>
      </c>
      <c r="V30" s="74"/>
      <c r="W30" s="74"/>
    </row>
    <row r="31" spans="1:23" ht="12.75">
      <c r="A31" s="4"/>
      <c r="B31" s="28" t="s">
        <v>74</v>
      </c>
      <c r="C31" s="28"/>
      <c r="D31" s="28"/>
      <c r="E31" s="28"/>
      <c r="F31" s="28"/>
      <c r="G31" s="28"/>
      <c r="H31" s="28"/>
      <c r="I31" s="28"/>
      <c r="J31" s="28"/>
      <c r="K31" s="26">
        <f>K27+K30</f>
        <v>5.59</v>
      </c>
      <c r="L31" s="27"/>
      <c r="M31" s="27"/>
      <c r="N31" s="27"/>
      <c r="O31" s="27" t="s">
        <v>78</v>
      </c>
      <c r="P31" s="27"/>
      <c r="Q31" s="27"/>
      <c r="R31" s="26">
        <f>R27+R30</f>
        <v>726.0463350000001</v>
      </c>
      <c r="S31" s="27"/>
      <c r="T31" s="27"/>
      <c r="U31" s="26">
        <f>U27+U30</f>
        <v>943.8602355000003</v>
      </c>
      <c r="V31" s="27"/>
      <c r="W31" s="27"/>
    </row>
    <row r="32" spans="1:23" ht="12.75">
      <c r="A32" s="3">
        <v>2</v>
      </c>
      <c r="B32" s="56" t="s">
        <v>55</v>
      </c>
      <c r="C32" s="56"/>
      <c r="D32" s="56"/>
      <c r="E32" s="56"/>
      <c r="F32" s="56"/>
      <c r="G32" s="56"/>
      <c r="H32" s="56"/>
      <c r="I32" s="56"/>
      <c r="J32" s="56"/>
      <c r="K32" s="44" t="s">
        <v>78</v>
      </c>
      <c r="L32" s="44"/>
      <c r="M32" s="44"/>
      <c r="N32" s="44"/>
      <c r="O32" s="44" t="s">
        <v>78</v>
      </c>
      <c r="P32" s="44"/>
      <c r="Q32" s="44"/>
      <c r="R32" s="55">
        <f>R31*$S$7</f>
        <v>57.35766046500001</v>
      </c>
      <c r="S32" s="55"/>
      <c r="T32" s="55"/>
      <c r="U32" s="55">
        <f>U31*$S$7</f>
        <v>74.56495860450002</v>
      </c>
      <c r="V32" s="55"/>
      <c r="W32" s="55"/>
    </row>
    <row r="33" spans="1:23" ht="12.75">
      <c r="A33" s="4"/>
      <c r="B33" s="28" t="s">
        <v>75</v>
      </c>
      <c r="C33" s="28"/>
      <c r="D33" s="28"/>
      <c r="E33" s="28"/>
      <c r="F33" s="28"/>
      <c r="G33" s="28"/>
      <c r="H33" s="28"/>
      <c r="I33" s="28"/>
      <c r="J33" s="28"/>
      <c r="K33" s="27" t="s">
        <v>78</v>
      </c>
      <c r="L33" s="27"/>
      <c r="M33" s="27"/>
      <c r="N33" s="27"/>
      <c r="O33" s="27" t="s">
        <v>78</v>
      </c>
      <c r="P33" s="27"/>
      <c r="Q33" s="27"/>
      <c r="R33" s="26">
        <f>R31+R32</f>
        <v>783.4039954650001</v>
      </c>
      <c r="S33" s="27"/>
      <c r="T33" s="27"/>
      <c r="U33" s="26">
        <f>U31+U32</f>
        <v>1018.4251941045003</v>
      </c>
      <c r="V33" s="27"/>
      <c r="W33" s="27"/>
    </row>
    <row r="34" spans="1:23" ht="25.5" customHeight="1">
      <c r="A34" s="3">
        <v>3</v>
      </c>
      <c r="B34" s="56" t="s">
        <v>76</v>
      </c>
      <c r="C34" s="56"/>
      <c r="D34" s="56"/>
      <c r="E34" s="56"/>
      <c r="F34" s="56"/>
      <c r="G34" s="56"/>
      <c r="H34" s="56"/>
      <c r="I34" s="56"/>
      <c r="J34" s="56"/>
      <c r="K34" s="44" t="s">
        <v>78</v>
      </c>
      <c r="L34" s="44"/>
      <c r="M34" s="44"/>
      <c r="N34" s="44"/>
      <c r="O34" s="44" t="s">
        <v>78</v>
      </c>
      <c r="P34" s="44"/>
      <c r="Q34" s="44"/>
      <c r="R34" s="55">
        <f>R33*$S$8</f>
        <v>289.85947832205005</v>
      </c>
      <c r="S34" s="55"/>
      <c r="T34" s="55"/>
      <c r="U34" s="55">
        <f>U33*$S$8</f>
        <v>376.8173218186651</v>
      </c>
      <c r="V34" s="55"/>
      <c r="W34" s="55"/>
    </row>
    <row r="35" spans="1:23" ht="12.75">
      <c r="A35" s="4"/>
      <c r="B35" s="28" t="s">
        <v>77</v>
      </c>
      <c r="C35" s="28"/>
      <c r="D35" s="28"/>
      <c r="E35" s="28"/>
      <c r="F35" s="28"/>
      <c r="G35" s="28"/>
      <c r="H35" s="28"/>
      <c r="I35" s="28"/>
      <c r="J35" s="28"/>
      <c r="K35" s="27" t="s">
        <v>78</v>
      </c>
      <c r="L35" s="27"/>
      <c r="M35" s="27"/>
      <c r="N35" s="27"/>
      <c r="O35" s="27" t="s">
        <v>78</v>
      </c>
      <c r="P35" s="27"/>
      <c r="Q35" s="27"/>
      <c r="R35" s="26">
        <f>R33+R34</f>
        <v>1073.26347378705</v>
      </c>
      <c r="S35" s="27"/>
      <c r="T35" s="27"/>
      <c r="U35" s="26">
        <f>U33+U34</f>
        <v>1395.2425159231655</v>
      </c>
      <c r="V35" s="27"/>
      <c r="W35" s="27"/>
    </row>
    <row r="38" spans="1:23" ht="12.75">
      <c r="A38" s="41" t="s">
        <v>63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ht="12.75">
      <c r="A39" s="41" t="s">
        <v>82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ht="12.75">
      <c r="A40" s="41" t="s">
        <v>22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ht="12.75">
      <c r="A41" s="41" t="s">
        <v>83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44" t="s">
        <v>65</v>
      </c>
      <c r="B43" s="44" t="s">
        <v>89</v>
      </c>
      <c r="C43" s="44"/>
      <c r="D43" s="44"/>
      <c r="E43" s="44"/>
      <c r="F43" s="44"/>
      <c r="G43" s="44"/>
      <c r="H43" s="44"/>
      <c r="I43" s="44"/>
      <c r="J43" s="44"/>
      <c r="K43" s="44" t="s">
        <v>88</v>
      </c>
      <c r="L43" s="44"/>
      <c r="M43" s="44" t="s">
        <v>87</v>
      </c>
      <c r="N43" s="44"/>
      <c r="O43" s="44" t="s">
        <v>86</v>
      </c>
      <c r="P43" s="44"/>
      <c r="Q43" s="44"/>
      <c r="R43" s="44" t="s">
        <v>68</v>
      </c>
      <c r="S43" s="44"/>
      <c r="T43" s="44"/>
      <c r="U43" s="44"/>
      <c r="V43" s="44"/>
      <c r="W43" s="44"/>
    </row>
    <row r="44" spans="1:23" ht="38.2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 t="s">
        <v>84</v>
      </c>
      <c r="S44" s="44"/>
      <c r="T44" s="44"/>
      <c r="U44" s="44" t="s">
        <v>85</v>
      </c>
      <c r="V44" s="44"/>
      <c r="W44" s="44"/>
    </row>
    <row r="45" spans="1:23" ht="12.75">
      <c r="A45" s="6">
        <v>1</v>
      </c>
      <c r="B45" s="57">
        <v>2</v>
      </c>
      <c r="C45" s="57"/>
      <c r="D45" s="57"/>
      <c r="E45" s="57"/>
      <c r="F45" s="57"/>
      <c r="G45" s="57"/>
      <c r="H45" s="57"/>
      <c r="I45" s="57"/>
      <c r="J45" s="57"/>
      <c r="K45" s="57">
        <v>3</v>
      </c>
      <c r="L45" s="57"/>
      <c r="M45" s="57">
        <v>4</v>
      </c>
      <c r="N45" s="57"/>
      <c r="O45" s="57">
        <v>5</v>
      </c>
      <c r="P45" s="57"/>
      <c r="Q45" s="57"/>
      <c r="R45" s="57">
        <v>6</v>
      </c>
      <c r="S45" s="57"/>
      <c r="T45" s="57"/>
      <c r="U45" s="57">
        <v>7</v>
      </c>
      <c r="V45" s="57"/>
      <c r="W45" s="57"/>
    </row>
    <row r="46" spans="1:23" ht="12.75">
      <c r="A46" s="3">
        <v>1</v>
      </c>
      <c r="B46" s="56" t="s">
        <v>102</v>
      </c>
      <c r="C46" s="56"/>
      <c r="D46" s="56"/>
      <c r="E46" s="56"/>
      <c r="F46" s="56"/>
      <c r="G46" s="56"/>
      <c r="H46" s="56"/>
      <c r="I46" s="56"/>
      <c r="J46" s="56"/>
      <c r="K46" s="44" t="s">
        <v>91</v>
      </c>
      <c r="L46" s="44"/>
      <c r="M46" s="55">
        <v>0.25</v>
      </c>
      <c r="N46" s="55"/>
      <c r="O46" s="55">
        <v>5.5</v>
      </c>
      <c r="P46" s="55"/>
      <c r="Q46" s="55"/>
      <c r="R46" s="55">
        <f aca="true" t="shared" si="0" ref="R46:R58">M46*O46</f>
        <v>1.375</v>
      </c>
      <c r="S46" s="55"/>
      <c r="T46" s="55"/>
      <c r="U46" s="55">
        <f aca="true" t="shared" si="1" ref="U46:U58">R46*$S$10</f>
        <v>1.5812499999999998</v>
      </c>
      <c r="V46" s="55"/>
      <c r="W46" s="55"/>
    </row>
    <row r="47" spans="1:23" ht="12.75">
      <c r="A47" s="3">
        <v>2</v>
      </c>
      <c r="B47" s="56" t="s">
        <v>30</v>
      </c>
      <c r="C47" s="56"/>
      <c r="D47" s="56"/>
      <c r="E47" s="56"/>
      <c r="F47" s="56"/>
      <c r="G47" s="56"/>
      <c r="H47" s="56"/>
      <c r="I47" s="56"/>
      <c r="J47" s="56"/>
      <c r="K47" s="44" t="s">
        <v>91</v>
      </c>
      <c r="L47" s="44"/>
      <c r="M47" s="55">
        <v>0.5</v>
      </c>
      <c r="N47" s="55"/>
      <c r="O47" s="55">
        <v>12.7</v>
      </c>
      <c r="P47" s="55"/>
      <c r="Q47" s="55"/>
      <c r="R47" s="55">
        <f t="shared" si="0"/>
        <v>6.35</v>
      </c>
      <c r="S47" s="55"/>
      <c r="T47" s="55"/>
      <c r="U47" s="55">
        <f t="shared" si="1"/>
        <v>7.302499999999999</v>
      </c>
      <c r="V47" s="55"/>
      <c r="W47" s="55"/>
    </row>
    <row r="48" spans="1:23" ht="12.75">
      <c r="A48" s="3">
        <v>3</v>
      </c>
      <c r="B48" s="56" t="s">
        <v>93</v>
      </c>
      <c r="C48" s="56"/>
      <c r="D48" s="56"/>
      <c r="E48" s="56"/>
      <c r="F48" s="56"/>
      <c r="G48" s="56"/>
      <c r="H48" s="56"/>
      <c r="I48" s="56"/>
      <c r="J48" s="56"/>
      <c r="K48" s="44" t="s">
        <v>91</v>
      </c>
      <c r="L48" s="44"/>
      <c r="M48" s="55">
        <v>0.25</v>
      </c>
      <c r="N48" s="55"/>
      <c r="O48" s="55">
        <v>4.2</v>
      </c>
      <c r="P48" s="55"/>
      <c r="Q48" s="55"/>
      <c r="R48" s="55">
        <f t="shared" si="0"/>
        <v>1.05</v>
      </c>
      <c r="S48" s="55"/>
      <c r="T48" s="55"/>
      <c r="U48" s="55">
        <f t="shared" si="1"/>
        <v>1.2075</v>
      </c>
      <c r="V48" s="55"/>
      <c r="W48" s="55"/>
    </row>
    <row r="49" spans="1:23" ht="27" customHeight="1">
      <c r="A49" s="3">
        <v>4</v>
      </c>
      <c r="B49" s="56" t="s">
        <v>94</v>
      </c>
      <c r="C49" s="56"/>
      <c r="D49" s="56"/>
      <c r="E49" s="56"/>
      <c r="F49" s="56"/>
      <c r="G49" s="56"/>
      <c r="H49" s="56"/>
      <c r="I49" s="56"/>
      <c r="J49" s="56"/>
      <c r="K49" s="57" t="s">
        <v>100</v>
      </c>
      <c r="L49" s="57"/>
      <c r="M49" s="55">
        <v>0.02</v>
      </c>
      <c r="N49" s="55"/>
      <c r="O49" s="55">
        <v>15.9</v>
      </c>
      <c r="P49" s="55"/>
      <c r="Q49" s="55"/>
      <c r="R49" s="55">
        <f t="shared" si="0"/>
        <v>0.318</v>
      </c>
      <c r="S49" s="55"/>
      <c r="T49" s="55"/>
      <c r="U49" s="55">
        <f t="shared" si="1"/>
        <v>0.36569999999999997</v>
      </c>
      <c r="V49" s="55"/>
      <c r="W49" s="55"/>
    </row>
    <row r="50" spans="1:23" ht="12.75">
      <c r="A50" s="3">
        <v>5</v>
      </c>
      <c r="B50" s="56" t="s">
        <v>103</v>
      </c>
      <c r="C50" s="56"/>
      <c r="D50" s="56"/>
      <c r="E50" s="56"/>
      <c r="F50" s="56"/>
      <c r="G50" s="56"/>
      <c r="H50" s="56"/>
      <c r="I50" s="56"/>
      <c r="J50" s="56"/>
      <c r="K50" s="44" t="s">
        <v>91</v>
      </c>
      <c r="L50" s="44"/>
      <c r="M50" s="55">
        <v>1</v>
      </c>
      <c r="N50" s="55"/>
      <c r="O50" s="55">
        <v>14.8</v>
      </c>
      <c r="P50" s="55"/>
      <c r="Q50" s="55"/>
      <c r="R50" s="55">
        <f t="shared" si="0"/>
        <v>14.8</v>
      </c>
      <c r="S50" s="55"/>
      <c r="T50" s="55"/>
      <c r="U50" s="55">
        <f t="shared" si="1"/>
        <v>17.02</v>
      </c>
      <c r="V50" s="55"/>
      <c r="W50" s="55"/>
    </row>
    <row r="51" spans="1:23" ht="12.75">
      <c r="A51" s="3">
        <v>6</v>
      </c>
      <c r="B51" s="56" t="s">
        <v>104</v>
      </c>
      <c r="C51" s="56"/>
      <c r="D51" s="56"/>
      <c r="E51" s="56"/>
      <c r="F51" s="56"/>
      <c r="G51" s="56"/>
      <c r="H51" s="56"/>
      <c r="I51" s="56"/>
      <c r="J51" s="56"/>
      <c r="K51" s="44" t="s">
        <v>116</v>
      </c>
      <c r="L51" s="44"/>
      <c r="M51" s="55">
        <v>1</v>
      </c>
      <c r="N51" s="55"/>
      <c r="O51" s="55">
        <v>10.9</v>
      </c>
      <c r="P51" s="55"/>
      <c r="Q51" s="55"/>
      <c r="R51" s="55">
        <f t="shared" si="0"/>
        <v>10.9</v>
      </c>
      <c r="S51" s="55"/>
      <c r="T51" s="55"/>
      <c r="U51" s="55">
        <f t="shared" si="1"/>
        <v>12.535</v>
      </c>
      <c r="V51" s="55"/>
      <c r="W51" s="55"/>
    </row>
    <row r="52" spans="1:23" ht="24.75" customHeight="1">
      <c r="A52" s="3">
        <v>7</v>
      </c>
      <c r="B52" s="56" t="s">
        <v>118</v>
      </c>
      <c r="C52" s="56"/>
      <c r="D52" s="56"/>
      <c r="E52" s="56"/>
      <c r="F52" s="56"/>
      <c r="G52" s="56"/>
      <c r="H52" s="56"/>
      <c r="I52" s="56"/>
      <c r="J52" s="56"/>
      <c r="K52" s="44" t="s">
        <v>119</v>
      </c>
      <c r="L52" s="44"/>
      <c r="M52" s="55">
        <v>0.2</v>
      </c>
      <c r="N52" s="55"/>
      <c r="O52" s="55">
        <v>67.7</v>
      </c>
      <c r="P52" s="55"/>
      <c r="Q52" s="55"/>
      <c r="R52" s="55">
        <f t="shared" si="0"/>
        <v>13.540000000000001</v>
      </c>
      <c r="S52" s="55"/>
      <c r="T52" s="55"/>
      <c r="U52" s="55">
        <f t="shared" si="1"/>
        <v>15.571</v>
      </c>
      <c r="V52" s="55"/>
      <c r="W52" s="55"/>
    </row>
    <row r="53" spans="1:23" ht="12.75">
      <c r="A53" s="3">
        <v>8</v>
      </c>
      <c r="B53" s="56" t="s">
        <v>105</v>
      </c>
      <c r="C53" s="56"/>
      <c r="D53" s="56"/>
      <c r="E53" s="56"/>
      <c r="F53" s="56"/>
      <c r="G53" s="56"/>
      <c r="H53" s="56"/>
      <c r="I53" s="56"/>
      <c r="J53" s="56"/>
      <c r="K53" s="44" t="s">
        <v>92</v>
      </c>
      <c r="L53" s="44"/>
      <c r="M53" s="55">
        <v>0.5</v>
      </c>
      <c r="N53" s="55"/>
      <c r="O53" s="55">
        <v>10.29</v>
      </c>
      <c r="P53" s="55"/>
      <c r="Q53" s="55"/>
      <c r="R53" s="55">
        <f t="shared" si="0"/>
        <v>5.145</v>
      </c>
      <c r="S53" s="55"/>
      <c r="T53" s="55"/>
      <c r="U53" s="55">
        <f t="shared" si="1"/>
        <v>5.916749999999999</v>
      </c>
      <c r="V53" s="55"/>
      <c r="W53" s="55"/>
    </row>
    <row r="54" spans="1:23" ht="12.75">
      <c r="A54" s="3">
        <v>9</v>
      </c>
      <c r="B54" s="56" t="s">
        <v>106</v>
      </c>
      <c r="C54" s="56"/>
      <c r="D54" s="56"/>
      <c r="E54" s="56"/>
      <c r="F54" s="56"/>
      <c r="G54" s="56"/>
      <c r="H54" s="56"/>
      <c r="I54" s="56"/>
      <c r="J54" s="56"/>
      <c r="K54" s="44" t="s">
        <v>91</v>
      </c>
      <c r="L54" s="44"/>
      <c r="M54" s="55">
        <v>5</v>
      </c>
      <c r="N54" s="55"/>
      <c r="O54" s="55">
        <v>19.7</v>
      </c>
      <c r="P54" s="55"/>
      <c r="Q54" s="55"/>
      <c r="R54" s="55">
        <f t="shared" si="0"/>
        <v>98.5</v>
      </c>
      <c r="S54" s="55"/>
      <c r="T54" s="55"/>
      <c r="U54" s="55">
        <f t="shared" si="1"/>
        <v>113.27499999999999</v>
      </c>
      <c r="V54" s="55"/>
      <c r="W54" s="55"/>
    </row>
    <row r="55" spans="1:23" ht="12.75">
      <c r="A55" s="3">
        <v>10</v>
      </c>
      <c r="B55" s="56" t="s">
        <v>107</v>
      </c>
      <c r="C55" s="56"/>
      <c r="D55" s="56"/>
      <c r="E55" s="56"/>
      <c r="F55" s="56"/>
      <c r="G55" s="56"/>
      <c r="H55" s="56"/>
      <c r="I55" s="56"/>
      <c r="J55" s="56"/>
      <c r="K55" s="44" t="s">
        <v>91</v>
      </c>
      <c r="L55" s="44"/>
      <c r="M55" s="55">
        <v>25</v>
      </c>
      <c r="N55" s="55"/>
      <c r="O55" s="55">
        <v>6.9</v>
      </c>
      <c r="P55" s="55"/>
      <c r="Q55" s="55"/>
      <c r="R55" s="55">
        <f t="shared" si="0"/>
        <v>172.5</v>
      </c>
      <c r="S55" s="55"/>
      <c r="T55" s="55"/>
      <c r="U55" s="55">
        <f t="shared" si="1"/>
        <v>198.37499999999997</v>
      </c>
      <c r="V55" s="55"/>
      <c r="W55" s="55"/>
    </row>
    <row r="56" spans="1:23" ht="12.75">
      <c r="A56" s="3">
        <v>11</v>
      </c>
      <c r="B56" s="56" t="s">
        <v>31</v>
      </c>
      <c r="C56" s="56"/>
      <c r="D56" s="56"/>
      <c r="E56" s="56"/>
      <c r="F56" s="56"/>
      <c r="G56" s="56"/>
      <c r="H56" s="56"/>
      <c r="I56" s="56"/>
      <c r="J56" s="56"/>
      <c r="K56" s="44" t="s">
        <v>91</v>
      </c>
      <c r="L56" s="44"/>
      <c r="M56" s="55">
        <v>0.25</v>
      </c>
      <c r="N56" s="55"/>
      <c r="O56" s="55">
        <v>7.4</v>
      </c>
      <c r="P56" s="55"/>
      <c r="Q56" s="55"/>
      <c r="R56" s="55">
        <f t="shared" si="0"/>
        <v>1.85</v>
      </c>
      <c r="S56" s="55"/>
      <c r="T56" s="55"/>
      <c r="U56" s="55">
        <f t="shared" si="1"/>
        <v>2.1275</v>
      </c>
      <c r="V56" s="55"/>
      <c r="W56" s="55"/>
    </row>
    <row r="57" spans="1:23" ht="12.75">
      <c r="A57" s="3">
        <v>12</v>
      </c>
      <c r="B57" s="56" t="s">
        <v>108</v>
      </c>
      <c r="C57" s="56"/>
      <c r="D57" s="56"/>
      <c r="E57" s="56"/>
      <c r="F57" s="56"/>
      <c r="G57" s="56"/>
      <c r="H57" s="56"/>
      <c r="I57" s="56"/>
      <c r="J57" s="56"/>
      <c r="K57" s="44" t="s">
        <v>91</v>
      </c>
      <c r="L57" s="44"/>
      <c r="M57" s="55">
        <v>0.25</v>
      </c>
      <c r="N57" s="55"/>
      <c r="O57" s="55">
        <v>15</v>
      </c>
      <c r="P57" s="55"/>
      <c r="Q57" s="55"/>
      <c r="R57" s="55">
        <f t="shared" si="0"/>
        <v>3.75</v>
      </c>
      <c r="S57" s="55"/>
      <c r="T57" s="55"/>
      <c r="U57" s="55">
        <f t="shared" si="1"/>
        <v>4.3125</v>
      </c>
      <c r="V57" s="55"/>
      <c r="W57" s="55"/>
    </row>
    <row r="58" spans="1:23" ht="12.75">
      <c r="A58" s="3">
        <v>13</v>
      </c>
      <c r="B58" s="56" t="s">
        <v>109</v>
      </c>
      <c r="C58" s="56"/>
      <c r="D58" s="56"/>
      <c r="E58" s="56"/>
      <c r="F58" s="56"/>
      <c r="G58" s="56"/>
      <c r="H58" s="56"/>
      <c r="I58" s="56"/>
      <c r="J58" s="56"/>
      <c r="K58" s="44" t="s">
        <v>116</v>
      </c>
      <c r="L58" s="44"/>
      <c r="M58" s="55">
        <v>0.5</v>
      </c>
      <c r="N58" s="55"/>
      <c r="O58" s="55">
        <v>87.8</v>
      </c>
      <c r="P58" s="55"/>
      <c r="Q58" s="55"/>
      <c r="R58" s="55">
        <f t="shared" si="0"/>
        <v>43.9</v>
      </c>
      <c r="S58" s="55"/>
      <c r="T58" s="55"/>
      <c r="U58" s="55">
        <f t="shared" si="1"/>
        <v>50.48499999999999</v>
      </c>
      <c r="V58" s="55"/>
      <c r="W58" s="55"/>
    </row>
    <row r="59" spans="1:23" ht="12.75" hidden="1">
      <c r="A59" s="3"/>
      <c r="B59" s="56"/>
      <c r="C59" s="56"/>
      <c r="D59" s="56"/>
      <c r="E59" s="56"/>
      <c r="F59" s="56"/>
      <c r="G59" s="56"/>
      <c r="H59" s="56"/>
      <c r="I59" s="56"/>
      <c r="J59" s="56"/>
      <c r="K59" s="44"/>
      <c r="L59" s="44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1:23" ht="12.75" hidden="1">
      <c r="A60" s="3"/>
      <c r="B60" s="56"/>
      <c r="C60" s="56"/>
      <c r="D60" s="56"/>
      <c r="E60" s="56"/>
      <c r="F60" s="56"/>
      <c r="G60" s="56"/>
      <c r="H60" s="56"/>
      <c r="I60" s="56"/>
      <c r="J60" s="56"/>
      <c r="K60" s="44"/>
      <c r="L60" s="44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1:23" ht="12.75" hidden="1">
      <c r="A61" s="3"/>
      <c r="B61" s="56"/>
      <c r="C61" s="56"/>
      <c r="D61" s="56"/>
      <c r="E61" s="56"/>
      <c r="F61" s="56"/>
      <c r="G61" s="56"/>
      <c r="H61" s="56"/>
      <c r="I61" s="56"/>
      <c r="J61" s="56"/>
      <c r="K61" s="44"/>
      <c r="L61" s="44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1:23" ht="12.75" hidden="1">
      <c r="A62" s="3"/>
      <c r="B62" s="56"/>
      <c r="C62" s="56"/>
      <c r="D62" s="56"/>
      <c r="E62" s="56"/>
      <c r="F62" s="56"/>
      <c r="G62" s="56"/>
      <c r="H62" s="56"/>
      <c r="I62" s="56"/>
      <c r="J62" s="56"/>
      <c r="K62" s="44"/>
      <c r="L62" s="44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1:23" ht="12.75" hidden="1">
      <c r="A63" s="3"/>
      <c r="B63" s="56"/>
      <c r="C63" s="56"/>
      <c r="D63" s="56"/>
      <c r="E63" s="56"/>
      <c r="F63" s="56"/>
      <c r="G63" s="56"/>
      <c r="H63" s="56"/>
      <c r="I63" s="56"/>
      <c r="J63" s="56"/>
      <c r="K63" s="44"/>
      <c r="L63" s="44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1:23" ht="12.75" hidden="1">
      <c r="A64" s="3"/>
      <c r="B64" s="56"/>
      <c r="C64" s="56"/>
      <c r="D64" s="56"/>
      <c r="E64" s="56"/>
      <c r="F64" s="56"/>
      <c r="G64" s="56"/>
      <c r="H64" s="56"/>
      <c r="I64" s="56"/>
      <c r="J64" s="56"/>
      <c r="K64" s="44"/>
      <c r="L64" s="44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1:23" ht="12.75" hidden="1">
      <c r="A65" s="3"/>
      <c r="B65" s="56"/>
      <c r="C65" s="56"/>
      <c r="D65" s="56"/>
      <c r="E65" s="56"/>
      <c r="F65" s="56"/>
      <c r="G65" s="56"/>
      <c r="H65" s="56"/>
      <c r="I65" s="56"/>
      <c r="J65" s="56"/>
      <c r="K65" s="44"/>
      <c r="L65" s="44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1:23" ht="12.75" hidden="1">
      <c r="A66" s="3"/>
      <c r="B66" s="56"/>
      <c r="C66" s="56"/>
      <c r="D66" s="56"/>
      <c r="E66" s="56"/>
      <c r="F66" s="56"/>
      <c r="G66" s="56"/>
      <c r="H66" s="56"/>
      <c r="I66" s="56"/>
      <c r="J66" s="56"/>
      <c r="K66" s="75"/>
      <c r="L66" s="7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1:23" ht="12.75" hidden="1">
      <c r="A67" s="3"/>
      <c r="B67" s="56"/>
      <c r="C67" s="56"/>
      <c r="D67" s="56"/>
      <c r="E67" s="56"/>
      <c r="F67" s="56"/>
      <c r="G67" s="56"/>
      <c r="H67" s="56"/>
      <c r="I67" s="56"/>
      <c r="J67" s="56"/>
      <c r="K67" s="44"/>
      <c r="L67" s="44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1:23" ht="12.75" hidden="1">
      <c r="A68" s="3"/>
      <c r="B68" s="56"/>
      <c r="C68" s="56"/>
      <c r="D68" s="56"/>
      <c r="E68" s="56"/>
      <c r="F68" s="56"/>
      <c r="G68" s="56"/>
      <c r="H68" s="56"/>
      <c r="I68" s="56"/>
      <c r="J68" s="56"/>
      <c r="K68" s="44"/>
      <c r="L68" s="44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1:23" ht="12.75" hidden="1">
      <c r="A69" s="3"/>
      <c r="B69" s="56"/>
      <c r="C69" s="56"/>
      <c r="D69" s="56"/>
      <c r="E69" s="56"/>
      <c r="F69" s="56"/>
      <c r="G69" s="56"/>
      <c r="H69" s="56"/>
      <c r="I69" s="56"/>
      <c r="J69" s="56"/>
      <c r="K69" s="44"/>
      <c r="L69" s="44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1:23" ht="12.75">
      <c r="A70" s="3">
        <v>14</v>
      </c>
      <c r="B70" s="56" t="s">
        <v>95</v>
      </c>
      <c r="C70" s="56"/>
      <c r="D70" s="56"/>
      <c r="E70" s="56"/>
      <c r="F70" s="56"/>
      <c r="G70" s="56"/>
      <c r="H70" s="56"/>
      <c r="I70" s="56"/>
      <c r="J70" s="56"/>
      <c r="K70" s="44" t="s">
        <v>101</v>
      </c>
      <c r="L70" s="44"/>
      <c r="M70" s="55">
        <v>0.5</v>
      </c>
      <c r="N70" s="55"/>
      <c r="O70" s="55">
        <v>8</v>
      </c>
      <c r="P70" s="55"/>
      <c r="Q70" s="55"/>
      <c r="R70" s="55">
        <f>M70*O70</f>
        <v>4</v>
      </c>
      <c r="S70" s="55"/>
      <c r="T70" s="55"/>
      <c r="U70" s="55">
        <f>R70*$S$10</f>
        <v>4.6</v>
      </c>
      <c r="V70" s="55"/>
      <c r="W70" s="55"/>
    </row>
    <row r="71" spans="1:23" ht="24" customHeight="1">
      <c r="A71" s="3">
        <v>15</v>
      </c>
      <c r="B71" s="56" t="s">
        <v>112</v>
      </c>
      <c r="C71" s="56"/>
      <c r="D71" s="56"/>
      <c r="E71" s="56"/>
      <c r="F71" s="56"/>
      <c r="G71" s="56"/>
      <c r="H71" s="56"/>
      <c r="I71" s="56"/>
      <c r="J71" s="56"/>
      <c r="K71" s="44" t="s">
        <v>91</v>
      </c>
      <c r="L71" s="44"/>
      <c r="M71" s="55">
        <v>1</v>
      </c>
      <c r="N71" s="55"/>
      <c r="O71" s="55">
        <v>3.5</v>
      </c>
      <c r="P71" s="55"/>
      <c r="Q71" s="55"/>
      <c r="R71" s="55">
        <f>M71*O71</f>
        <v>3.5</v>
      </c>
      <c r="S71" s="55"/>
      <c r="T71" s="55"/>
      <c r="U71" s="55">
        <f>R71*$S$10</f>
        <v>4.0249999999999995</v>
      </c>
      <c r="V71" s="55"/>
      <c r="W71" s="55"/>
    </row>
    <row r="72" spans="1:23" ht="12.75" hidden="1">
      <c r="A72" s="3"/>
      <c r="B72" s="56"/>
      <c r="C72" s="56"/>
      <c r="D72" s="56"/>
      <c r="E72" s="56"/>
      <c r="F72" s="56"/>
      <c r="G72" s="56"/>
      <c r="H72" s="56"/>
      <c r="I72" s="56"/>
      <c r="J72" s="56"/>
      <c r="K72" s="57"/>
      <c r="L72" s="57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1:23" ht="12.75" hidden="1">
      <c r="A73" s="3"/>
      <c r="B73" s="56"/>
      <c r="C73" s="56"/>
      <c r="D73" s="56"/>
      <c r="E73" s="56"/>
      <c r="F73" s="56"/>
      <c r="G73" s="56"/>
      <c r="H73" s="56"/>
      <c r="I73" s="56"/>
      <c r="J73" s="56"/>
      <c r="K73" s="44"/>
      <c r="L73" s="44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1:23" ht="12.75">
      <c r="A74" s="3">
        <v>16</v>
      </c>
      <c r="B74" s="56" t="s">
        <v>96</v>
      </c>
      <c r="C74" s="56"/>
      <c r="D74" s="56"/>
      <c r="E74" s="56"/>
      <c r="F74" s="56"/>
      <c r="G74" s="56"/>
      <c r="H74" s="56"/>
      <c r="I74" s="56"/>
      <c r="J74" s="56"/>
      <c r="K74" s="44" t="s">
        <v>91</v>
      </c>
      <c r="L74" s="44"/>
      <c r="M74" s="55">
        <v>0.25</v>
      </c>
      <c r="N74" s="55"/>
      <c r="O74" s="55">
        <v>7.3</v>
      </c>
      <c r="P74" s="55"/>
      <c r="Q74" s="55"/>
      <c r="R74" s="55">
        <f aca="true" t="shared" si="2" ref="R74:R83">M74*O74</f>
        <v>1.825</v>
      </c>
      <c r="S74" s="55"/>
      <c r="T74" s="55"/>
      <c r="U74" s="55">
        <f aca="true" t="shared" si="3" ref="U74:U83">R74*$S$10</f>
        <v>2.09875</v>
      </c>
      <c r="V74" s="55"/>
      <c r="W74" s="55"/>
    </row>
    <row r="75" spans="1:23" ht="12.75">
      <c r="A75" s="3">
        <v>17</v>
      </c>
      <c r="B75" s="56" t="s">
        <v>114</v>
      </c>
      <c r="C75" s="56"/>
      <c r="D75" s="56"/>
      <c r="E75" s="56"/>
      <c r="F75" s="56"/>
      <c r="G75" s="56"/>
      <c r="H75" s="56"/>
      <c r="I75" s="56"/>
      <c r="J75" s="56"/>
      <c r="K75" s="44" t="s">
        <v>91</v>
      </c>
      <c r="L75" s="44"/>
      <c r="M75" s="55">
        <v>0.5</v>
      </c>
      <c r="N75" s="55"/>
      <c r="O75" s="55">
        <v>49.8</v>
      </c>
      <c r="P75" s="55"/>
      <c r="Q75" s="55"/>
      <c r="R75" s="55">
        <f t="shared" si="2"/>
        <v>24.9</v>
      </c>
      <c r="S75" s="55"/>
      <c r="T75" s="55"/>
      <c r="U75" s="55">
        <f t="shared" si="3"/>
        <v>28.634999999999994</v>
      </c>
      <c r="V75" s="55"/>
      <c r="W75" s="55"/>
    </row>
    <row r="76" spans="1:23" ht="12.75">
      <c r="A76" s="3">
        <v>18</v>
      </c>
      <c r="B76" s="56" t="s">
        <v>115</v>
      </c>
      <c r="C76" s="56"/>
      <c r="D76" s="56"/>
      <c r="E76" s="56"/>
      <c r="F76" s="56"/>
      <c r="G76" s="56"/>
      <c r="H76" s="56"/>
      <c r="I76" s="56"/>
      <c r="J76" s="56"/>
      <c r="K76" s="44" t="s">
        <v>91</v>
      </c>
      <c r="L76" s="44"/>
      <c r="M76" s="55">
        <v>0.25</v>
      </c>
      <c r="N76" s="55"/>
      <c r="O76" s="55">
        <v>20.36</v>
      </c>
      <c r="P76" s="55"/>
      <c r="Q76" s="55"/>
      <c r="R76" s="55">
        <f t="shared" si="2"/>
        <v>5.09</v>
      </c>
      <c r="S76" s="55"/>
      <c r="T76" s="55"/>
      <c r="U76" s="55">
        <f t="shared" si="3"/>
        <v>5.8534999999999995</v>
      </c>
      <c r="V76" s="55"/>
      <c r="W76" s="55"/>
    </row>
    <row r="77" spans="1:23" ht="12.75">
      <c r="A77" s="3">
        <v>19</v>
      </c>
      <c r="B77" s="56" t="s">
        <v>97</v>
      </c>
      <c r="C77" s="56"/>
      <c r="D77" s="56"/>
      <c r="E77" s="56"/>
      <c r="F77" s="56"/>
      <c r="G77" s="56"/>
      <c r="H77" s="56"/>
      <c r="I77" s="56"/>
      <c r="J77" s="56"/>
      <c r="K77" s="44" t="s">
        <v>91</v>
      </c>
      <c r="L77" s="44"/>
      <c r="M77" s="55">
        <v>0.5</v>
      </c>
      <c r="N77" s="55"/>
      <c r="O77" s="55">
        <v>5.6</v>
      </c>
      <c r="P77" s="55"/>
      <c r="Q77" s="55"/>
      <c r="R77" s="55">
        <f t="shared" si="2"/>
        <v>2.8</v>
      </c>
      <c r="S77" s="55"/>
      <c r="T77" s="55"/>
      <c r="U77" s="55">
        <f t="shared" si="3"/>
        <v>3.2199999999999998</v>
      </c>
      <c r="V77" s="55"/>
      <c r="W77" s="55"/>
    </row>
    <row r="78" spans="1:23" ht="12.75">
      <c r="A78" s="3">
        <v>20</v>
      </c>
      <c r="B78" s="56" t="s">
        <v>98</v>
      </c>
      <c r="C78" s="56"/>
      <c r="D78" s="56"/>
      <c r="E78" s="56"/>
      <c r="F78" s="56"/>
      <c r="G78" s="56"/>
      <c r="H78" s="56"/>
      <c r="I78" s="56"/>
      <c r="J78" s="56"/>
      <c r="K78" s="44" t="s">
        <v>91</v>
      </c>
      <c r="L78" s="44"/>
      <c r="M78" s="55">
        <v>0.25</v>
      </c>
      <c r="N78" s="55"/>
      <c r="O78" s="55">
        <v>18</v>
      </c>
      <c r="P78" s="55"/>
      <c r="Q78" s="55"/>
      <c r="R78" s="55">
        <f t="shared" si="2"/>
        <v>4.5</v>
      </c>
      <c r="S78" s="55"/>
      <c r="T78" s="55"/>
      <c r="U78" s="55">
        <f t="shared" si="3"/>
        <v>5.175</v>
      </c>
      <c r="V78" s="55"/>
      <c r="W78" s="55"/>
    </row>
    <row r="79" spans="1:23" ht="12.75">
      <c r="A79" s="3">
        <v>21</v>
      </c>
      <c r="B79" s="56" t="s">
        <v>113</v>
      </c>
      <c r="C79" s="56"/>
      <c r="D79" s="56"/>
      <c r="E79" s="56"/>
      <c r="F79" s="56"/>
      <c r="G79" s="56"/>
      <c r="H79" s="56"/>
      <c r="I79" s="56"/>
      <c r="J79" s="56"/>
      <c r="K79" s="44" t="s">
        <v>91</v>
      </c>
      <c r="L79" s="44"/>
      <c r="M79" s="55">
        <v>30</v>
      </c>
      <c r="N79" s="55"/>
      <c r="O79" s="55">
        <v>0.31</v>
      </c>
      <c r="P79" s="55"/>
      <c r="Q79" s="55"/>
      <c r="R79" s="55">
        <f t="shared" si="2"/>
        <v>9.3</v>
      </c>
      <c r="S79" s="55"/>
      <c r="T79" s="55"/>
      <c r="U79" s="55">
        <f t="shared" si="3"/>
        <v>10.695</v>
      </c>
      <c r="V79" s="55"/>
      <c r="W79" s="55"/>
    </row>
    <row r="80" spans="1:23" ht="12.75">
      <c r="A80" s="3">
        <v>22</v>
      </c>
      <c r="B80" s="56" t="s">
        <v>90</v>
      </c>
      <c r="C80" s="56"/>
      <c r="D80" s="56"/>
      <c r="E80" s="56"/>
      <c r="F80" s="56"/>
      <c r="G80" s="56"/>
      <c r="H80" s="56"/>
      <c r="I80" s="56"/>
      <c r="J80" s="56"/>
      <c r="K80" s="44" t="s">
        <v>91</v>
      </c>
      <c r="L80" s="44"/>
      <c r="M80" s="55">
        <v>2</v>
      </c>
      <c r="N80" s="55"/>
      <c r="O80" s="55">
        <v>1.7</v>
      </c>
      <c r="P80" s="55"/>
      <c r="Q80" s="55"/>
      <c r="R80" s="55">
        <f t="shared" si="2"/>
        <v>3.4</v>
      </c>
      <c r="S80" s="55"/>
      <c r="T80" s="55"/>
      <c r="U80" s="55">
        <f t="shared" si="3"/>
        <v>3.9099999999999997</v>
      </c>
      <c r="V80" s="55"/>
      <c r="W80" s="55"/>
    </row>
    <row r="81" spans="1:23" ht="12.75">
      <c r="A81" s="3">
        <v>23</v>
      </c>
      <c r="B81" s="56" t="s">
        <v>99</v>
      </c>
      <c r="C81" s="56"/>
      <c r="D81" s="56"/>
      <c r="E81" s="56"/>
      <c r="F81" s="56"/>
      <c r="G81" s="56"/>
      <c r="H81" s="56"/>
      <c r="I81" s="56"/>
      <c r="J81" s="56"/>
      <c r="K81" s="44" t="s">
        <v>91</v>
      </c>
      <c r="L81" s="44"/>
      <c r="M81" s="55">
        <v>1</v>
      </c>
      <c r="N81" s="55"/>
      <c r="O81" s="55">
        <v>1.3</v>
      </c>
      <c r="P81" s="55"/>
      <c r="Q81" s="55"/>
      <c r="R81" s="55">
        <f t="shared" si="2"/>
        <v>1.3</v>
      </c>
      <c r="S81" s="55"/>
      <c r="T81" s="55"/>
      <c r="U81" s="55">
        <f t="shared" si="3"/>
        <v>1.4949999999999999</v>
      </c>
      <c r="V81" s="55"/>
      <c r="W81" s="55"/>
    </row>
    <row r="82" spans="1:23" ht="12.75">
      <c r="A82" s="3">
        <v>24</v>
      </c>
      <c r="B82" s="56" t="s">
        <v>110</v>
      </c>
      <c r="C82" s="56"/>
      <c r="D82" s="56"/>
      <c r="E82" s="56"/>
      <c r="F82" s="56"/>
      <c r="G82" s="56"/>
      <c r="H82" s="56"/>
      <c r="I82" s="56"/>
      <c r="J82" s="56"/>
      <c r="K82" s="44" t="s">
        <v>91</v>
      </c>
      <c r="L82" s="44"/>
      <c r="M82" s="55">
        <v>1</v>
      </c>
      <c r="N82" s="55"/>
      <c r="O82" s="55">
        <v>7</v>
      </c>
      <c r="P82" s="55"/>
      <c r="Q82" s="55"/>
      <c r="R82" s="55">
        <f t="shared" si="2"/>
        <v>7</v>
      </c>
      <c r="S82" s="55"/>
      <c r="T82" s="55"/>
      <c r="U82" s="55">
        <f t="shared" si="3"/>
        <v>8.049999999999999</v>
      </c>
      <c r="V82" s="55"/>
      <c r="W82" s="55"/>
    </row>
    <row r="83" spans="1:23" ht="12.75">
      <c r="A83" s="3">
        <v>25</v>
      </c>
      <c r="B83" s="56" t="s">
        <v>111</v>
      </c>
      <c r="C83" s="56"/>
      <c r="D83" s="56"/>
      <c r="E83" s="56"/>
      <c r="F83" s="56"/>
      <c r="G83" s="56"/>
      <c r="H83" s="56"/>
      <c r="I83" s="56"/>
      <c r="J83" s="56"/>
      <c r="K83" s="44" t="s">
        <v>91</v>
      </c>
      <c r="L83" s="44"/>
      <c r="M83" s="55">
        <v>0.25</v>
      </c>
      <c r="N83" s="55"/>
      <c r="O83" s="55">
        <v>4000</v>
      </c>
      <c r="P83" s="55"/>
      <c r="Q83" s="55"/>
      <c r="R83" s="55">
        <f t="shared" si="2"/>
        <v>1000</v>
      </c>
      <c r="S83" s="55"/>
      <c r="T83" s="55"/>
      <c r="U83" s="55">
        <f t="shared" si="3"/>
        <v>1150</v>
      </c>
      <c r="V83" s="55"/>
      <c r="W83" s="55"/>
    </row>
    <row r="84" spans="1:23" ht="12.75">
      <c r="A84" s="7"/>
      <c r="B84" s="53" t="s">
        <v>77</v>
      </c>
      <c r="C84" s="53"/>
      <c r="D84" s="53"/>
      <c r="E84" s="53"/>
      <c r="F84" s="53"/>
      <c r="G84" s="53"/>
      <c r="H84" s="53"/>
      <c r="I84" s="53"/>
      <c r="J84" s="53"/>
      <c r="K84" s="54"/>
      <c r="L84" s="54"/>
      <c r="M84" s="54" t="s">
        <v>78</v>
      </c>
      <c r="N84" s="54"/>
      <c r="O84" s="54"/>
      <c r="P84" s="54"/>
      <c r="Q84" s="54"/>
      <c r="R84" s="52">
        <f>SUM(R46:T83)</f>
        <v>1441.5929999999998</v>
      </c>
      <c r="S84" s="52"/>
      <c r="T84" s="52"/>
      <c r="U84" s="52">
        <f>SUM(U46:W83)</f>
        <v>1657.83195</v>
      </c>
      <c r="V84" s="52"/>
      <c r="W84" s="52"/>
    </row>
    <row r="86" ht="15" customHeight="1"/>
    <row r="87" spans="1:23" ht="12.75">
      <c r="A87" s="41" t="s">
        <v>63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2.75">
      <c r="A88" s="41" t="s">
        <v>120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2.75">
      <c r="A89" s="41" t="s">
        <v>42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2.75">
      <c r="A90" s="41" t="s">
        <v>83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0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44" t="s">
        <v>65</v>
      </c>
      <c r="B92" s="44" t="s">
        <v>89</v>
      </c>
      <c r="C92" s="44"/>
      <c r="D92" s="44"/>
      <c r="E92" s="44"/>
      <c r="F92" s="44"/>
      <c r="G92" s="44"/>
      <c r="H92" s="44"/>
      <c r="I92" s="44"/>
      <c r="J92" s="44" t="s">
        <v>123</v>
      </c>
      <c r="K92" s="44"/>
      <c r="L92" s="44" t="s">
        <v>88</v>
      </c>
      <c r="M92" s="44"/>
      <c r="N92" s="44" t="s">
        <v>86</v>
      </c>
      <c r="O92" s="44"/>
      <c r="P92" s="44" t="s">
        <v>121</v>
      </c>
      <c r="Q92" s="44"/>
      <c r="R92" s="44" t="s">
        <v>68</v>
      </c>
      <c r="S92" s="44"/>
      <c r="T92" s="44"/>
      <c r="U92" s="44"/>
      <c r="V92" s="44"/>
      <c r="W92" s="44"/>
    </row>
    <row r="93" spans="1:23" ht="55.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 t="s">
        <v>84</v>
      </c>
      <c r="S93" s="44"/>
      <c r="T93" s="44"/>
      <c r="U93" s="44" t="s">
        <v>85</v>
      </c>
      <c r="V93" s="44"/>
      <c r="W93" s="44"/>
    </row>
    <row r="94" spans="1:23" ht="12.75">
      <c r="A94" s="6">
        <v>1</v>
      </c>
      <c r="B94" s="57">
        <v>2</v>
      </c>
      <c r="C94" s="57"/>
      <c r="D94" s="57"/>
      <c r="E94" s="57"/>
      <c r="F94" s="57"/>
      <c r="G94" s="57"/>
      <c r="H94" s="57"/>
      <c r="I94" s="57"/>
      <c r="J94" s="57">
        <v>3</v>
      </c>
      <c r="K94" s="57"/>
      <c r="L94" s="57">
        <v>4</v>
      </c>
      <c r="M94" s="57"/>
      <c r="N94" s="57">
        <v>5</v>
      </c>
      <c r="O94" s="57"/>
      <c r="P94" s="57">
        <v>6</v>
      </c>
      <c r="Q94" s="57"/>
      <c r="R94" s="57">
        <v>7</v>
      </c>
      <c r="S94" s="57"/>
      <c r="T94" s="57"/>
      <c r="U94" s="57">
        <v>8</v>
      </c>
      <c r="V94" s="57"/>
      <c r="W94" s="57"/>
    </row>
    <row r="95" spans="1:23" ht="12.75">
      <c r="A95" s="3">
        <v>1</v>
      </c>
      <c r="B95" s="56" t="s">
        <v>127</v>
      </c>
      <c r="C95" s="56"/>
      <c r="D95" s="56"/>
      <c r="E95" s="56"/>
      <c r="F95" s="56"/>
      <c r="G95" s="56"/>
      <c r="H95" s="56"/>
      <c r="I95" s="56"/>
      <c r="J95" s="76">
        <v>0.0834</v>
      </c>
      <c r="K95" s="76"/>
      <c r="L95" s="44" t="s">
        <v>91</v>
      </c>
      <c r="M95" s="44"/>
      <c r="N95" s="55">
        <v>26</v>
      </c>
      <c r="O95" s="55"/>
      <c r="P95" s="44">
        <v>1</v>
      </c>
      <c r="Q95" s="44"/>
      <c r="R95" s="55">
        <f aca="true" t="shared" si="4" ref="R95:R123">J95*N95*P95</f>
        <v>2.1684</v>
      </c>
      <c r="S95" s="55"/>
      <c r="T95" s="55"/>
      <c r="U95" s="55">
        <f aca="true" t="shared" si="5" ref="U95:U123">R95*$S$10</f>
        <v>2.4936599999999998</v>
      </c>
      <c r="V95" s="55"/>
      <c r="W95" s="55"/>
    </row>
    <row r="96" spans="1:23" ht="12.75">
      <c r="A96" s="3">
        <v>2</v>
      </c>
      <c r="B96" s="56" t="s">
        <v>32</v>
      </c>
      <c r="C96" s="56"/>
      <c r="D96" s="56"/>
      <c r="E96" s="56"/>
      <c r="F96" s="56"/>
      <c r="G96" s="56"/>
      <c r="H96" s="56"/>
      <c r="I96" s="56"/>
      <c r="J96" s="76">
        <v>0.0834</v>
      </c>
      <c r="K96" s="76"/>
      <c r="L96" s="44" t="s">
        <v>91</v>
      </c>
      <c r="M96" s="44"/>
      <c r="N96" s="55">
        <v>120.6</v>
      </c>
      <c r="O96" s="55"/>
      <c r="P96" s="44">
        <v>1</v>
      </c>
      <c r="Q96" s="44"/>
      <c r="R96" s="55">
        <f t="shared" si="4"/>
        <v>10.05804</v>
      </c>
      <c r="S96" s="55"/>
      <c r="T96" s="55"/>
      <c r="U96" s="55">
        <f t="shared" si="5"/>
        <v>11.566745999999998</v>
      </c>
      <c r="V96" s="55"/>
      <c r="W96" s="55"/>
    </row>
    <row r="97" spans="1:23" ht="12.75">
      <c r="A97" s="3">
        <v>3</v>
      </c>
      <c r="B97" s="56" t="s">
        <v>129</v>
      </c>
      <c r="C97" s="56"/>
      <c r="D97" s="56"/>
      <c r="E97" s="56"/>
      <c r="F97" s="56"/>
      <c r="G97" s="56"/>
      <c r="H97" s="56"/>
      <c r="I97" s="56"/>
      <c r="J97" s="76">
        <v>0.0834</v>
      </c>
      <c r="K97" s="76"/>
      <c r="L97" s="44" t="s">
        <v>91</v>
      </c>
      <c r="M97" s="44"/>
      <c r="N97" s="55">
        <v>18</v>
      </c>
      <c r="O97" s="55"/>
      <c r="P97" s="44">
        <v>1</v>
      </c>
      <c r="Q97" s="44"/>
      <c r="R97" s="55">
        <f t="shared" si="4"/>
        <v>1.5012</v>
      </c>
      <c r="S97" s="55"/>
      <c r="T97" s="55"/>
      <c r="U97" s="55">
        <f t="shared" si="5"/>
        <v>1.72638</v>
      </c>
      <c r="V97" s="55"/>
      <c r="W97" s="55"/>
    </row>
    <row r="98" spans="1:23" ht="12.75">
      <c r="A98" s="3">
        <v>4</v>
      </c>
      <c r="B98" s="56" t="s">
        <v>138</v>
      </c>
      <c r="C98" s="56"/>
      <c r="D98" s="56"/>
      <c r="E98" s="56"/>
      <c r="F98" s="56"/>
      <c r="G98" s="56"/>
      <c r="H98" s="56"/>
      <c r="I98" s="56"/>
      <c r="J98" s="76">
        <v>0.1666</v>
      </c>
      <c r="K98" s="76"/>
      <c r="L98" s="44" t="s">
        <v>91</v>
      </c>
      <c r="M98" s="44"/>
      <c r="N98" s="55">
        <v>38.5</v>
      </c>
      <c r="O98" s="55"/>
      <c r="P98" s="44">
        <v>1</v>
      </c>
      <c r="Q98" s="44"/>
      <c r="R98" s="55">
        <f t="shared" si="4"/>
        <v>6.4141</v>
      </c>
      <c r="S98" s="55"/>
      <c r="T98" s="55"/>
      <c r="U98" s="55">
        <f t="shared" si="5"/>
        <v>7.376215</v>
      </c>
      <c r="V98" s="55"/>
      <c r="W98" s="55"/>
    </row>
    <row r="99" spans="1:23" ht="12.75">
      <c r="A99" s="3">
        <v>5</v>
      </c>
      <c r="B99" s="56" t="s">
        <v>130</v>
      </c>
      <c r="C99" s="56"/>
      <c r="D99" s="56"/>
      <c r="E99" s="56"/>
      <c r="F99" s="56"/>
      <c r="G99" s="56"/>
      <c r="H99" s="56"/>
      <c r="I99" s="56"/>
      <c r="J99" s="76">
        <v>0.0278</v>
      </c>
      <c r="K99" s="76"/>
      <c r="L99" s="44" t="s">
        <v>91</v>
      </c>
      <c r="M99" s="44"/>
      <c r="N99" s="55">
        <v>400</v>
      </c>
      <c r="O99" s="55"/>
      <c r="P99" s="44">
        <v>1</v>
      </c>
      <c r="Q99" s="44"/>
      <c r="R99" s="55">
        <f t="shared" si="4"/>
        <v>11.12</v>
      </c>
      <c r="S99" s="55"/>
      <c r="T99" s="55"/>
      <c r="U99" s="55">
        <f t="shared" si="5"/>
        <v>12.787999999999998</v>
      </c>
      <c r="V99" s="55"/>
      <c r="W99" s="55"/>
    </row>
    <row r="100" spans="1:23" ht="12.75">
      <c r="A100" s="3">
        <v>6</v>
      </c>
      <c r="B100" s="56" t="s">
        <v>33</v>
      </c>
      <c r="C100" s="56"/>
      <c r="D100" s="56"/>
      <c r="E100" s="56"/>
      <c r="F100" s="56"/>
      <c r="G100" s="56"/>
      <c r="H100" s="56"/>
      <c r="I100" s="56"/>
      <c r="J100" s="76">
        <v>0.2</v>
      </c>
      <c r="K100" s="76"/>
      <c r="L100" s="44" t="s">
        <v>91</v>
      </c>
      <c r="M100" s="44"/>
      <c r="N100" s="55">
        <v>597.8</v>
      </c>
      <c r="O100" s="55"/>
      <c r="P100" s="44">
        <v>1</v>
      </c>
      <c r="Q100" s="44"/>
      <c r="R100" s="55">
        <f t="shared" si="4"/>
        <v>119.56</v>
      </c>
      <c r="S100" s="55"/>
      <c r="T100" s="55"/>
      <c r="U100" s="55">
        <f t="shared" si="5"/>
        <v>137.494</v>
      </c>
      <c r="V100" s="55"/>
      <c r="W100" s="55"/>
    </row>
    <row r="101" spans="1:23" ht="12.75">
      <c r="A101" s="3">
        <v>7</v>
      </c>
      <c r="B101" s="56" t="s">
        <v>34</v>
      </c>
      <c r="C101" s="56"/>
      <c r="D101" s="56"/>
      <c r="E101" s="56"/>
      <c r="F101" s="56"/>
      <c r="G101" s="56"/>
      <c r="H101" s="56"/>
      <c r="I101" s="56"/>
      <c r="J101" s="76">
        <v>0.1666</v>
      </c>
      <c r="K101" s="76"/>
      <c r="L101" s="44" t="s">
        <v>91</v>
      </c>
      <c r="M101" s="44"/>
      <c r="N101" s="55">
        <v>58.1</v>
      </c>
      <c r="O101" s="55"/>
      <c r="P101" s="44">
        <v>1</v>
      </c>
      <c r="Q101" s="44"/>
      <c r="R101" s="55">
        <f t="shared" si="4"/>
        <v>9.67946</v>
      </c>
      <c r="S101" s="55"/>
      <c r="T101" s="55"/>
      <c r="U101" s="55">
        <f t="shared" si="5"/>
        <v>11.131378999999999</v>
      </c>
      <c r="V101" s="55"/>
      <c r="W101" s="55"/>
    </row>
    <row r="102" spans="1:23" ht="12.75">
      <c r="A102" s="3">
        <v>8</v>
      </c>
      <c r="B102" s="56" t="s">
        <v>140</v>
      </c>
      <c r="C102" s="56"/>
      <c r="D102" s="56"/>
      <c r="E102" s="56"/>
      <c r="F102" s="56"/>
      <c r="G102" s="56"/>
      <c r="H102" s="56"/>
      <c r="I102" s="56"/>
      <c r="J102" s="76">
        <v>0.0417</v>
      </c>
      <c r="K102" s="76"/>
      <c r="L102" s="44" t="s">
        <v>91</v>
      </c>
      <c r="M102" s="44"/>
      <c r="N102" s="55">
        <v>125.9</v>
      </c>
      <c r="O102" s="55"/>
      <c r="P102" s="44">
        <v>1</v>
      </c>
      <c r="Q102" s="44"/>
      <c r="R102" s="55">
        <f t="shared" si="4"/>
        <v>5.250030000000001</v>
      </c>
      <c r="S102" s="55"/>
      <c r="T102" s="55"/>
      <c r="U102" s="55">
        <f t="shared" si="5"/>
        <v>6.0375345000000005</v>
      </c>
      <c r="V102" s="55"/>
      <c r="W102" s="55"/>
    </row>
    <row r="103" spans="1:23" ht="12.75">
      <c r="A103" s="3">
        <v>9</v>
      </c>
      <c r="B103" s="56" t="s">
        <v>35</v>
      </c>
      <c r="C103" s="56"/>
      <c r="D103" s="56"/>
      <c r="E103" s="56"/>
      <c r="F103" s="56"/>
      <c r="G103" s="56"/>
      <c r="H103" s="56"/>
      <c r="I103" s="56"/>
      <c r="J103" s="76">
        <v>0.0417</v>
      </c>
      <c r="K103" s="76"/>
      <c r="L103" s="44" t="s">
        <v>91</v>
      </c>
      <c r="M103" s="44"/>
      <c r="N103" s="55">
        <v>35</v>
      </c>
      <c r="O103" s="55"/>
      <c r="P103" s="44">
        <v>1</v>
      </c>
      <c r="Q103" s="44"/>
      <c r="R103" s="55">
        <f t="shared" si="4"/>
        <v>1.4595</v>
      </c>
      <c r="S103" s="55"/>
      <c r="T103" s="55"/>
      <c r="U103" s="55">
        <f t="shared" si="5"/>
        <v>1.6784249999999998</v>
      </c>
      <c r="V103" s="55"/>
      <c r="W103" s="55"/>
    </row>
    <row r="104" spans="1:23" ht="12.75">
      <c r="A104" s="3">
        <v>10</v>
      </c>
      <c r="B104" s="56" t="s">
        <v>36</v>
      </c>
      <c r="C104" s="56"/>
      <c r="D104" s="56"/>
      <c r="E104" s="56"/>
      <c r="F104" s="56"/>
      <c r="G104" s="56"/>
      <c r="H104" s="56"/>
      <c r="I104" s="56"/>
      <c r="J104" s="76">
        <v>0.0417</v>
      </c>
      <c r="K104" s="76"/>
      <c r="L104" s="44" t="s">
        <v>117</v>
      </c>
      <c r="M104" s="44"/>
      <c r="N104" s="55">
        <v>1694.9</v>
      </c>
      <c r="O104" s="55"/>
      <c r="P104" s="44">
        <v>2</v>
      </c>
      <c r="Q104" s="44"/>
      <c r="R104" s="55">
        <f t="shared" si="4"/>
        <v>141.35466000000002</v>
      </c>
      <c r="S104" s="55"/>
      <c r="T104" s="55"/>
      <c r="U104" s="55">
        <f t="shared" si="5"/>
        <v>162.557859</v>
      </c>
      <c r="V104" s="55"/>
      <c r="W104" s="55"/>
    </row>
    <row r="105" spans="1:23" ht="12.75">
      <c r="A105" s="3">
        <v>11</v>
      </c>
      <c r="B105" s="56" t="s">
        <v>132</v>
      </c>
      <c r="C105" s="56"/>
      <c r="D105" s="56"/>
      <c r="E105" s="56"/>
      <c r="F105" s="56"/>
      <c r="G105" s="56"/>
      <c r="H105" s="56"/>
      <c r="I105" s="56"/>
      <c r="J105" s="76">
        <v>0.0834</v>
      </c>
      <c r="K105" s="76"/>
      <c r="L105" s="44" t="s">
        <v>91</v>
      </c>
      <c r="M105" s="44"/>
      <c r="N105" s="55">
        <v>50.85</v>
      </c>
      <c r="O105" s="55"/>
      <c r="P105" s="44">
        <v>1</v>
      </c>
      <c r="Q105" s="44"/>
      <c r="R105" s="55">
        <f t="shared" si="4"/>
        <v>4.24089</v>
      </c>
      <c r="S105" s="55"/>
      <c r="T105" s="55"/>
      <c r="U105" s="55">
        <f t="shared" si="5"/>
        <v>4.8770235</v>
      </c>
      <c r="V105" s="55"/>
      <c r="W105" s="55"/>
    </row>
    <row r="106" spans="1:23" ht="12.75">
      <c r="A106" s="3">
        <v>12</v>
      </c>
      <c r="B106" s="56" t="s">
        <v>133</v>
      </c>
      <c r="C106" s="56"/>
      <c r="D106" s="56"/>
      <c r="E106" s="56"/>
      <c r="F106" s="56"/>
      <c r="G106" s="56"/>
      <c r="H106" s="56"/>
      <c r="I106" s="56"/>
      <c r="J106" s="76">
        <v>0.0834</v>
      </c>
      <c r="K106" s="76"/>
      <c r="L106" s="44" t="s">
        <v>91</v>
      </c>
      <c r="M106" s="44"/>
      <c r="N106" s="55">
        <v>60</v>
      </c>
      <c r="O106" s="55"/>
      <c r="P106" s="44">
        <v>2</v>
      </c>
      <c r="Q106" s="44"/>
      <c r="R106" s="55">
        <f t="shared" si="4"/>
        <v>10.008000000000001</v>
      </c>
      <c r="S106" s="55"/>
      <c r="T106" s="55"/>
      <c r="U106" s="55">
        <f t="shared" si="5"/>
        <v>11.5092</v>
      </c>
      <c r="V106" s="55"/>
      <c r="W106" s="55"/>
    </row>
    <row r="107" spans="1:23" ht="12.75">
      <c r="A107" s="3">
        <v>13</v>
      </c>
      <c r="B107" s="56" t="s">
        <v>134</v>
      </c>
      <c r="C107" s="56"/>
      <c r="D107" s="56"/>
      <c r="E107" s="56"/>
      <c r="F107" s="56"/>
      <c r="G107" s="56"/>
      <c r="H107" s="56"/>
      <c r="I107" s="56"/>
      <c r="J107" s="76">
        <v>0.0834</v>
      </c>
      <c r="K107" s="76"/>
      <c r="L107" s="44" t="s">
        <v>91</v>
      </c>
      <c r="M107" s="44"/>
      <c r="N107" s="55">
        <v>48</v>
      </c>
      <c r="O107" s="55"/>
      <c r="P107" s="44">
        <v>1</v>
      </c>
      <c r="Q107" s="44"/>
      <c r="R107" s="55">
        <f t="shared" si="4"/>
        <v>4.0032</v>
      </c>
      <c r="S107" s="55"/>
      <c r="T107" s="55"/>
      <c r="U107" s="55">
        <f t="shared" si="5"/>
        <v>4.603679999999999</v>
      </c>
      <c r="V107" s="55"/>
      <c r="W107" s="55"/>
    </row>
    <row r="108" spans="1:23" ht="12.75">
      <c r="A108" s="3">
        <v>14</v>
      </c>
      <c r="B108" s="56" t="s">
        <v>37</v>
      </c>
      <c r="C108" s="56"/>
      <c r="D108" s="56"/>
      <c r="E108" s="56"/>
      <c r="F108" s="56"/>
      <c r="G108" s="56"/>
      <c r="H108" s="56"/>
      <c r="I108" s="56"/>
      <c r="J108" s="76">
        <v>0.0734</v>
      </c>
      <c r="K108" s="76"/>
      <c r="L108" s="44" t="s">
        <v>91</v>
      </c>
      <c r="M108" s="44"/>
      <c r="N108" s="55">
        <v>90</v>
      </c>
      <c r="O108" s="55"/>
      <c r="P108" s="44">
        <v>1</v>
      </c>
      <c r="Q108" s="44"/>
      <c r="R108" s="55">
        <f t="shared" si="4"/>
        <v>6.606000000000001</v>
      </c>
      <c r="S108" s="55"/>
      <c r="T108" s="55"/>
      <c r="U108" s="55">
        <f t="shared" si="5"/>
        <v>7.596900000000001</v>
      </c>
      <c r="V108" s="55"/>
      <c r="W108" s="55"/>
    </row>
    <row r="109" spans="1:23" ht="12.75">
      <c r="A109" s="3">
        <v>15</v>
      </c>
      <c r="B109" s="56" t="s">
        <v>135</v>
      </c>
      <c r="C109" s="56"/>
      <c r="D109" s="56"/>
      <c r="E109" s="56"/>
      <c r="F109" s="56"/>
      <c r="G109" s="56"/>
      <c r="H109" s="56"/>
      <c r="I109" s="56"/>
      <c r="J109" s="76">
        <v>0.0834</v>
      </c>
      <c r="K109" s="76"/>
      <c r="L109" s="44" t="s">
        <v>91</v>
      </c>
      <c r="M109" s="44"/>
      <c r="N109" s="55">
        <v>458.1</v>
      </c>
      <c r="O109" s="55"/>
      <c r="P109" s="44">
        <v>1</v>
      </c>
      <c r="Q109" s="44"/>
      <c r="R109" s="55">
        <f t="shared" si="4"/>
        <v>38.205540000000006</v>
      </c>
      <c r="S109" s="55"/>
      <c r="T109" s="55"/>
      <c r="U109" s="55">
        <f t="shared" si="5"/>
        <v>43.936371</v>
      </c>
      <c r="V109" s="55"/>
      <c r="W109" s="55"/>
    </row>
    <row r="110" spans="1:23" ht="28.5" customHeight="1">
      <c r="A110" s="3">
        <v>16</v>
      </c>
      <c r="B110" s="56" t="s">
        <v>137</v>
      </c>
      <c r="C110" s="56"/>
      <c r="D110" s="56"/>
      <c r="E110" s="56"/>
      <c r="F110" s="56"/>
      <c r="G110" s="56"/>
      <c r="H110" s="56"/>
      <c r="I110" s="56"/>
      <c r="J110" s="76">
        <v>0.0834</v>
      </c>
      <c r="K110" s="76"/>
      <c r="L110" s="44" t="s">
        <v>91</v>
      </c>
      <c r="M110" s="44"/>
      <c r="N110" s="55">
        <v>45</v>
      </c>
      <c r="O110" s="55"/>
      <c r="P110" s="44">
        <v>1</v>
      </c>
      <c r="Q110" s="44"/>
      <c r="R110" s="55">
        <f t="shared" si="4"/>
        <v>3.753</v>
      </c>
      <c r="S110" s="55"/>
      <c r="T110" s="55"/>
      <c r="U110" s="55">
        <f t="shared" si="5"/>
        <v>4.31595</v>
      </c>
      <c r="V110" s="55"/>
      <c r="W110" s="55"/>
    </row>
    <row r="111" spans="1:23" ht="12.75">
      <c r="A111" s="3">
        <v>17</v>
      </c>
      <c r="B111" s="56" t="s">
        <v>38</v>
      </c>
      <c r="C111" s="56"/>
      <c r="D111" s="56"/>
      <c r="E111" s="56"/>
      <c r="F111" s="56"/>
      <c r="G111" s="56"/>
      <c r="H111" s="56"/>
      <c r="I111" s="56"/>
      <c r="J111" s="76">
        <v>0.0278</v>
      </c>
      <c r="K111" s="76"/>
      <c r="L111" s="44" t="s">
        <v>91</v>
      </c>
      <c r="M111" s="44"/>
      <c r="N111" s="55">
        <v>110</v>
      </c>
      <c r="O111" s="55"/>
      <c r="P111" s="44">
        <v>1</v>
      </c>
      <c r="Q111" s="44"/>
      <c r="R111" s="55">
        <f t="shared" si="4"/>
        <v>3.058</v>
      </c>
      <c r="S111" s="55"/>
      <c r="T111" s="55"/>
      <c r="U111" s="55">
        <f t="shared" si="5"/>
        <v>3.5166999999999997</v>
      </c>
      <c r="V111" s="55"/>
      <c r="W111" s="55"/>
    </row>
    <row r="112" spans="1:23" ht="12.75">
      <c r="A112" s="3">
        <v>18</v>
      </c>
      <c r="B112" s="56" t="s">
        <v>139</v>
      </c>
      <c r="C112" s="56"/>
      <c r="D112" s="56"/>
      <c r="E112" s="56"/>
      <c r="F112" s="56"/>
      <c r="G112" s="56"/>
      <c r="H112" s="56"/>
      <c r="I112" s="56"/>
      <c r="J112" s="76">
        <v>0.0278</v>
      </c>
      <c r="K112" s="76"/>
      <c r="L112" s="44" t="s">
        <v>91</v>
      </c>
      <c r="M112" s="44"/>
      <c r="N112" s="55">
        <v>50</v>
      </c>
      <c r="O112" s="55"/>
      <c r="P112" s="44">
        <v>1</v>
      </c>
      <c r="Q112" s="44"/>
      <c r="R112" s="55">
        <f t="shared" si="4"/>
        <v>1.39</v>
      </c>
      <c r="S112" s="55"/>
      <c r="T112" s="55"/>
      <c r="U112" s="55">
        <f t="shared" si="5"/>
        <v>1.5984999999999998</v>
      </c>
      <c r="V112" s="55"/>
      <c r="W112" s="55"/>
    </row>
    <row r="113" spans="1:23" ht="12.75">
      <c r="A113" s="3">
        <v>19</v>
      </c>
      <c r="B113" s="56" t="s">
        <v>122</v>
      </c>
      <c r="C113" s="56"/>
      <c r="D113" s="56"/>
      <c r="E113" s="56"/>
      <c r="F113" s="56"/>
      <c r="G113" s="56"/>
      <c r="H113" s="56"/>
      <c r="I113" s="56"/>
      <c r="J113" s="76">
        <v>0.0834</v>
      </c>
      <c r="K113" s="76"/>
      <c r="L113" s="44" t="s">
        <v>91</v>
      </c>
      <c r="M113" s="44"/>
      <c r="N113" s="55">
        <v>317.4</v>
      </c>
      <c r="O113" s="55"/>
      <c r="P113" s="44">
        <v>1</v>
      </c>
      <c r="Q113" s="44"/>
      <c r="R113" s="55">
        <f t="shared" si="4"/>
        <v>26.471159999999998</v>
      </c>
      <c r="S113" s="55"/>
      <c r="T113" s="55"/>
      <c r="U113" s="55">
        <f t="shared" si="5"/>
        <v>30.441833999999997</v>
      </c>
      <c r="V113" s="55"/>
      <c r="W113" s="55"/>
    </row>
    <row r="114" spans="1:23" ht="12.75">
      <c r="A114" s="3">
        <v>20</v>
      </c>
      <c r="B114" s="56" t="s">
        <v>0</v>
      </c>
      <c r="C114" s="56"/>
      <c r="D114" s="56"/>
      <c r="E114" s="56"/>
      <c r="F114" s="56"/>
      <c r="G114" s="56"/>
      <c r="H114" s="56"/>
      <c r="I114" s="56"/>
      <c r="J114" s="76">
        <v>0.0825</v>
      </c>
      <c r="K114" s="76"/>
      <c r="L114" s="44" t="s">
        <v>91</v>
      </c>
      <c r="M114" s="44"/>
      <c r="N114" s="55">
        <v>35</v>
      </c>
      <c r="O114" s="55"/>
      <c r="P114" s="44">
        <v>1</v>
      </c>
      <c r="Q114" s="44"/>
      <c r="R114" s="55">
        <f t="shared" si="4"/>
        <v>2.8875</v>
      </c>
      <c r="S114" s="55"/>
      <c r="T114" s="55"/>
      <c r="U114" s="55">
        <f t="shared" si="5"/>
        <v>3.320625</v>
      </c>
      <c r="V114" s="55"/>
      <c r="W114" s="55"/>
    </row>
    <row r="115" spans="1:23" ht="12.75">
      <c r="A115" s="3">
        <v>21</v>
      </c>
      <c r="B115" s="56" t="s">
        <v>128</v>
      </c>
      <c r="C115" s="56"/>
      <c r="D115" s="56"/>
      <c r="E115" s="56"/>
      <c r="F115" s="56"/>
      <c r="G115" s="56"/>
      <c r="H115" s="56"/>
      <c r="I115" s="56"/>
      <c r="J115" s="76">
        <v>0.0834</v>
      </c>
      <c r="K115" s="76"/>
      <c r="L115" s="44" t="s">
        <v>91</v>
      </c>
      <c r="M115" s="44"/>
      <c r="N115" s="55">
        <v>120</v>
      </c>
      <c r="O115" s="55"/>
      <c r="P115" s="44">
        <v>1</v>
      </c>
      <c r="Q115" s="44"/>
      <c r="R115" s="55">
        <f t="shared" si="4"/>
        <v>10.008000000000001</v>
      </c>
      <c r="S115" s="55"/>
      <c r="T115" s="55"/>
      <c r="U115" s="55">
        <f t="shared" si="5"/>
        <v>11.5092</v>
      </c>
      <c r="V115" s="55"/>
      <c r="W115" s="55"/>
    </row>
    <row r="116" spans="1:23" ht="12.75">
      <c r="A116" s="3">
        <v>22</v>
      </c>
      <c r="B116" s="56" t="s">
        <v>39</v>
      </c>
      <c r="C116" s="56"/>
      <c r="D116" s="56"/>
      <c r="E116" s="56"/>
      <c r="F116" s="56"/>
      <c r="G116" s="56"/>
      <c r="H116" s="56"/>
      <c r="I116" s="56"/>
      <c r="J116" s="76">
        <v>0.0417</v>
      </c>
      <c r="K116" s="76"/>
      <c r="L116" s="44" t="s">
        <v>91</v>
      </c>
      <c r="M116" s="44"/>
      <c r="N116" s="55">
        <v>269.8</v>
      </c>
      <c r="O116" s="55"/>
      <c r="P116" s="44">
        <v>1</v>
      </c>
      <c r="Q116" s="44"/>
      <c r="R116" s="55">
        <f t="shared" si="4"/>
        <v>11.25066</v>
      </c>
      <c r="S116" s="55"/>
      <c r="T116" s="55"/>
      <c r="U116" s="55">
        <f t="shared" si="5"/>
        <v>12.938258999999999</v>
      </c>
      <c r="V116" s="55"/>
      <c r="W116" s="55"/>
    </row>
    <row r="117" spans="1:23" ht="12.75">
      <c r="A117" s="3">
        <v>23</v>
      </c>
      <c r="B117" s="56" t="s">
        <v>131</v>
      </c>
      <c r="C117" s="56"/>
      <c r="D117" s="56"/>
      <c r="E117" s="56"/>
      <c r="F117" s="56"/>
      <c r="G117" s="56"/>
      <c r="H117" s="56"/>
      <c r="I117" s="56"/>
      <c r="J117" s="76">
        <v>0.0834</v>
      </c>
      <c r="K117" s="76"/>
      <c r="L117" s="44" t="s">
        <v>91</v>
      </c>
      <c r="M117" s="44"/>
      <c r="N117" s="55">
        <v>45</v>
      </c>
      <c r="O117" s="55"/>
      <c r="P117" s="44">
        <v>1</v>
      </c>
      <c r="Q117" s="44"/>
      <c r="R117" s="55">
        <f t="shared" si="4"/>
        <v>3.753</v>
      </c>
      <c r="S117" s="55"/>
      <c r="T117" s="55"/>
      <c r="U117" s="55">
        <f t="shared" si="5"/>
        <v>4.31595</v>
      </c>
      <c r="V117" s="55"/>
      <c r="W117" s="55"/>
    </row>
    <row r="118" spans="1:23" ht="12.75">
      <c r="A118" s="3">
        <v>24</v>
      </c>
      <c r="B118" s="56" t="s">
        <v>40</v>
      </c>
      <c r="C118" s="56"/>
      <c r="D118" s="56"/>
      <c r="E118" s="56"/>
      <c r="F118" s="56"/>
      <c r="G118" s="56"/>
      <c r="H118" s="56"/>
      <c r="I118" s="56"/>
      <c r="J118" s="76">
        <v>0.0417</v>
      </c>
      <c r="K118" s="76"/>
      <c r="L118" s="44" t="s">
        <v>91</v>
      </c>
      <c r="M118" s="44"/>
      <c r="N118" s="55">
        <v>101.7</v>
      </c>
      <c r="O118" s="55"/>
      <c r="P118" s="44">
        <v>1</v>
      </c>
      <c r="Q118" s="44"/>
      <c r="R118" s="55">
        <f t="shared" si="4"/>
        <v>4.24089</v>
      </c>
      <c r="S118" s="55"/>
      <c r="T118" s="55"/>
      <c r="U118" s="55">
        <f t="shared" si="5"/>
        <v>4.8770235</v>
      </c>
      <c r="V118" s="55"/>
      <c r="W118" s="55"/>
    </row>
    <row r="119" spans="1:23" ht="12.75">
      <c r="A119" s="3">
        <v>25</v>
      </c>
      <c r="B119" s="56" t="s">
        <v>124</v>
      </c>
      <c r="C119" s="56"/>
      <c r="D119" s="56"/>
      <c r="E119" s="56"/>
      <c r="F119" s="56"/>
      <c r="G119" s="56"/>
      <c r="H119" s="56"/>
      <c r="I119" s="56"/>
      <c r="J119" s="76">
        <v>0.0834</v>
      </c>
      <c r="K119" s="76"/>
      <c r="L119" s="44" t="s">
        <v>91</v>
      </c>
      <c r="M119" s="44"/>
      <c r="N119" s="55">
        <v>570.3</v>
      </c>
      <c r="O119" s="55"/>
      <c r="P119" s="44">
        <v>1</v>
      </c>
      <c r="Q119" s="44"/>
      <c r="R119" s="55">
        <f t="shared" si="4"/>
        <v>47.563019999999995</v>
      </c>
      <c r="S119" s="55"/>
      <c r="T119" s="55"/>
      <c r="U119" s="55">
        <f t="shared" si="5"/>
        <v>54.69747299999999</v>
      </c>
      <c r="V119" s="55"/>
      <c r="W119" s="55"/>
    </row>
    <row r="120" spans="1:23" ht="12.75">
      <c r="A120" s="3">
        <v>26</v>
      </c>
      <c r="B120" s="56" t="s">
        <v>136</v>
      </c>
      <c r="C120" s="56"/>
      <c r="D120" s="56"/>
      <c r="E120" s="56"/>
      <c r="F120" s="56"/>
      <c r="G120" s="56"/>
      <c r="H120" s="56"/>
      <c r="I120" s="56"/>
      <c r="J120" s="76">
        <v>0.0417</v>
      </c>
      <c r="K120" s="76"/>
      <c r="L120" s="44" t="s">
        <v>91</v>
      </c>
      <c r="M120" s="44"/>
      <c r="N120" s="55">
        <v>140</v>
      </c>
      <c r="O120" s="55"/>
      <c r="P120" s="44">
        <v>1</v>
      </c>
      <c r="Q120" s="44"/>
      <c r="R120" s="55">
        <f t="shared" si="4"/>
        <v>5.838</v>
      </c>
      <c r="S120" s="55"/>
      <c r="T120" s="55"/>
      <c r="U120" s="55">
        <f t="shared" si="5"/>
        <v>6.713699999999999</v>
      </c>
      <c r="V120" s="55"/>
      <c r="W120" s="55"/>
    </row>
    <row r="121" spans="1:23" ht="12.75">
      <c r="A121" s="3">
        <v>27</v>
      </c>
      <c r="B121" s="56" t="s">
        <v>41</v>
      </c>
      <c r="C121" s="56"/>
      <c r="D121" s="56"/>
      <c r="E121" s="56"/>
      <c r="F121" s="56"/>
      <c r="G121" s="56"/>
      <c r="H121" s="56"/>
      <c r="I121" s="56"/>
      <c r="J121" s="76">
        <v>0.0417</v>
      </c>
      <c r="K121" s="76"/>
      <c r="L121" s="44" t="s">
        <v>91</v>
      </c>
      <c r="M121" s="44"/>
      <c r="N121" s="55">
        <v>357.6</v>
      </c>
      <c r="O121" s="55"/>
      <c r="P121" s="44">
        <v>1</v>
      </c>
      <c r="Q121" s="44"/>
      <c r="R121" s="55">
        <f t="shared" si="4"/>
        <v>14.911920000000002</v>
      </c>
      <c r="S121" s="55"/>
      <c r="T121" s="55"/>
      <c r="U121" s="55">
        <f t="shared" si="5"/>
        <v>17.148708000000003</v>
      </c>
      <c r="V121" s="55"/>
      <c r="W121" s="55"/>
    </row>
    <row r="122" spans="1:23" ht="12.75">
      <c r="A122" s="3">
        <v>28</v>
      </c>
      <c r="B122" s="56" t="s">
        <v>125</v>
      </c>
      <c r="C122" s="56"/>
      <c r="D122" s="56"/>
      <c r="E122" s="56"/>
      <c r="F122" s="56"/>
      <c r="G122" s="56"/>
      <c r="H122" s="56"/>
      <c r="I122" s="56"/>
      <c r="J122" s="76">
        <v>0.0834</v>
      </c>
      <c r="K122" s="76"/>
      <c r="L122" s="44" t="s">
        <v>91</v>
      </c>
      <c r="M122" s="44"/>
      <c r="N122" s="55">
        <v>300.5</v>
      </c>
      <c r="O122" s="55"/>
      <c r="P122" s="44">
        <v>1</v>
      </c>
      <c r="Q122" s="44"/>
      <c r="R122" s="55">
        <f t="shared" si="4"/>
        <v>25.061700000000002</v>
      </c>
      <c r="S122" s="55"/>
      <c r="T122" s="55"/>
      <c r="U122" s="55">
        <f t="shared" si="5"/>
        <v>28.820955</v>
      </c>
      <c r="V122" s="55"/>
      <c r="W122" s="55"/>
    </row>
    <row r="123" spans="1:23" ht="24.75" customHeight="1">
      <c r="A123" s="3">
        <v>29</v>
      </c>
      <c r="B123" s="56" t="s">
        <v>126</v>
      </c>
      <c r="C123" s="56"/>
      <c r="D123" s="56"/>
      <c r="E123" s="56"/>
      <c r="F123" s="56"/>
      <c r="G123" s="56"/>
      <c r="H123" s="56"/>
      <c r="I123" s="56"/>
      <c r="J123" s="76">
        <v>0.0417</v>
      </c>
      <c r="K123" s="76"/>
      <c r="L123" s="44" t="s">
        <v>91</v>
      </c>
      <c r="M123" s="44"/>
      <c r="N123" s="55">
        <v>568.1</v>
      </c>
      <c r="O123" s="55"/>
      <c r="P123" s="44">
        <v>2</v>
      </c>
      <c r="Q123" s="44"/>
      <c r="R123" s="55">
        <f t="shared" si="4"/>
        <v>47.379540000000006</v>
      </c>
      <c r="S123" s="55"/>
      <c r="T123" s="55"/>
      <c r="U123" s="55">
        <f t="shared" si="5"/>
        <v>54.486471</v>
      </c>
      <c r="V123" s="55"/>
      <c r="W123" s="55"/>
    </row>
    <row r="124" spans="1:23" ht="12.75" hidden="1">
      <c r="A124" s="3"/>
      <c r="B124" s="56"/>
      <c r="C124" s="56"/>
      <c r="D124" s="56"/>
      <c r="E124" s="56"/>
      <c r="F124" s="56"/>
      <c r="G124" s="56"/>
      <c r="H124" s="56"/>
      <c r="I124" s="56"/>
      <c r="J124" s="76"/>
      <c r="K124" s="76"/>
      <c r="L124" s="44"/>
      <c r="M124" s="44"/>
      <c r="N124" s="55"/>
      <c r="O124" s="55"/>
      <c r="P124" s="44"/>
      <c r="Q124" s="44"/>
      <c r="R124" s="55"/>
      <c r="S124" s="55"/>
      <c r="T124" s="55"/>
      <c r="U124" s="55"/>
      <c r="V124" s="55"/>
      <c r="W124" s="55"/>
    </row>
    <row r="125" spans="1:23" ht="12.75" hidden="1">
      <c r="A125" s="3"/>
      <c r="B125" s="56"/>
      <c r="C125" s="56"/>
      <c r="D125" s="56"/>
      <c r="E125" s="56"/>
      <c r="F125" s="56"/>
      <c r="G125" s="56"/>
      <c r="H125" s="56"/>
      <c r="I125" s="56"/>
      <c r="J125" s="76"/>
      <c r="K125" s="76"/>
      <c r="L125" s="44"/>
      <c r="M125" s="44"/>
      <c r="N125" s="55"/>
      <c r="O125" s="55"/>
      <c r="P125" s="44"/>
      <c r="Q125" s="44"/>
      <c r="R125" s="55"/>
      <c r="S125" s="55"/>
      <c r="T125" s="55"/>
      <c r="U125" s="55"/>
      <c r="V125" s="55"/>
      <c r="W125" s="55"/>
    </row>
    <row r="126" spans="1:23" ht="12.75" hidden="1">
      <c r="A126" s="3"/>
      <c r="B126" s="56"/>
      <c r="C126" s="56"/>
      <c r="D126" s="56"/>
      <c r="E126" s="56"/>
      <c r="F126" s="56"/>
      <c r="G126" s="56"/>
      <c r="H126" s="56"/>
      <c r="I126" s="56"/>
      <c r="J126" s="76"/>
      <c r="K126" s="76"/>
      <c r="L126" s="44"/>
      <c r="M126" s="44"/>
      <c r="N126" s="55"/>
      <c r="O126" s="55"/>
      <c r="P126" s="44"/>
      <c r="Q126" s="44"/>
      <c r="R126" s="55"/>
      <c r="S126" s="55"/>
      <c r="T126" s="55"/>
      <c r="U126" s="55"/>
      <c r="V126" s="55"/>
      <c r="W126" s="55"/>
    </row>
    <row r="127" spans="1:23" ht="12.75" hidden="1">
      <c r="A127" s="3"/>
      <c r="B127" s="56"/>
      <c r="C127" s="56"/>
      <c r="D127" s="56"/>
      <c r="E127" s="56"/>
      <c r="F127" s="56"/>
      <c r="G127" s="56"/>
      <c r="H127" s="56"/>
      <c r="I127" s="56"/>
      <c r="J127" s="76"/>
      <c r="K127" s="76"/>
      <c r="L127" s="44"/>
      <c r="M127" s="44"/>
      <c r="N127" s="55"/>
      <c r="O127" s="55"/>
      <c r="P127" s="44"/>
      <c r="Q127" s="44"/>
      <c r="R127" s="55"/>
      <c r="S127" s="55"/>
      <c r="T127" s="55"/>
      <c r="U127" s="55"/>
      <c r="V127" s="55"/>
      <c r="W127" s="55"/>
    </row>
    <row r="128" spans="1:23" ht="12.75">
      <c r="A128" s="7"/>
      <c r="B128" s="53" t="s">
        <v>77</v>
      </c>
      <c r="C128" s="53"/>
      <c r="D128" s="53"/>
      <c r="E128" s="53"/>
      <c r="F128" s="53"/>
      <c r="G128" s="53"/>
      <c r="H128" s="53"/>
      <c r="I128" s="53"/>
      <c r="J128" s="54"/>
      <c r="K128" s="54"/>
      <c r="L128" s="54"/>
      <c r="M128" s="54"/>
      <c r="N128" s="54"/>
      <c r="O128" s="54"/>
      <c r="P128" s="54"/>
      <c r="Q128" s="54"/>
      <c r="R128" s="52">
        <f>SUM(R95:T127)</f>
        <v>579.1954099999999</v>
      </c>
      <c r="S128" s="52"/>
      <c r="T128" s="52"/>
      <c r="U128" s="52">
        <f>SUM(U95:W127)</f>
        <v>666.0747215000002</v>
      </c>
      <c r="V128" s="52"/>
      <c r="W128" s="52"/>
    </row>
    <row r="131" spans="1:23" ht="12.75">
      <c r="A131" s="41" t="s">
        <v>63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2.75">
      <c r="A132" s="41" t="s">
        <v>1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2.75">
      <c r="A133" s="41" t="s">
        <v>42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2.75">
      <c r="A134" s="41" t="s">
        <v>83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44" t="s">
        <v>65</v>
      </c>
      <c r="B136" s="44" t="s">
        <v>2</v>
      </c>
      <c r="C136" s="44"/>
      <c r="D136" s="44"/>
      <c r="E136" s="44"/>
      <c r="F136" s="44"/>
      <c r="G136" s="44"/>
      <c r="H136" s="44"/>
      <c r="I136" s="44" t="s">
        <v>3</v>
      </c>
      <c r="J136" s="44"/>
      <c r="K136" s="44" t="s">
        <v>88</v>
      </c>
      <c r="L136" s="44"/>
      <c r="M136" s="44" t="s">
        <v>86</v>
      </c>
      <c r="N136" s="44"/>
      <c r="O136" s="44"/>
      <c r="P136" s="44" t="s">
        <v>121</v>
      </c>
      <c r="Q136" s="44"/>
      <c r="R136" s="44" t="s">
        <v>68</v>
      </c>
      <c r="S136" s="44"/>
      <c r="T136" s="44"/>
      <c r="U136" s="44"/>
      <c r="V136" s="44"/>
      <c r="W136" s="44"/>
    </row>
    <row r="137" spans="1:23" ht="57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 t="s">
        <v>4</v>
      </c>
      <c r="S137" s="44"/>
      <c r="T137" s="44"/>
      <c r="U137" s="44" t="s">
        <v>85</v>
      </c>
      <c r="V137" s="44"/>
      <c r="W137" s="44"/>
    </row>
    <row r="138" spans="1:23" ht="12.75">
      <c r="A138" s="6">
        <v>1</v>
      </c>
      <c r="B138" s="57">
        <v>2</v>
      </c>
      <c r="C138" s="57"/>
      <c r="D138" s="57"/>
      <c r="E138" s="57"/>
      <c r="F138" s="57"/>
      <c r="G138" s="57"/>
      <c r="H138" s="57"/>
      <c r="I138" s="57">
        <v>3</v>
      </c>
      <c r="J138" s="57"/>
      <c r="K138" s="57">
        <v>4</v>
      </c>
      <c r="L138" s="57"/>
      <c r="M138" s="57">
        <v>5</v>
      </c>
      <c r="N138" s="57"/>
      <c r="O138" s="57"/>
      <c r="P138" s="57">
        <v>6</v>
      </c>
      <c r="Q138" s="57"/>
      <c r="R138" s="57">
        <v>7</v>
      </c>
      <c r="S138" s="57"/>
      <c r="T138" s="57"/>
      <c r="U138" s="57">
        <v>8</v>
      </c>
      <c r="V138" s="57"/>
      <c r="W138" s="57"/>
    </row>
    <row r="139" spans="1:23" ht="12.75">
      <c r="A139" s="3">
        <v>1</v>
      </c>
      <c r="B139" s="56" t="s">
        <v>6</v>
      </c>
      <c r="C139" s="56"/>
      <c r="D139" s="56"/>
      <c r="E139" s="56"/>
      <c r="F139" s="56"/>
      <c r="G139" s="56"/>
      <c r="H139" s="56"/>
      <c r="I139" s="76">
        <v>0.25</v>
      </c>
      <c r="J139" s="76"/>
      <c r="K139" s="44" t="s">
        <v>91</v>
      </c>
      <c r="L139" s="44"/>
      <c r="M139" s="55">
        <v>3414.2</v>
      </c>
      <c r="N139" s="55"/>
      <c r="O139" s="55"/>
      <c r="P139" s="44">
        <v>1</v>
      </c>
      <c r="Q139" s="44"/>
      <c r="R139" s="55">
        <f>I139*M139*1.15/6</f>
        <v>163.5970833333333</v>
      </c>
      <c r="S139" s="55"/>
      <c r="T139" s="55"/>
      <c r="U139" s="55">
        <f>R139*$S$11</f>
        <v>179.95679166666665</v>
      </c>
      <c r="V139" s="55"/>
      <c r="W139" s="55"/>
    </row>
    <row r="140" spans="1:23" ht="12.75">
      <c r="A140" s="3">
        <v>2</v>
      </c>
      <c r="B140" s="56" t="s">
        <v>5</v>
      </c>
      <c r="C140" s="56"/>
      <c r="D140" s="56"/>
      <c r="E140" s="56"/>
      <c r="F140" s="56"/>
      <c r="G140" s="56"/>
      <c r="H140" s="56"/>
      <c r="I140" s="76">
        <v>0.286</v>
      </c>
      <c r="J140" s="76"/>
      <c r="K140" s="44" t="s">
        <v>91</v>
      </c>
      <c r="L140" s="44"/>
      <c r="M140" s="55">
        <v>43341</v>
      </c>
      <c r="N140" s="55"/>
      <c r="O140" s="55"/>
      <c r="P140" s="44">
        <v>1</v>
      </c>
      <c r="Q140" s="44"/>
      <c r="R140" s="55">
        <f>I140*M140*1.1/6</f>
        <v>2272.5131</v>
      </c>
      <c r="S140" s="55"/>
      <c r="T140" s="55"/>
      <c r="U140" s="55">
        <f>R140*$S$11</f>
        <v>2499.76441</v>
      </c>
      <c r="V140" s="55"/>
      <c r="W140" s="55"/>
    </row>
    <row r="141" spans="1:23" ht="12.75">
      <c r="A141" s="7"/>
      <c r="B141" s="53" t="s">
        <v>77</v>
      </c>
      <c r="C141" s="53"/>
      <c r="D141" s="53"/>
      <c r="E141" s="53"/>
      <c r="F141" s="53"/>
      <c r="G141" s="53"/>
      <c r="H141" s="53"/>
      <c r="I141" s="54"/>
      <c r="J141" s="54"/>
      <c r="K141" s="54"/>
      <c r="L141" s="54"/>
      <c r="M141" s="54"/>
      <c r="N141" s="54"/>
      <c r="O141" s="54"/>
      <c r="P141" s="54"/>
      <c r="Q141" s="54"/>
      <c r="R141" s="52">
        <f>R139+R140</f>
        <v>2436.110183333333</v>
      </c>
      <c r="S141" s="52"/>
      <c r="T141" s="52"/>
      <c r="U141" s="52">
        <f>U139+U140</f>
        <v>2679.7212016666667</v>
      </c>
      <c r="V141" s="52"/>
      <c r="W141" s="52"/>
    </row>
    <row r="142" spans="1:24" ht="12.75">
      <c r="A142" s="78" t="s">
        <v>15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</row>
    <row r="143" spans="1:33" ht="12.75">
      <c r="A143" s="41" t="s">
        <v>46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:33" ht="12.75">
      <c r="A144" s="77" t="s">
        <v>23</v>
      </c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ht="12.75" hidden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:33" ht="12.75">
      <c r="A146" s="42" t="s">
        <v>43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3">
        <v>2.72</v>
      </c>
      <c r="R146" s="43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23" ht="12.75">
      <c r="A147" s="44" t="s">
        <v>65</v>
      </c>
      <c r="B147" s="44" t="s">
        <v>7</v>
      </c>
      <c r="C147" s="44"/>
      <c r="D147" s="44"/>
      <c r="E147" s="44"/>
      <c r="F147" s="44"/>
      <c r="G147" s="66" t="s">
        <v>14</v>
      </c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46" t="s">
        <v>77</v>
      </c>
      <c r="V147" s="47"/>
      <c r="W147" s="48"/>
    </row>
    <row r="148" spans="1:23" ht="63.75">
      <c r="A148" s="44"/>
      <c r="B148" s="44"/>
      <c r="C148" s="44"/>
      <c r="D148" s="44"/>
      <c r="E148" s="44"/>
      <c r="F148" s="44"/>
      <c r="G148" s="45" t="s">
        <v>8</v>
      </c>
      <c r="H148" s="45"/>
      <c r="I148" s="45" t="s">
        <v>9</v>
      </c>
      <c r="J148" s="45"/>
      <c r="K148" s="11" t="s">
        <v>10</v>
      </c>
      <c r="L148" s="11" t="s">
        <v>141</v>
      </c>
      <c r="M148" s="45" t="s">
        <v>142</v>
      </c>
      <c r="N148" s="45"/>
      <c r="O148" s="45" t="s">
        <v>11</v>
      </c>
      <c r="P148" s="45"/>
      <c r="Q148" s="45" t="s">
        <v>12</v>
      </c>
      <c r="R148" s="45"/>
      <c r="S148" s="45" t="s">
        <v>13</v>
      </c>
      <c r="T148" s="45"/>
      <c r="U148" s="49"/>
      <c r="V148" s="50"/>
      <c r="W148" s="51"/>
    </row>
    <row r="149" spans="1:23" ht="12.75">
      <c r="A149" s="5">
        <v>1</v>
      </c>
      <c r="B149" s="31">
        <v>2</v>
      </c>
      <c r="C149" s="35"/>
      <c r="D149" s="35"/>
      <c r="E149" s="35"/>
      <c r="F149" s="32"/>
      <c r="G149" s="31">
        <v>3</v>
      </c>
      <c r="H149" s="32"/>
      <c r="I149" s="31">
        <v>4</v>
      </c>
      <c r="J149" s="32"/>
      <c r="K149" s="5">
        <v>5</v>
      </c>
      <c r="L149" s="5">
        <v>6</v>
      </c>
      <c r="M149" s="31">
        <v>7</v>
      </c>
      <c r="N149" s="32"/>
      <c r="O149" s="31">
        <v>8</v>
      </c>
      <c r="P149" s="32"/>
      <c r="Q149" s="31">
        <v>9</v>
      </c>
      <c r="R149" s="32"/>
      <c r="S149" s="31">
        <v>10</v>
      </c>
      <c r="T149" s="35"/>
      <c r="U149" s="31">
        <v>11</v>
      </c>
      <c r="V149" s="35"/>
      <c r="W149" s="32"/>
    </row>
    <row r="150" spans="1:23" ht="53.25" customHeight="1">
      <c r="A150" s="3">
        <v>1</v>
      </c>
      <c r="B150" s="36" t="s">
        <v>47</v>
      </c>
      <c r="C150" s="37"/>
      <c r="D150" s="37"/>
      <c r="E150" s="37"/>
      <c r="F150" s="38"/>
      <c r="G150" s="39">
        <f>U35</f>
        <v>1395.2425159231655</v>
      </c>
      <c r="H150" s="40"/>
      <c r="I150" s="39">
        <f>U84/$S$14*Q146</f>
        <v>177.5316103937008</v>
      </c>
      <c r="J150" s="40"/>
      <c r="K150" s="15">
        <f>U128/S14*Q146</f>
        <v>71.32768671181105</v>
      </c>
      <c r="L150" s="16">
        <f>U141/S14*Q146</f>
        <v>286.9622704146982</v>
      </c>
      <c r="M150" s="33">
        <f>L150*0.3</f>
        <v>86.08868112440946</v>
      </c>
      <c r="N150" s="34"/>
      <c r="O150" s="39">
        <f>G150+I150+K150+L150+M150</f>
        <v>2017.152764567785</v>
      </c>
      <c r="P150" s="40"/>
      <c r="Q150" s="39">
        <f>O150*S12</f>
        <v>472.0137469088617</v>
      </c>
      <c r="R150" s="40"/>
      <c r="S150" s="39">
        <f>(O150+Q150)*S13</f>
        <v>348.4833116067305</v>
      </c>
      <c r="T150" s="71"/>
      <c r="U150" s="39">
        <f>O150+Q150+S150</f>
        <v>2837.649823083377</v>
      </c>
      <c r="V150" s="67"/>
      <c r="W150" s="68"/>
    </row>
  </sheetData>
  <mergeCells count="676">
    <mergeCell ref="A144:X144"/>
    <mergeCell ref="A146:P146"/>
    <mergeCell ref="Q146:R146"/>
    <mergeCell ref="A142:X142"/>
    <mergeCell ref="A143:X143"/>
    <mergeCell ref="P140:Q140"/>
    <mergeCell ref="R140:T140"/>
    <mergeCell ref="U140:W140"/>
    <mergeCell ref="B141:H141"/>
    <mergeCell ref="I141:J141"/>
    <mergeCell ref="K141:L141"/>
    <mergeCell ref="M141:O141"/>
    <mergeCell ref="P141:Q141"/>
    <mergeCell ref="R141:T141"/>
    <mergeCell ref="U141:W141"/>
    <mergeCell ref="B140:H140"/>
    <mergeCell ref="I140:J140"/>
    <mergeCell ref="K140:L140"/>
    <mergeCell ref="M140:O140"/>
    <mergeCell ref="P138:Q138"/>
    <mergeCell ref="R138:T138"/>
    <mergeCell ref="U138:W138"/>
    <mergeCell ref="B139:H139"/>
    <mergeCell ref="I139:J139"/>
    <mergeCell ref="K139:L139"/>
    <mergeCell ref="M139:O139"/>
    <mergeCell ref="P139:Q139"/>
    <mergeCell ref="R139:T139"/>
    <mergeCell ref="U139:W139"/>
    <mergeCell ref="B138:H138"/>
    <mergeCell ref="I138:J138"/>
    <mergeCell ref="K138:L138"/>
    <mergeCell ref="M138:O138"/>
    <mergeCell ref="M136:O137"/>
    <mergeCell ref="P136:Q137"/>
    <mergeCell ref="R136:W136"/>
    <mergeCell ref="R137:T137"/>
    <mergeCell ref="U137:W137"/>
    <mergeCell ref="A136:A137"/>
    <mergeCell ref="B136:H137"/>
    <mergeCell ref="I136:J137"/>
    <mergeCell ref="K136:L137"/>
    <mergeCell ref="A131:W131"/>
    <mergeCell ref="A132:W132"/>
    <mergeCell ref="A133:W133"/>
    <mergeCell ref="A134:W134"/>
    <mergeCell ref="P127:Q127"/>
    <mergeCell ref="R127:T127"/>
    <mergeCell ref="U127:W127"/>
    <mergeCell ref="B128:I128"/>
    <mergeCell ref="J128:K128"/>
    <mergeCell ref="L128:M128"/>
    <mergeCell ref="N128:O128"/>
    <mergeCell ref="P128:Q128"/>
    <mergeCell ref="R128:T128"/>
    <mergeCell ref="U128:W128"/>
    <mergeCell ref="B127:I127"/>
    <mergeCell ref="J127:K127"/>
    <mergeCell ref="L127:M127"/>
    <mergeCell ref="N127:O127"/>
    <mergeCell ref="P125:Q125"/>
    <mergeCell ref="R125:T125"/>
    <mergeCell ref="U125:W125"/>
    <mergeCell ref="B126:I126"/>
    <mergeCell ref="J126:K126"/>
    <mergeCell ref="L126:M126"/>
    <mergeCell ref="N126:O126"/>
    <mergeCell ref="P126:Q126"/>
    <mergeCell ref="R126:T126"/>
    <mergeCell ref="U126:W126"/>
    <mergeCell ref="B125:I125"/>
    <mergeCell ref="J125:K125"/>
    <mergeCell ref="L125:M125"/>
    <mergeCell ref="N125:O125"/>
    <mergeCell ref="P123:Q123"/>
    <mergeCell ref="R123:T123"/>
    <mergeCell ref="U123:W123"/>
    <mergeCell ref="B124:I124"/>
    <mergeCell ref="J124:K124"/>
    <mergeCell ref="L124:M124"/>
    <mergeCell ref="N124:O124"/>
    <mergeCell ref="P124:Q124"/>
    <mergeCell ref="R124:T124"/>
    <mergeCell ref="U124:W124"/>
    <mergeCell ref="B123:I123"/>
    <mergeCell ref="J123:K123"/>
    <mergeCell ref="L123:M123"/>
    <mergeCell ref="N123:O123"/>
    <mergeCell ref="P121:Q121"/>
    <mergeCell ref="R121:T121"/>
    <mergeCell ref="U121:W121"/>
    <mergeCell ref="B122:I122"/>
    <mergeCell ref="J122:K122"/>
    <mergeCell ref="L122:M122"/>
    <mergeCell ref="N122:O122"/>
    <mergeCell ref="P122:Q122"/>
    <mergeCell ref="R122:T122"/>
    <mergeCell ref="U122:W122"/>
    <mergeCell ref="B121:I121"/>
    <mergeCell ref="J121:K121"/>
    <mergeCell ref="L121:M121"/>
    <mergeCell ref="N121:O121"/>
    <mergeCell ref="P119:Q119"/>
    <mergeCell ref="R119:T119"/>
    <mergeCell ref="U119:W119"/>
    <mergeCell ref="B120:I120"/>
    <mergeCell ref="J120:K120"/>
    <mergeCell ref="L120:M120"/>
    <mergeCell ref="N120:O120"/>
    <mergeCell ref="P120:Q120"/>
    <mergeCell ref="R120:T120"/>
    <mergeCell ref="U120:W120"/>
    <mergeCell ref="B119:I119"/>
    <mergeCell ref="J119:K119"/>
    <mergeCell ref="L119:M119"/>
    <mergeCell ref="N119:O119"/>
    <mergeCell ref="P117:Q117"/>
    <mergeCell ref="R117:T117"/>
    <mergeCell ref="U117:W117"/>
    <mergeCell ref="B118:I118"/>
    <mergeCell ref="J118:K118"/>
    <mergeCell ref="L118:M118"/>
    <mergeCell ref="N118:O118"/>
    <mergeCell ref="P118:Q118"/>
    <mergeCell ref="R118:T118"/>
    <mergeCell ref="U118:W118"/>
    <mergeCell ref="B117:I117"/>
    <mergeCell ref="J117:K117"/>
    <mergeCell ref="L117:M117"/>
    <mergeCell ref="N117:O117"/>
    <mergeCell ref="P115:Q115"/>
    <mergeCell ref="R115:T115"/>
    <mergeCell ref="U115:W115"/>
    <mergeCell ref="B116:I116"/>
    <mergeCell ref="J116:K116"/>
    <mergeCell ref="L116:M116"/>
    <mergeCell ref="N116:O116"/>
    <mergeCell ref="P116:Q116"/>
    <mergeCell ref="R116:T116"/>
    <mergeCell ref="U116:W116"/>
    <mergeCell ref="B115:I115"/>
    <mergeCell ref="J115:K115"/>
    <mergeCell ref="L115:M115"/>
    <mergeCell ref="N115:O115"/>
    <mergeCell ref="P113:Q113"/>
    <mergeCell ref="R113:T113"/>
    <mergeCell ref="U113:W113"/>
    <mergeCell ref="B114:I114"/>
    <mergeCell ref="J114:K114"/>
    <mergeCell ref="L114:M114"/>
    <mergeCell ref="N114:O114"/>
    <mergeCell ref="P114:Q114"/>
    <mergeCell ref="R114:T114"/>
    <mergeCell ref="U114:W114"/>
    <mergeCell ref="B113:I113"/>
    <mergeCell ref="J113:K113"/>
    <mergeCell ref="L113:M113"/>
    <mergeCell ref="N113:O113"/>
    <mergeCell ref="P111:Q111"/>
    <mergeCell ref="R111:T111"/>
    <mergeCell ref="U111:W111"/>
    <mergeCell ref="B112:I112"/>
    <mergeCell ref="J112:K112"/>
    <mergeCell ref="L112:M112"/>
    <mergeCell ref="N112:O112"/>
    <mergeCell ref="P112:Q112"/>
    <mergeCell ref="R112:T112"/>
    <mergeCell ref="U112:W112"/>
    <mergeCell ref="B111:I111"/>
    <mergeCell ref="J111:K111"/>
    <mergeCell ref="L111:M111"/>
    <mergeCell ref="N111:O111"/>
    <mergeCell ref="P109:Q109"/>
    <mergeCell ref="R109:T109"/>
    <mergeCell ref="U109:W109"/>
    <mergeCell ref="B110:I110"/>
    <mergeCell ref="J110:K110"/>
    <mergeCell ref="L110:M110"/>
    <mergeCell ref="N110:O110"/>
    <mergeCell ref="P110:Q110"/>
    <mergeCell ref="R110:T110"/>
    <mergeCell ref="U110:W110"/>
    <mergeCell ref="B109:I109"/>
    <mergeCell ref="J109:K109"/>
    <mergeCell ref="L109:M109"/>
    <mergeCell ref="N109:O109"/>
    <mergeCell ref="P107:Q107"/>
    <mergeCell ref="R107:T107"/>
    <mergeCell ref="U107:W107"/>
    <mergeCell ref="B108:I108"/>
    <mergeCell ref="J108:K108"/>
    <mergeCell ref="L108:M108"/>
    <mergeCell ref="N108:O108"/>
    <mergeCell ref="P108:Q108"/>
    <mergeCell ref="R108:T108"/>
    <mergeCell ref="U108:W108"/>
    <mergeCell ref="B107:I107"/>
    <mergeCell ref="J107:K107"/>
    <mergeCell ref="L107:M107"/>
    <mergeCell ref="N107:O107"/>
    <mergeCell ref="P105:Q105"/>
    <mergeCell ref="R105:T105"/>
    <mergeCell ref="U105:W105"/>
    <mergeCell ref="B106:I106"/>
    <mergeCell ref="J106:K106"/>
    <mergeCell ref="L106:M106"/>
    <mergeCell ref="N106:O106"/>
    <mergeCell ref="P106:Q106"/>
    <mergeCell ref="R106:T106"/>
    <mergeCell ref="U106:W106"/>
    <mergeCell ref="B105:I105"/>
    <mergeCell ref="J105:K105"/>
    <mergeCell ref="L105:M105"/>
    <mergeCell ref="N105:O105"/>
    <mergeCell ref="P103:Q103"/>
    <mergeCell ref="R103:T103"/>
    <mergeCell ref="U103:W103"/>
    <mergeCell ref="B104:I104"/>
    <mergeCell ref="J104:K104"/>
    <mergeCell ref="L104:M104"/>
    <mergeCell ref="N104:O104"/>
    <mergeCell ref="P104:Q104"/>
    <mergeCell ref="R104:T104"/>
    <mergeCell ref="U104:W104"/>
    <mergeCell ref="B103:I103"/>
    <mergeCell ref="J103:K103"/>
    <mergeCell ref="L103:M103"/>
    <mergeCell ref="N103:O103"/>
    <mergeCell ref="P101:Q101"/>
    <mergeCell ref="R101:T101"/>
    <mergeCell ref="U101:W101"/>
    <mergeCell ref="B102:I102"/>
    <mergeCell ref="J102:K102"/>
    <mergeCell ref="L102:M102"/>
    <mergeCell ref="N102:O102"/>
    <mergeCell ref="P102:Q102"/>
    <mergeCell ref="R102:T102"/>
    <mergeCell ref="U102:W102"/>
    <mergeCell ref="B101:I101"/>
    <mergeCell ref="J101:K101"/>
    <mergeCell ref="L101:M101"/>
    <mergeCell ref="N101:O101"/>
    <mergeCell ref="P99:Q99"/>
    <mergeCell ref="R99:T99"/>
    <mergeCell ref="U99:W99"/>
    <mergeCell ref="B100:I100"/>
    <mergeCell ref="J100:K100"/>
    <mergeCell ref="L100:M100"/>
    <mergeCell ref="N100:O100"/>
    <mergeCell ref="P100:Q100"/>
    <mergeCell ref="R100:T100"/>
    <mergeCell ref="U100:W100"/>
    <mergeCell ref="B99:I99"/>
    <mergeCell ref="J99:K99"/>
    <mergeCell ref="L99:M99"/>
    <mergeCell ref="N99:O99"/>
    <mergeCell ref="P97:Q97"/>
    <mergeCell ref="R97:T97"/>
    <mergeCell ref="U97:W97"/>
    <mergeCell ref="B98:I98"/>
    <mergeCell ref="J98:K98"/>
    <mergeCell ref="L98:M98"/>
    <mergeCell ref="N98:O98"/>
    <mergeCell ref="P98:Q98"/>
    <mergeCell ref="R98:T98"/>
    <mergeCell ref="U98:W98"/>
    <mergeCell ref="B97:I97"/>
    <mergeCell ref="J97:K97"/>
    <mergeCell ref="L97:M97"/>
    <mergeCell ref="N97:O97"/>
    <mergeCell ref="P95:Q95"/>
    <mergeCell ref="R95:T95"/>
    <mergeCell ref="U95:W95"/>
    <mergeCell ref="B96:I96"/>
    <mergeCell ref="J96:K96"/>
    <mergeCell ref="L96:M96"/>
    <mergeCell ref="N96:O96"/>
    <mergeCell ref="P96:Q96"/>
    <mergeCell ref="R96:T96"/>
    <mergeCell ref="U96:W96"/>
    <mergeCell ref="B95:I95"/>
    <mergeCell ref="J95:K95"/>
    <mergeCell ref="L95:M95"/>
    <mergeCell ref="N95:O95"/>
    <mergeCell ref="U93:W93"/>
    <mergeCell ref="B94:I94"/>
    <mergeCell ref="J94:K94"/>
    <mergeCell ref="L94:M94"/>
    <mergeCell ref="N94:O94"/>
    <mergeCell ref="P94:Q94"/>
    <mergeCell ref="R94:T94"/>
    <mergeCell ref="U94:W94"/>
    <mergeCell ref="A89:W89"/>
    <mergeCell ref="A90:W90"/>
    <mergeCell ref="A92:A93"/>
    <mergeCell ref="B92:I93"/>
    <mergeCell ref="J92:K93"/>
    <mergeCell ref="L92:M93"/>
    <mergeCell ref="N92:O93"/>
    <mergeCell ref="P92:Q93"/>
    <mergeCell ref="R92:W92"/>
    <mergeCell ref="R93:T93"/>
    <mergeCell ref="A87:W87"/>
    <mergeCell ref="A88:W88"/>
    <mergeCell ref="B83:J83"/>
    <mergeCell ref="K83:L83"/>
    <mergeCell ref="M83:N83"/>
    <mergeCell ref="O83:Q83"/>
    <mergeCell ref="B84:J84"/>
    <mergeCell ref="K84:L84"/>
    <mergeCell ref="M84:N84"/>
    <mergeCell ref="O84:Q84"/>
    <mergeCell ref="B47:J47"/>
    <mergeCell ref="K47:L47"/>
    <mergeCell ref="M82:N82"/>
    <mergeCell ref="O82:Q82"/>
    <mergeCell ref="B79:J79"/>
    <mergeCell ref="K79:L79"/>
    <mergeCell ref="M79:N79"/>
    <mergeCell ref="O79:Q79"/>
    <mergeCell ref="B81:J81"/>
    <mergeCell ref="K81:L81"/>
    <mergeCell ref="R78:T78"/>
    <mergeCell ref="U78:W78"/>
    <mergeCell ref="R80:T80"/>
    <mergeCell ref="U80:W80"/>
    <mergeCell ref="R79:T79"/>
    <mergeCell ref="U79:W79"/>
    <mergeCell ref="R81:T81"/>
    <mergeCell ref="U81:W81"/>
    <mergeCell ref="M81:N81"/>
    <mergeCell ref="O81:Q81"/>
    <mergeCell ref="R84:T84"/>
    <mergeCell ref="U84:W84"/>
    <mergeCell ref="B82:J82"/>
    <mergeCell ref="K82:L82"/>
    <mergeCell ref="R82:T82"/>
    <mergeCell ref="U82:W82"/>
    <mergeCell ref="R83:T83"/>
    <mergeCell ref="U83:W83"/>
    <mergeCell ref="B80:J80"/>
    <mergeCell ref="K80:L80"/>
    <mergeCell ref="M80:N80"/>
    <mergeCell ref="O80:Q80"/>
    <mergeCell ref="B78:J78"/>
    <mergeCell ref="K78:L78"/>
    <mergeCell ref="M78:N78"/>
    <mergeCell ref="O78:Q78"/>
    <mergeCell ref="R77:T77"/>
    <mergeCell ref="U77:W77"/>
    <mergeCell ref="B76:J76"/>
    <mergeCell ref="K76:L76"/>
    <mergeCell ref="B77:J77"/>
    <mergeCell ref="K77:L77"/>
    <mergeCell ref="M77:N77"/>
    <mergeCell ref="O77:Q77"/>
    <mergeCell ref="M76:N76"/>
    <mergeCell ref="O76:Q76"/>
    <mergeCell ref="R74:T74"/>
    <mergeCell ref="U74:W74"/>
    <mergeCell ref="R75:T75"/>
    <mergeCell ref="U75:W75"/>
    <mergeCell ref="R76:T76"/>
    <mergeCell ref="U76:W76"/>
    <mergeCell ref="B75:J75"/>
    <mergeCell ref="K75:L75"/>
    <mergeCell ref="M75:N75"/>
    <mergeCell ref="O75:Q75"/>
    <mergeCell ref="B74:J74"/>
    <mergeCell ref="K74:L74"/>
    <mergeCell ref="M74:N74"/>
    <mergeCell ref="O74:Q74"/>
    <mergeCell ref="R73:T73"/>
    <mergeCell ref="U73:W73"/>
    <mergeCell ref="B72:J72"/>
    <mergeCell ref="K72:L72"/>
    <mergeCell ref="B73:J73"/>
    <mergeCell ref="K73:L73"/>
    <mergeCell ref="M73:N73"/>
    <mergeCell ref="O73:Q73"/>
    <mergeCell ref="M72:N72"/>
    <mergeCell ref="O72:Q72"/>
    <mergeCell ref="R70:T70"/>
    <mergeCell ref="U70:W70"/>
    <mergeCell ref="R71:T71"/>
    <mergeCell ref="U71:W71"/>
    <mergeCell ref="R72:T72"/>
    <mergeCell ref="U72:W72"/>
    <mergeCell ref="B71:J71"/>
    <mergeCell ref="K71:L71"/>
    <mergeCell ref="M71:N71"/>
    <mergeCell ref="O71:Q71"/>
    <mergeCell ref="B70:J70"/>
    <mergeCell ref="K70:L70"/>
    <mergeCell ref="M70:N70"/>
    <mergeCell ref="O70:Q70"/>
    <mergeCell ref="R69:T69"/>
    <mergeCell ref="U69:W69"/>
    <mergeCell ref="B68:J68"/>
    <mergeCell ref="K68:L68"/>
    <mergeCell ref="B69:J69"/>
    <mergeCell ref="K69:L69"/>
    <mergeCell ref="M69:N69"/>
    <mergeCell ref="O69:Q69"/>
    <mergeCell ref="M68:N68"/>
    <mergeCell ref="O68:Q68"/>
    <mergeCell ref="R66:T66"/>
    <mergeCell ref="U66:W66"/>
    <mergeCell ref="R67:T67"/>
    <mergeCell ref="U67:W67"/>
    <mergeCell ref="R68:T68"/>
    <mergeCell ref="U68:W68"/>
    <mergeCell ref="B67:J67"/>
    <mergeCell ref="K67:L67"/>
    <mergeCell ref="M67:N67"/>
    <mergeCell ref="O67:Q67"/>
    <mergeCell ref="B66:J66"/>
    <mergeCell ref="K66:L66"/>
    <mergeCell ref="M66:N66"/>
    <mergeCell ref="O66:Q66"/>
    <mergeCell ref="R65:T65"/>
    <mergeCell ref="U65:W65"/>
    <mergeCell ref="B64:J64"/>
    <mergeCell ref="K64:L64"/>
    <mergeCell ref="B65:J65"/>
    <mergeCell ref="K65:L65"/>
    <mergeCell ref="M65:N65"/>
    <mergeCell ref="O65:Q65"/>
    <mergeCell ref="M64:N64"/>
    <mergeCell ref="O64:Q64"/>
    <mergeCell ref="R62:T62"/>
    <mergeCell ref="U62:W62"/>
    <mergeCell ref="R63:T63"/>
    <mergeCell ref="U63:W63"/>
    <mergeCell ref="R64:T64"/>
    <mergeCell ref="U64:W64"/>
    <mergeCell ref="B63:J63"/>
    <mergeCell ref="K63:L63"/>
    <mergeCell ref="M63:N63"/>
    <mergeCell ref="O63:Q63"/>
    <mergeCell ref="B62:J62"/>
    <mergeCell ref="K62:L62"/>
    <mergeCell ref="M62:N62"/>
    <mergeCell ref="O62:Q62"/>
    <mergeCell ref="R61:T61"/>
    <mergeCell ref="U61:W61"/>
    <mergeCell ref="B60:J60"/>
    <mergeCell ref="K60:L60"/>
    <mergeCell ref="B61:J61"/>
    <mergeCell ref="K61:L61"/>
    <mergeCell ref="M61:N61"/>
    <mergeCell ref="O61:Q61"/>
    <mergeCell ref="M60:N60"/>
    <mergeCell ref="O60:Q60"/>
    <mergeCell ref="R58:T58"/>
    <mergeCell ref="U58:W58"/>
    <mergeCell ref="R59:T59"/>
    <mergeCell ref="U59:W59"/>
    <mergeCell ref="R60:T60"/>
    <mergeCell ref="U60:W60"/>
    <mergeCell ref="B59:J59"/>
    <mergeCell ref="K59:L59"/>
    <mergeCell ref="M59:N59"/>
    <mergeCell ref="O59:Q59"/>
    <mergeCell ref="B58:J58"/>
    <mergeCell ref="K58:L58"/>
    <mergeCell ref="M58:N58"/>
    <mergeCell ref="O58:Q58"/>
    <mergeCell ref="R57:T57"/>
    <mergeCell ref="U57:W57"/>
    <mergeCell ref="B56:J56"/>
    <mergeCell ref="K56:L56"/>
    <mergeCell ref="B57:J57"/>
    <mergeCell ref="K57:L57"/>
    <mergeCell ref="M57:N57"/>
    <mergeCell ref="O57:Q57"/>
    <mergeCell ref="M56:N56"/>
    <mergeCell ref="O56:Q56"/>
    <mergeCell ref="R54:T54"/>
    <mergeCell ref="U54:W54"/>
    <mergeCell ref="R55:T55"/>
    <mergeCell ref="U55:W55"/>
    <mergeCell ref="R56:T56"/>
    <mergeCell ref="U56:W56"/>
    <mergeCell ref="B55:J55"/>
    <mergeCell ref="K55:L55"/>
    <mergeCell ref="M55:N55"/>
    <mergeCell ref="O55:Q55"/>
    <mergeCell ref="B54:J54"/>
    <mergeCell ref="K54:L54"/>
    <mergeCell ref="M54:N54"/>
    <mergeCell ref="O54:Q54"/>
    <mergeCell ref="R53:T53"/>
    <mergeCell ref="U53:W53"/>
    <mergeCell ref="B52:J52"/>
    <mergeCell ref="K52:L52"/>
    <mergeCell ref="B53:J53"/>
    <mergeCell ref="K53:L53"/>
    <mergeCell ref="M53:N53"/>
    <mergeCell ref="O53:Q53"/>
    <mergeCell ref="M52:N52"/>
    <mergeCell ref="O52:Q52"/>
    <mergeCell ref="R50:T50"/>
    <mergeCell ref="U50:W50"/>
    <mergeCell ref="R51:T51"/>
    <mergeCell ref="U51:W51"/>
    <mergeCell ref="R52:T52"/>
    <mergeCell ref="U52:W52"/>
    <mergeCell ref="B51:J51"/>
    <mergeCell ref="K51:L51"/>
    <mergeCell ref="M51:N51"/>
    <mergeCell ref="O51:Q51"/>
    <mergeCell ref="B50:J50"/>
    <mergeCell ref="K50:L50"/>
    <mergeCell ref="M50:N50"/>
    <mergeCell ref="O50:Q50"/>
    <mergeCell ref="R49:T49"/>
    <mergeCell ref="U49:W49"/>
    <mergeCell ref="B48:J48"/>
    <mergeCell ref="K48:L48"/>
    <mergeCell ref="B49:J49"/>
    <mergeCell ref="K49:L49"/>
    <mergeCell ref="M49:N49"/>
    <mergeCell ref="O49:Q49"/>
    <mergeCell ref="M48:N48"/>
    <mergeCell ref="O48:Q48"/>
    <mergeCell ref="R45:T45"/>
    <mergeCell ref="U45:W45"/>
    <mergeCell ref="R46:T46"/>
    <mergeCell ref="U46:W46"/>
    <mergeCell ref="R48:T48"/>
    <mergeCell ref="U48:W48"/>
    <mergeCell ref="M47:N47"/>
    <mergeCell ref="O47:Q47"/>
    <mergeCell ref="R47:T47"/>
    <mergeCell ref="U47:W47"/>
    <mergeCell ref="B46:J46"/>
    <mergeCell ref="K46:L46"/>
    <mergeCell ref="M46:N46"/>
    <mergeCell ref="O46:Q46"/>
    <mergeCell ref="B45:J45"/>
    <mergeCell ref="K45:L45"/>
    <mergeCell ref="M45:N45"/>
    <mergeCell ref="O45:Q45"/>
    <mergeCell ref="A40:W40"/>
    <mergeCell ref="A41:W41"/>
    <mergeCell ref="A43:A44"/>
    <mergeCell ref="B43:J44"/>
    <mergeCell ref="K43:L44"/>
    <mergeCell ref="M43:N44"/>
    <mergeCell ref="O43:Q44"/>
    <mergeCell ref="R43:W43"/>
    <mergeCell ref="R44:T44"/>
    <mergeCell ref="U44:W44"/>
    <mergeCell ref="A38:W38"/>
    <mergeCell ref="A39:W39"/>
    <mergeCell ref="U34:W34"/>
    <mergeCell ref="B35:J35"/>
    <mergeCell ref="K35:N35"/>
    <mergeCell ref="O35:Q35"/>
    <mergeCell ref="R35:T35"/>
    <mergeCell ref="U35:W35"/>
    <mergeCell ref="B34:J34"/>
    <mergeCell ref="K34:N34"/>
    <mergeCell ref="O34:Q34"/>
    <mergeCell ref="R34:T34"/>
    <mergeCell ref="U32:W32"/>
    <mergeCell ref="B33:J33"/>
    <mergeCell ref="K33:N33"/>
    <mergeCell ref="O33:Q33"/>
    <mergeCell ref="R33:T33"/>
    <mergeCell ref="U33:W33"/>
    <mergeCell ref="B32:J32"/>
    <mergeCell ref="K32:N32"/>
    <mergeCell ref="O32:Q32"/>
    <mergeCell ref="R32:T32"/>
    <mergeCell ref="U30:W30"/>
    <mergeCell ref="B31:J31"/>
    <mergeCell ref="K31:N31"/>
    <mergeCell ref="O31:Q31"/>
    <mergeCell ref="R31:T31"/>
    <mergeCell ref="U31:W31"/>
    <mergeCell ref="B30:J30"/>
    <mergeCell ref="K30:N30"/>
    <mergeCell ref="O30:Q30"/>
    <mergeCell ref="R30:T30"/>
    <mergeCell ref="U28:W28"/>
    <mergeCell ref="B29:J29"/>
    <mergeCell ref="K29:N29"/>
    <mergeCell ref="O29:Q29"/>
    <mergeCell ref="R29:T29"/>
    <mergeCell ref="U29:W29"/>
    <mergeCell ref="B28:J28"/>
    <mergeCell ref="K28:N28"/>
    <mergeCell ref="O28:Q28"/>
    <mergeCell ref="R28:T28"/>
    <mergeCell ref="R26:T26"/>
    <mergeCell ref="U26:W26"/>
    <mergeCell ref="U27:W27"/>
    <mergeCell ref="B27:J27"/>
    <mergeCell ref="K27:N27"/>
    <mergeCell ref="O27:Q27"/>
    <mergeCell ref="R27:T27"/>
    <mergeCell ref="U24:W24"/>
    <mergeCell ref="A25:A30"/>
    <mergeCell ref="B25:J25"/>
    <mergeCell ref="K25:N25"/>
    <mergeCell ref="O25:Q25"/>
    <mergeCell ref="R25:T25"/>
    <mergeCell ref="U25:W25"/>
    <mergeCell ref="B26:J26"/>
    <mergeCell ref="K26:N26"/>
    <mergeCell ref="O26:Q26"/>
    <mergeCell ref="B24:J24"/>
    <mergeCell ref="K24:N24"/>
    <mergeCell ref="O24:Q24"/>
    <mergeCell ref="R24:T24"/>
    <mergeCell ref="A19:W19"/>
    <mergeCell ref="A21:A23"/>
    <mergeCell ref="B21:J23"/>
    <mergeCell ref="K21:N23"/>
    <mergeCell ref="O21:Q23"/>
    <mergeCell ref="R21:W21"/>
    <mergeCell ref="R22:T23"/>
    <mergeCell ref="U22:W23"/>
    <mergeCell ref="A16:W16"/>
    <mergeCell ref="A17:W17"/>
    <mergeCell ref="A18:W18"/>
    <mergeCell ref="A14:R14"/>
    <mergeCell ref="S14:W14"/>
    <mergeCell ref="A12:R12"/>
    <mergeCell ref="S12:W12"/>
    <mergeCell ref="A13:R13"/>
    <mergeCell ref="S13:W13"/>
    <mergeCell ref="A10:R10"/>
    <mergeCell ref="S10:W10"/>
    <mergeCell ref="A11:R11"/>
    <mergeCell ref="S11:W11"/>
    <mergeCell ref="A8:R8"/>
    <mergeCell ref="S8:W8"/>
    <mergeCell ref="A9:R9"/>
    <mergeCell ref="S9:W9"/>
    <mergeCell ref="A6:R6"/>
    <mergeCell ref="S6:W6"/>
    <mergeCell ref="A7:R7"/>
    <mergeCell ref="S7:W7"/>
    <mergeCell ref="A1:W1"/>
    <mergeCell ref="A3:W3"/>
    <mergeCell ref="A5:R5"/>
    <mergeCell ref="S5:W5"/>
    <mergeCell ref="A147:A148"/>
    <mergeCell ref="B147:F148"/>
    <mergeCell ref="G147:T147"/>
    <mergeCell ref="U147:W148"/>
    <mergeCell ref="G148:H148"/>
    <mergeCell ref="I148:J148"/>
    <mergeCell ref="M148:N148"/>
    <mergeCell ref="O148:P148"/>
    <mergeCell ref="Q148:R148"/>
    <mergeCell ref="S148:T148"/>
    <mergeCell ref="B149:F149"/>
    <mergeCell ref="G149:H149"/>
    <mergeCell ref="I149:J149"/>
    <mergeCell ref="M149:N149"/>
    <mergeCell ref="O149:P149"/>
    <mergeCell ref="Q149:R149"/>
    <mergeCell ref="S149:T149"/>
    <mergeCell ref="U149:W149"/>
    <mergeCell ref="B150:F150"/>
    <mergeCell ref="G150:H150"/>
    <mergeCell ref="I150:J150"/>
    <mergeCell ref="M150:N150"/>
    <mergeCell ref="O150:P150"/>
    <mergeCell ref="Q150:R150"/>
    <mergeCell ref="S150:T150"/>
    <mergeCell ref="U150:W15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39"/>
  <sheetViews>
    <sheetView tabSelected="1" workbookViewId="0" topLeftCell="A13">
      <selection activeCell="Z226" sqref="Z226"/>
    </sheetView>
  </sheetViews>
  <sheetFormatPr defaultColWidth="9.00390625" defaultRowHeight="12.75"/>
  <cols>
    <col min="1" max="52" width="3.75390625" style="0" customWidth="1"/>
  </cols>
  <sheetData>
    <row r="1" spans="1:23" ht="15.75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41" t="s">
        <v>51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27" t="s">
        <v>52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 t="s">
        <v>53</v>
      </c>
      <c r="T5" s="27"/>
      <c r="U5" s="27"/>
      <c r="V5" s="27"/>
      <c r="W5" s="27"/>
    </row>
    <row r="6" spans="1:23" ht="12.75">
      <c r="A6" s="36" t="s">
        <v>54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  <c r="S6" s="44">
        <v>1.3</v>
      </c>
      <c r="T6" s="44"/>
      <c r="U6" s="44"/>
      <c r="V6" s="44"/>
      <c r="W6" s="44"/>
    </row>
    <row r="7" spans="1:23" ht="12.75">
      <c r="A7" s="56" t="s">
        <v>56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69">
        <v>0.079</v>
      </c>
      <c r="T7" s="69"/>
      <c r="U7" s="69"/>
      <c r="V7" s="69"/>
      <c r="W7" s="69"/>
    </row>
    <row r="8" spans="1:23" ht="12.75">
      <c r="A8" s="56" t="s">
        <v>57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69">
        <v>0.37</v>
      </c>
      <c r="T8" s="69"/>
      <c r="U8" s="69"/>
      <c r="V8" s="69"/>
      <c r="W8" s="69"/>
    </row>
    <row r="9" spans="1:23" ht="12.75">
      <c r="A9" s="56" t="s">
        <v>58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44"/>
      <c r="T9" s="44"/>
      <c r="U9" s="44"/>
      <c r="V9" s="44"/>
      <c r="W9" s="44"/>
    </row>
    <row r="10" spans="1:23" ht="12.75">
      <c r="A10" s="56" t="s">
        <v>59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44">
        <v>1.15</v>
      </c>
      <c r="T10" s="44"/>
      <c r="U10" s="44"/>
      <c r="V10" s="44"/>
      <c r="W10" s="44"/>
    </row>
    <row r="11" spans="1:23" ht="12.75">
      <c r="A11" s="56" t="s">
        <v>60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5">
        <v>1.1</v>
      </c>
      <c r="T11" s="55"/>
      <c r="U11" s="55"/>
      <c r="V11" s="55"/>
      <c r="W11" s="55"/>
    </row>
    <row r="12" spans="1:23" ht="12.75">
      <c r="A12" s="56" t="s">
        <v>61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69">
        <v>0.234</v>
      </c>
      <c r="T12" s="69"/>
      <c r="U12" s="69"/>
      <c r="V12" s="69"/>
      <c r="W12" s="69"/>
    </row>
    <row r="13" spans="1:23" ht="12.75">
      <c r="A13" s="56" t="s">
        <v>62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69">
        <v>0.14</v>
      </c>
      <c r="T13" s="69"/>
      <c r="U13" s="69"/>
      <c r="V13" s="69"/>
      <c r="W13" s="69"/>
    </row>
    <row r="14" spans="1:23" ht="12.75">
      <c r="A14" s="56" t="s">
        <v>16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44">
        <v>25.4</v>
      </c>
      <c r="T14" s="44"/>
      <c r="U14" s="44"/>
      <c r="V14" s="44"/>
      <c r="W14" s="44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7" spans="1:23" ht="12.75" hidden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ht="12.75" hidden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ht="12.75" hidden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ht="12.75" hidden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 hidden="1">
      <c r="A22" s="60"/>
      <c r="B22" s="46"/>
      <c r="C22" s="47"/>
      <c r="D22" s="47"/>
      <c r="E22" s="47"/>
      <c r="F22" s="47"/>
      <c r="G22" s="47"/>
      <c r="H22" s="47"/>
      <c r="I22" s="47"/>
      <c r="J22" s="48"/>
      <c r="K22" s="46"/>
      <c r="L22" s="47"/>
      <c r="M22" s="47"/>
      <c r="N22" s="48"/>
      <c r="O22" s="46"/>
      <c r="P22" s="47"/>
      <c r="Q22" s="48"/>
      <c r="R22" s="66"/>
      <c r="S22" s="67"/>
      <c r="T22" s="67"/>
      <c r="U22" s="67"/>
      <c r="V22" s="67"/>
      <c r="W22" s="68"/>
    </row>
    <row r="23" spans="1:23" ht="12.75" hidden="1">
      <c r="A23" s="61"/>
      <c r="B23" s="63"/>
      <c r="C23" s="64"/>
      <c r="D23" s="64"/>
      <c r="E23" s="64"/>
      <c r="F23" s="64"/>
      <c r="G23" s="64"/>
      <c r="H23" s="64"/>
      <c r="I23" s="64"/>
      <c r="J23" s="65"/>
      <c r="K23" s="63"/>
      <c r="L23" s="64"/>
      <c r="M23" s="64"/>
      <c r="N23" s="65"/>
      <c r="O23" s="63"/>
      <c r="P23" s="64"/>
      <c r="Q23" s="65"/>
      <c r="R23" s="46"/>
      <c r="S23" s="47"/>
      <c r="T23" s="48"/>
      <c r="U23" s="46"/>
      <c r="V23" s="47"/>
      <c r="W23" s="48"/>
    </row>
    <row r="24" spans="1:23" ht="27.75" customHeight="1" hidden="1">
      <c r="A24" s="62"/>
      <c r="B24" s="49"/>
      <c r="C24" s="50"/>
      <c r="D24" s="50"/>
      <c r="E24" s="50"/>
      <c r="F24" s="50"/>
      <c r="G24" s="50"/>
      <c r="H24" s="50"/>
      <c r="I24" s="50"/>
      <c r="J24" s="51"/>
      <c r="K24" s="49"/>
      <c r="L24" s="50"/>
      <c r="M24" s="50"/>
      <c r="N24" s="51"/>
      <c r="O24" s="49"/>
      <c r="P24" s="50"/>
      <c r="Q24" s="51"/>
      <c r="R24" s="49"/>
      <c r="S24" s="50"/>
      <c r="T24" s="51"/>
      <c r="U24" s="49"/>
      <c r="V24" s="50"/>
      <c r="W24" s="51"/>
    </row>
    <row r="25" spans="1:23" ht="12.75" hidden="1">
      <c r="A25" s="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ht="28.5" customHeight="1" hidden="1">
      <c r="A26" s="23"/>
      <c r="B26" s="58"/>
      <c r="C26" s="37"/>
      <c r="D26" s="37"/>
      <c r="E26" s="37"/>
      <c r="F26" s="37"/>
      <c r="G26" s="37"/>
      <c r="H26" s="37"/>
      <c r="I26" s="37"/>
      <c r="J26" s="38"/>
      <c r="K26" s="59"/>
      <c r="L26" s="59"/>
      <c r="M26" s="59"/>
      <c r="N26" s="5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2.75" hidden="1">
      <c r="A27" s="24"/>
      <c r="B27" s="56"/>
      <c r="C27" s="56"/>
      <c r="D27" s="56"/>
      <c r="E27" s="56"/>
      <c r="F27" s="56"/>
      <c r="G27" s="56"/>
      <c r="H27" s="56"/>
      <c r="I27" s="56"/>
      <c r="J27" s="56"/>
      <c r="K27" s="44"/>
      <c r="L27" s="44"/>
      <c r="M27" s="44"/>
      <c r="N27" s="44"/>
      <c r="O27" s="55"/>
      <c r="P27" s="55"/>
      <c r="Q27" s="55"/>
      <c r="R27" s="29"/>
      <c r="S27" s="29"/>
      <c r="T27" s="29"/>
      <c r="U27" s="29"/>
      <c r="V27" s="29"/>
      <c r="W27" s="29"/>
    </row>
    <row r="28" spans="1:23" ht="12.75" hidden="1">
      <c r="A28" s="25"/>
      <c r="B28" s="56"/>
      <c r="C28" s="56"/>
      <c r="D28" s="56"/>
      <c r="E28" s="56"/>
      <c r="F28" s="56"/>
      <c r="G28" s="56"/>
      <c r="H28" s="56"/>
      <c r="I28" s="56"/>
      <c r="J28" s="56"/>
      <c r="K28" s="44"/>
      <c r="L28" s="44"/>
      <c r="M28" s="44"/>
      <c r="N28" s="44"/>
      <c r="O28" s="55"/>
      <c r="P28" s="55"/>
      <c r="Q28" s="55"/>
      <c r="R28" s="29"/>
      <c r="S28" s="29"/>
      <c r="T28" s="29"/>
      <c r="U28" s="29"/>
      <c r="V28" s="29"/>
      <c r="W28" s="29"/>
    </row>
    <row r="29" spans="1:23" ht="12.75" hidden="1">
      <c r="A29" s="4"/>
      <c r="B29" s="28"/>
      <c r="C29" s="28"/>
      <c r="D29" s="28"/>
      <c r="E29" s="28"/>
      <c r="F29" s="28"/>
      <c r="G29" s="28"/>
      <c r="H29" s="28"/>
      <c r="I29" s="28"/>
      <c r="J29" s="28"/>
      <c r="K29" s="27"/>
      <c r="L29" s="27"/>
      <c r="M29" s="27"/>
      <c r="N29" s="27"/>
      <c r="O29" s="27"/>
      <c r="P29" s="27"/>
      <c r="Q29" s="27"/>
      <c r="R29" s="26"/>
      <c r="S29" s="27"/>
      <c r="T29" s="27"/>
      <c r="U29" s="26"/>
      <c r="V29" s="27"/>
      <c r="W29" s="27"/>
    </row>
    <row r="30" spans="1:23" ht="12.75" hidden="1">
      <c r="A30" s="3"/>
      <c r="B30" s="56"/>
      <c r="C30" s="56"/>
      <c r="D30" s="56"/>
      <c r="E30" s="56"/>
      <c r="F30" s="56"/>
      <c r="G30" s="56"/>
      <c r="H30" s="56"/>
      <c r="I30" s="56"/>
      <c r="J30" s="56"/>
      <c r="K30" s="44"/>
      <c r="L30" s="44"/>
      <c r="M30" s="44"/>
      <c r="N30" s="44"/>
      <c r="O30" s="44"/>
      <c r="P30" s="44"/>
      <c r="Q30" s="44"/>
      <c r="R30" s="55"/>
      <c r="S30" s="55"/>
      <c r="T30" s="55"/>
      <c r="U30" s="55"/>
      <c r="V30" s="55"/>
      <c r="W30" s="55"/>
    </row>
    <row r="31" spans="1:23" ht="12.75" hidden="1">
      <c r="A31" s="4"/>
      <c r="B31" s="28"/>
      <c r="C31" s="28"/>
      <c r="D31" s="28"/>
      <c r="E31" s="28"/>
      <c r="F31" s="28"/>
      <c r="G31" s="28"/>
      <c r="H31" s="28"/>
      <c r="I31" s="28"/>
      <c r="J31" s="28"/>
      <c r="K31" s="27"/>
      <c r="L31" s="27"/>
      <c r="M31" s="27"/>
      <c r="N31" s="27"/>
      <c r="O31" s="27"/>
      <c r="P31" s="27"/>
      <c r="Q31" s="27"/>
      <c r="R31" s="26"/>
      <c r="S31" s="27"/>
      <c r="T31" s="27"/>
      <c r="U31" s="26"/>
      <c r="V31" s="27"/>
      <c r="W31" s="27"/>
    </row>
    <row r="32" spans="1:23" ht="23.25" customHeight="1" hidden="1">
      <c r="A32" s="3"/>
      <c r="B32" s="56"/>
      <c r="C32" s="56"/>
      <c r="D32" s="56"/>
      <c r="E32" s="56"/>
      <c r="F32" s="56"/>
      <c r="G32" s="56"/>
      <c r="H32" s="56"/>
      <c r="I32" s="56"/>
      <c r="J32" s="56"/>
      <c r="K32" s="44"/>
      <c r="L32" s="44"/>
      <c r="M32" s="44"/>
      <c r="N32" s="44"/>
      <c r="O32" s="44"/>
      <c r="P32" s="44"/>
      <c r="Q32" s="44"/>
      <c r="R32" s="55"/>
      <c r="S32" s="55"/>
      <c r="T32" s="55"/>
      <c r="U32" s="55"/>
      <c r="V32" s="55"/>
      <c r="W32" s="55"/>
    </row>
    <row r="33" spans="1:23" ht="12.75" hidden="1">
      <c r="A33" s="4"/>
      <c r="B33" s="28"/>
      <c r="C33" s="28"/>
      <c r="D33" s="28"/>
      <c r="E33" s="28"/>
      <c r="F33" s="28"/>
      <c r="G33" s="28"/>
      <c r="H33" s="28"/>
      <c r="I33" s="28"/>
      <c r="J33" s="28"/>
      <c r="K33" s="27"/>
      <c r="L33" s="27"/>
      <c r="M33" s="27"/>
      <c r="N33" s="27"/>
      <c r="O33" s="27"/>
      <c r="P33" s="27"/>
      <c r="Q33" s="27"/>
      <c r="R33" s="26"/>
      <c r="S33" s="27"/>
      <c r="T33" s="27"/>
      <c r="U33" s="26"/>
      <c r="V33" s="27"/>
      <c r="W33" s="27"/>
    </row>
    <row r="34" ht="12.75" hidden="1"/>
    <row r="35" ht="15" customHeight="1"/>
    <row r="36" spans="1:23" ht="12.75" hidden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ht="12.75" hidden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ht="12.75" hidden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ht="12.75" hidden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ht="12.7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hidden="1">
      <c r="A41" s="60"/>
      <c r="B41" s="46"/>
      <c r="C41" s="47"/>
      <c r="D41" s="47"/>
      <c r="E41" s="47"/>
      <c r="F41" s="47"/>
      <c r="G41" s="47"/>
      <c r="H41" s="47"/>
      <c r="I41" s="47"/>
      <c r="J41" s="48"/>
      <c r="K41" s="46"/>
      <c r="L41" s="47"/>
      <c r="M41" s="47"/>
      <c r="N41" s="48"/>
      <c r="O41" s="46"/>
      <c r="P41" s="47"/>
      <c r="Q41" s="48"/>
      <c r="R41" s="66"/>
      <c r="S41" s="67"/>
      <c r="T41" s="67"/>
      <c r="U41" s="67"/>
      <c r="V41" s="67"/>
      <c r="W41" s="68"/>
    </row>
    <row r="42" spans="1:23" ht="12.75" hidden="1">
      <c r="A42" s="61"/>
      <c r="B42" s="63"/>
      <c r="C42" s="64"/>
      <c r="D42" s="64"/>
      <c r="E42" s="64"/>
      <c r="F42" s="64"/>
      <c r="G42" s="64"/>
      <c r="H42" s="64"/>
      <c r="I42" s="64"/>
      <c r="J42" s="65"/>
      <c r="K42" s="63"/>
      <c r="L42" s="64"/>
      <c r="M42" s="64"/>
      <c r="N42" s="65"/>
      <c r="O42" s="63"/>
      <c r="P42" s="64"/>
      <c r="Q42" s="65"/>
      <c r="R42" s="46"/>
      <c r="S42" s="47"/>
      <c r="T42" s="48"/>
      <c r="U42" s="46"/>
      <c r="V42" s="47"/>
      <c r="W42" s="48"/>
    </row>
    <row r="43" spans="1:23" ht="27" customHeight="1" hidden="1">
      <c r="A43" s="62"/>
      <c r="B43" s="49"/>
      <c r="C43" s="50"/>
      <c r="D43" s="50"/>
      <c r="E43" s="50"/>
      <c r="F43" s="50"/>
      <c r="G43" s="50"/>
      <c r="H43" s="50"/>
      <c r="I43" s="50"/>
      <c r="J43" s="51"/>
      <c r="K43" s="49"/>
      <c r="L43" s="50"/>
      <c r="M43" s="50"/>
      <c r="N43" s="51"/>
      <c r="O43" s="49"/>
      <c r="P43" s="50"/>
      <c r="Q43" s="51"/>
      <c r="R43" s="49"/>
      <c r="S43" s="50"/>
      <c r="T43" s="51"/>
      <c r="U43" s="49"/>
      <c r="V43" s="50"/>
      <c r="W43" s="51"/>
    </row>
    <row r="44" spans="1:23" ht="12.75" hidden="1">
      <c r="A44" s="5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ht="25.5" customHeight="1" hidden="1">
      <c r="A45" s="23"/>
      <c r="B45" s="58"/>
      <c r="C45" s="37"/>
      <c r="D45" s="37"/>
      <c r="E45" s="37"/>
      <c r="F45" s="37"/>
      <c r="G45" s="37"/>
      <c r="H45" s="37"/>
      <c r="I45" s="37"/>
      <c r="J45" s="38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3" ht="12.75" hidden="1">
      <c r="A46" s="24"/>
      <c r="B46" s="56"/>
      <c r="C46" s="56"/>
      <c r="D46" s="56"/>
      <c r="E46" s="56"/>
      <c r="F46" s="56"/>
      <c r="G46" s="56"/>
      <c r="H46" s="56"/>
      <c r="I46" s="56"/>
      <c r="J46" s="56"/>
      <c r="K46" s="55"/>
      <c r="L46" s="55"/>
      <c r="M46" s="55"/>
      <c r="N46" s="55"/>
      <c r="O46" s="55"/>
      <c r="P46" s="55"/>
      <c r="Q46" s="55"/>
      <c r="R46" s="29"/>
      <c r="S46" s="29"/>
      <c r="T46" s="29"/>
      <c r="U46" s="29"/>
      <c r="V46" s="29"/>
      <c r="W46" s="29"/>
    </row>
    <row r="47" spans="1:23" ht="12.75" hidden="1">
      <c r="A47" s="24"/>
      <c r="B47" s="72"/>
      <c r="C47" s="72"/>
      <c r="D47" s="72"/>
      <c r="E47" s="72"/>
      <c r="F47" s="72"/>
      <c r="G47" s="72"/>
      <c r="H47" s="72"/>
      <c r="I47" s="72"/>
      <c r="J47" s="72"/>
      <c r="K47" s="73"/>
      <c r="L47" s="73"/>
      <c r="M47" s="73"/>
      <c r="N47" s="73"/>
      <c r="O47" s="73"/>
      <c r="P47" s="73"/>
      <c r="Q47" s="73"/>
      <c r="R47" s="74"/>
      <c r="S47" s="74"/>
      <c r="T47" s="74"/>
      <c r="U47" s="74"/>
      <c r="V47" s="74"/>
      <c r="W47" s="74"/>
    </row>
    <row r="48" spans="1:23" ht="12.75" hidden="1">
      <c r="A48" s="24"/>
      <c r="B48" s="56"/>
      <c r="C48" s="56"/>
      <c r="D48" s="56"/>
      <c r="E48" s="56"/>
      <c r="F48" s="56"/>
      <c r="G48" s="56"/>
      <c r="H48" s="56"/>
      <c r="I48" s="56"/>
      <c r="J48" s="56"/>
      <c r="K48" s="55"/>
      <c r="L48" s="55"/>
      <c r="M48" s="55"/>
      <c r="N48" s="55"/>
      <c r="O48" s="55"/>
      <c r="P48" s="55"/>
      <c r="Q48" s="55"/>
      <c r="R48" s="29"/>
      <c r="S48" s="29"/>
      <c r="T48" s="29"/>
      <c r="U48" s="29"/>
      <c r="V48" s="29"/>
      <c r="W48" s="29"/>
    </row>
    <row r="49" spans="1:23" ht="12.75" hidden="1">
      <c r="A49" s="24"/>
      <c r="B49" s="56"/>
      <c r="C49" s="56"/>
      <c r="D49" s="56"/>
      <c r="E49" s="56"/>
      <c r="F49" s="56"/>
      <c r="G49" s="56"/>
      <c r="H49" s="56"/>
      <c r="I49" s="56"/>
      <c r="J49" s="56"/>
      <c r="K49" s="55"/>
      <c r="L49" s="55"/>
      <c r="M49" s="55"/>
      <c r="N49" s="55"/>
      <c r="O49" s="55"/>
      <c r="P49" s="55"/>
      <c r="Q49" s="55"/>
      <c r="R49" s="29"/>
      <c r="S49" s="29"/>
      <c r="T49" s="29"/>
      <c r="U49" s="29"/>
      <c r="V49" s="29"/>
      <c r="W49" s="29"/>
    </row>
    <row r="50" spans="1:23" ht="12.75" hidden="1">
      <c r="A50" s="25"/>
      <c r="B50" s="72"/>
      <c r="C50" s="72"/>
      <c r="D50" s="72"/>
      <c r="E50" s="72"/>
      <c r="F50" s="72"/>
      <c r="G50" s="72"/>
      <c r="H50" s="72"/>
      <c r="I50" s="72"/>
      <c r="J50" s="72"/>
      <c r="K50" s="73"/>
      <c r="L50" s="73"/>
      <c r="M50" s="73"/>
      <c r="N50" s="73"/>
      <c r="O50" s="73"/>
      <c r="P50" s="73"/>
      <c r="Q50" s="73"/>
      <c r="R50" s="74"/>
      <c r="S50" s="74"/>
      <c r="T50" s="74"/>
      <c r="U50" s="74"/>
      <c r="V50" s="74"/>
      <c r="W50" s="74"/>
    </row>
    <row r="51" spans="1:23" ht="12.75" hidden="1">
      <c r="A51" s="4"/>
      <c r="B51" s="28"/>
      <c r="C51" s="28"/>
      <c r="D51" s="28"/>
      <c r="E51" s="28"/>
      <c r="F51" s="28"/>
      <c r="G51" s="28"/>
      <c r="H51" s="28"/>
      <c r="I51" s="28"/>
      <c r="J51" s="28"/>
      <c r="K51" s="26"/>
      <c r="L51" s="27"/>
      <c r="M51" s="27"/>
      <c r="N51" s="27"/>
      <c r="O51" s="27"/>
      <c r="P51" s="27"/>
      <c r="Q51" s="27"/>
      <c r="R51" s="26"/>
      <c r="S51" s="27"/>
      <c r="T51" s="27"/>
      <c r="U51" s="26"/>
      <c r="V51" s="27"/>
      <c r="W51" s="27"/>
    </row>
    <row r="52" spans="1:23" ht="12.75" hidden="1">
      <c r="A52" s="3"/>
      <c r="B52" s="56"/>
      <c r="C52" s="56"/>
      <c r="D52" s="56"/>
      <c r="E52" s="56"/>
      <c r="F52" s="56"/>
      <c r="G52" s="56"/>
      <c r="H52" s="56"/>
      <c r="I52" s="56"/>
      <c r="J52" s="56"/>
      <c r="K52" s="44"/>
      <c r="L52" s="44"/>
      <c r="M52" s="44"/>
      <c r="N52" s="44"/>
      <c r="O52" s="44"/>
      <c r="P52" s="44"/>
      <c r="Q52" s="44"/>
      <c r="R52" s="55"/>
      <c r="S52" s="55"/>
      <c r="T52" s="55"/>
      <c r="U52" s="55"/>
      <c r="V52" s="55"/>
      <c r="W52" s="55"/>
    </row>
    <row r="53" spans="1:23" ht="12.75" hidden="1">
      <c r="A53" s="4"/>
      <c r="B53" s="28"/>
      <c r="C53" s="28"/>
      <c r="D53" s="28"/>
      <c r="E53" s="28"/>
      <c r="F53" s="28"/>
      <c r="G53" s="28"/>
      <c r="H53" s="28"/>
      <c r="I53" s="28"/>
      <c r="J53" s="28"/>
      <c r="K53" s="27"/>
      <c r="L53" s="27"/>
      <c r="M53" s="27"/>
      <c r="N53" s="27"/>
      <c r="O53" s="27"/>
      <c r="P53" s="27"/>
      <c r="Q53" s="27"/>
      <c r="R53" s="26"/>
      <c r="S53" s="27"/>
      <c r="T53" s="27"/>
      <c r="U53" s="26"/>
      <c r="V53" s="27"/>
      <c r="W53" s="27"/>
    </row>
    <row r="54" spans="1:23" ht="25.5" customHeight="1" hidden="1">
      <c r="A54" s="3"/>
      <c r="B54" s="56"/>
      <c r="C54" s="56"/>
      <c r="D54" s="56"/>
      <c r="E54" s="56"/>
      <c r="F54" s="56"/>
      <c r="G54" s="56"/>
      <c r="H54" s="56"/>
      <c r="I54" s="56"/>
      <c r="J54" s="56"/>
      <c r="K54" s="44"/>
      <c r="L54" s="44"/>
      <c r="M54" s="44"/>
      <c r="N54" s="44"/>
      <c r="O54" s="44"/>
      <c r="P54" s="44"/>
      <c r="Q54" s="44"/>
      <c r="R54" s="55"/>
      <c r="S54" s="55"/>
      <c r="T54" s="55"/>
      <c r="U54" s="55"/>
      <c r="V54" s="55"/>
      <c r="W54" s="55"/>
    </row>
    <row r="55" spans="1:23" ht="12.75" hidden="1">
      <c r="A55" s="4"/>
      <c r="B55" s="28"/>
      <c r="C55" s="28"/>
      <c r="D55" s="28"/>
      <c r="E55" s="28"/>
      <c r="F55" s="28"/>
      <c r="G55" s="28"/>
      <c r="H55" s="28"/>
      <c r="I55" s="28"/>
      <c r="J55" s="28"/>
      <c r="K55" s="27"/>
      <c r="L55" s="27"/>
      <c r="M55" s="27"/>
      <c r="N55" s="27"/>
      <c r="O55" s="27"/>
      <c r="P55" s="27"/>
      <c r="Q55" s="27"/>
      <c r="R55" s="26"/>
      <c r="S55" s="27"/>
      <c r="T55" s="27"/>
      <c r="U55" s="26"/>
      <c r="V55" s="27"/>
      <c r="W55" s="27"/>
    </row>
    <row r="56" ht="12.75" hidden="1"/>
    <row r="57" ht="12.75" hidden="1"/>
    <row r="58" spans="1:23" ht="12.75">
      <c r="A58" s="41" t="s">
        <v>63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</row>
    <row r="59" spans="1:23" ht="12.75">
      <c r="A59" s="41" t="s">
        <v>64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1:23" ht="12.75">
      <c r="A60" s="41" t="s">
        <v>25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1:23" ht="12.75">
      <c r="A61" s="41" t="s">
        <v>26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60" t="s">
        <v>65</v>
      </c>
      <c r="B63" s="46" t="s">
        <v>71</v>
      </c>
      <c r="C63" s="47"/>
      <c r="D63" s="47"/>
      <c r="E63" s="47"/>
      <c r="F63" s="47"/>
      <c r="G63" s="47"/>
      <c r="H63" s="47"/>
      <c r="I63" s="47"/>
      <c r="J63" s="48"/>
      <c r="K63" s="46" t="s">
        <v>70</v>
      </c>
      <c r="L63" s="47"/>
      <c r="M63" s="47"/>
      <c r="N63" s="48"/>
      <c r="O63" s="46" t="s">
        <v>69</v>
      </c>
      <c r="P63" s="47"/>
      <c r="Q63" s="48"/>
      <c r="R63" s="66" t="s">
        <v>68</v>
      </c>
      <c r="S63" s="67"/>
      <c r="T63" s="67"/>
      <c r="U63" s="67"/>
      <c r="V63" s="67"/>
      <c r="W63" s="68"/>
    </row>
    <row r="64" spans="1:23" ht="12.75">
      <c r="A64" s="61"/>
      <c r="B64" s="63"/>
      <c r="C64" s="64"/>
      <c r="D64" s="64"/>
      <c r="E64" s="64"/>
      <c r="F64" s="64"/>
      <c r="G64" s="64"/>
      <c r="H64" s="64"/>
      <c r="I64" s="64"/>
      <c r="J64" s="65"/>
      <c r="K64" s="63"/>
      <c r="L64" s="64"/>
      <c r="M64" s="64"/>
      <c r="N64" s="65"/>
      <c r="O64" s="63"/>
      <c r="P64" s="64"/>
      <c r="Q64" s="65"/>
      <c r="R64" s="46" t="s">
        <v>66</v>
      </c>
      <c r="S64" s="47"/>
      <c r="T64" s="48"/>
      <c r="U64" s="46" t="s">
        <v>67</v>
      </c>
      <c r="V64" s="47"/>
      <c r="W64" s="48"/>
    </row>
    <row r="65" spans="1:23" ht="27" customHeight="1">
      <c r="A65" s="62"/>
      <c r="B65" s="49"/>
      <c r="C65" s="50"/>
      <c r="D65" s="50"/>
      <c r="E65" s="50"/>
      <c r="F65" s="50"/>
      <c r="G65" s="50"/>
      <c r="H65" s="50"/>
      <c r="I65" s="50"/>
      <c r="J65" s="51"/>
      <c r="K65" s="49"/>
      <c r="L65" s="50"/>
      <c r="M65" s="50"/>
      <c r="N65" s="51"/>
      <c r="O65" s="49"/>
      <c r="P65" s="50"/>
      <c r="Q65" s="51"/>
      <c r="R65" s="49"/>
      <c r="S65" s="50"/>
      <c r="T65" s="51"/>
      <c r="U65" s="49"/>
      <c r="V65" s="50"/>
      <c r="W65" s="51"/>
    </row>
    <row r="66" spans="1:23" ht="12.75">
      <c r="A66" s="5">
        <v>1</v>
      </c>
      <c r="B66" s="30">
        <v>2</v>
      </c>
      <c r="C66" s="30"/>
      <c r="D66" s="30"/>
      <c r="E66" s="30"/>
      <c r="F66" s="30"/>
      <c r="G66" s="30"/>
      <c r="H66" s="30"/>
      <c r="I66" s="30"/>
      <c r="J66" s="30"/>
      <c r="K66" s="30">
        <v>3</v>
      </c>
      <c r="L66" s="30"/>
      <c r="M66" s="30"/>
      <c r="N66" s="30"/>
      <c r="O66" s="30">
        <v>4</v>
      </c>
      <c r="P66" s="30"/>
      <c r="Q66" s="30"/>
      <c r="R66" s="30">
        <v>5</v>
      </c>
      <c r="S66" s="30"/>
      <c r="T66" s="30"/>
      <c r="U66" s="30">
        <v>6</v>
      </c>
      <c r="V66" s="30"/>
      <c r="W66" s="30"/>
    </row>
    <row r="67" spans="1:23" ht="27" customHeight="1">
      <c r="A67" s="23">
        <v>1</v>
      </c>
      <c r="B67" s="58" t="s">
        <v>72</v>
      </c>
      <c r="C67" s="37"/>
      <c r="D67" s="37"/>
      <c r="E67" s="37"/>
      <c r="F67" s="37"/>
      <c r="G67" s="37"/>
      <c r="H67" s="37"/>
      <c r="I67" s="37"/>
      <c r="J67" s="38"/>
      <c r="K67" s="29">
        <v>0.05</v>
      </c>
      <c r="L67" s="29"/>
      <c r="M67" s="29"/>
      <c r="N67" s="29"/>
      <c r="O67" s="29">
        <f>37.53*6.65</f>
        <v>249.57450000000003</v>
      </c>
      <c r="P67" s="29"/>
      <c r="Q67" s="29"/>
      <c r="R67" s="29">
        <f>K67*O67</f>
        <v>12.478725000000003</v>
      </c>
      <c r="S67" s="29"/>
      <c r="T67" s="29"/>
      <c r="U67" s="29">
        <f>R67*$S$6</f>
        <v>16.222342500000003</v>
      </c>
      <c r="V67" s="29"/>
      <c r="W67" s="29"/>
    </row>
    <row r="68" spans="1:23" ht="12.75">
      <c r="A68" s="24"/>
      <c r="B68" s="56" t="s">
        <v>24</v>
      </c>
      <c r="C68" s="56"/>
      <c r="D68" s="56"/>
      <c r="E68" s="56"/>
      <c r="F68" s="56"/>
      <c r="G68" s="56"/>
      <c r="H68" s="56"/>
      <c r="I68" s="56"/>
      <c r="J68" s="56"/>
      <c r="K68" s="55">
        <v>0.96</v>
      </c>
      <c r="L68" s="55"/>
      <c r="M68" s="55"/>
      <c r="N68" s="55"/>
      <c r="O68" s="55">
        <f>22.91*6.65</f>
        <v>152.35150000000002</v>
      </c>
      <c r="P68" s="55"/>
      <c r="Q68" s="55"/>
      <c r="R68" s="29">
        <f>K68*O68</f>
        <v>146.25744</v>
      </c>
      <c r="S68" s="29"/>
      <c r="T68" s="29"/>
      <c r="U68" s="29">
        <f>R68*$S$6</f>
        <v>190.13467200000002</v>
      </c>
      <c r="V68" s="29"/>
      <c r="W68" s="29"/>
    </row>
    <row r="69" spans="1:23" ht="12.75">
      <c r="A69" s="24"/>
      <c r="B69" s="72" t="s">
        <v>79</v>
      </c>
      <c r="C69" s="72"/>
      <c r="D69" s="72"/>
      <c r="E69" s="72"/>
      <c r="F69" s="72"/>
      <c r="G69" s="72"/>
      <c r="H69" s="72"/>
      <c r="I69" s="72"/>
      <c r="J69" s="72"/>
      <c r="K69" s="73">
        <f>SUM(K67:N68)</f>
        <v>1.01</v>
      </c>
      <c r="L69" s="73"/>
      <c r="M69" s="73"/>
      <c r="N69" s="73"/>
      <c r="O69" s="73" t="s">
        <v>78</v>
      </c>
      <c r="P69" s="73"/>
      <c r="Q69" s="73"/>
      <c r="R69" s="74">
        <f>SUM(R67:T68)</f>
        <v>158.736165</v>
      </c>
      <c r="S69" s="74"/>
      <c r="T69" s="74"/>
      <c r="U69" s="74">
        <f>SUM(U67:W68)</f>
        <v>206.35701450000002</v>
      </c>
      <c r="V69" s="74"/>
      <c r="W69" s="74"/>
    </row>
    <row r="70" spans="1:23" ht="12.75" hidden="1">
      <c r="A70" s="24"/>
      <c r="B70" s="56"/>
      <c r="C70" s="56"/>
      <c r="D70" s="56"/>
      <c r="E70" s="56"/>
      <c r="F70" s="56"/>
      <c r="G70" s="56"/>
      <c r="H70" s="56"/>
      <c r="I70" s="56"/>
      <c r="J70" s="56"/>
      <c r="K70" s="55"/>
      <c r="L70" s="55"/>
      <c r="M70" s="55"/>
      <c r="N70" s="55"/>
      <c r="O70" s="55"/>
      <c r="P70" s="55"/>
      <c r="Q70" s="55"/>
      <c r="R70" s="29"/>
      <c r="S70" s="29"/>
      <c r="T70" s="29"/>
      <c r="U70" s="29"/>
      <c r="V70" s="29"/>
      <c r="W70" s="29"/>
    </row>
    <row r="71" spans="1:23" ht="12.75">
      <c r="A71" s="24"/>
      <c r="B71" s="56" t="s">
        <v>80</v>
      </c>
      <c r="C71" s="56"/>
      <c r="D71" s="56"/>
      <c r="E71" s="56"/>
      <c r="F71" s="56"/>
      <c r="G71" s="56"/>
      <c r="H71" s="56"/>
      <c r="I71" s="56"/>
      <c r="J71" s="56"/>
      <c r="K71" s="55">
        <v>0.96</v>
      </c>
      <c r="L71" s="55"/>
      <c r="M71" s="55"/>
      <c r="N71" s="55"/>
      <c r="O71" s="55">
        <f>15.16*6.65</f>
        <v>100.81400000000001</v>
      </c>
      <c r="P71" s="55"/>
      <c r="Q71" s="55"/>
      <c r="R71" s="29">
        <f>K71*O71</f>
        <v>96.78144</v>
      </c>
      <c r="S71" s="29"/>
      <c r="T71" s="29"/>
      <c r="U71" s="29">
        <f>R71*$S$6</f>
        <v>125.81587200000001</v>
      </c>
      <c r="V71" s="29"/>
      <c r="W71" s="29"/>
    </row>
    <row r="72" spans="1:23" ht="12.75">
      <c r="A72" s="25"/>
      <c r="B72" s="72" t="s">
        <v>81</v>
      </c>
      <c r="C72" s="72"/>
      <c r="D72" s="72"/>
      <c r="E72" s="72"/>
      <c r="F72" s="72"/>
      <c r="G72" s="72"/>
      <c r="H72" s="72"/>
      <c r="I72" s="72"/>
      <c r="J72" s="72"/>
      <c r="K72" s="73">
        <f>SUM(K70:N71)</f>
        <v>0.96</v>
      </c>
      <c r="L72" s="73"/>
      <c r="M72" s="73"/>
      <c r="N72" s="73"/>
      <c r="O72" s="73" t="s">
        <v>78</v>
      </c>
      <c r="P72" s="73"/>
      <c r="Q72" s="73"/>
      <c r="R72" s="74">
        <f>SUM(R70:T71)</f>
        <v>96.78144</v>
      </c>
      <c r="S72" s="74"/>
      <c r="T72" s="74"/>
      <c r="U72" s="74">
        <f>R72*$S$6</f>
        <v>125.81587200000001</v>
      </c>
      <c r="V72" s="74"/>
      <c r="W72" s="74"/>
    </row>
    <row r="73" spans="1:23" ht="12.75">
      <c r="A73" s="4"/>
      <c r="B73" s="28" t="s">
        <v>74</v>
      </c>
      <c r="C73" s="28"/>
      <c r="D73" s="28"/>
      <c r="E73" s="28"/>
      <c r="F73" s="28"/>
      <c r="G73" s="28"/>
      <c r="H73" s="28"/>
      <c r="I73" s="28"/>
      <c r="J73" s="28"/>
      <c r="K73" s="26">
        <f>K69+K72</f>
        <v>1.97</v>
      </c>
      <c r="L73" s="27"/>
      <c r="M73" s="27"/>
      <c r="N73" s="27"/>
      <c r="O73" s="27" t="s">
        <v>78</v>
      </c>
      <c r="P73" s="27"/>
      <c r="Q73" s="27"/>
      <c r="R73" s="26">
        <f>R69+R72</f>
        <v>255.517605</v>
      </c>
      <c r="S73" s="27"/>
      <c r="T73" s="27"/>
      <c r="U73" s="26">
        <f>U69+U72</f>
        <v>332.1728865</v>
      </c>
      <c r="V73" s="27"/>
      <c r="W73" s="27"/>
    </row>
    <row r="74" spans="1:23" ht="12.75">
      <c r="A74" s="3">
        <v>2</v>
      </c>
      <c r="B74" s="56" t="s">
        <v>55</v>
      </c>
      <c r="C74" s="56"/>
      <c r="D74" s="56"/>
      <c r="E74" s="56"/>
      <c r="F74" s="56"/>
      <c r="G74" s="56"/>
      <c r="H74" s="56"/>
      <c r="I74" s="56"/>
      <c r="J74" s="56"/>
      <c r="K74" s="44" t="s">
        <v>78</v>
      </c>
      <c r="L74" s="44"/>
      <c r="M74" s="44"/>
      <c r="N74" s="44"/>
      <c r="O74" s="44" t="s">
        <v>78</v>
      </c>
      <c r="P74" s="44"/>
      <c r="Q74" s="44"/>
      <c r="R74" s="55">
        <f>R73*$S$7</f>
        <v>20.185890795</v>
      </c>
      <c r="S74" s="55"/>
      <c r="T74" s="55"/>
      <c r="U74" s="55">
        <f>U73*$S$7</f>
        <v>26.241658033500002</v>
      </c>
      <c r="V74" s="55"/>
      <c r="W74" s="55"/>
    </row>
    <row r="75" spans="1:23" ht="12.75">
      <c r="A75" s="4"/>
      <c r="B75" s="28" t="s">
        <v>75</v>
      </c>
      <c r="C75" s="28"/>
      <c r="D75" s="28"/>
      <c r="E75" s="28"/>
      <c r="F75" s="28"/>
      <c r="G75" s="28"/>
      <c r="H75" s="28"/>
      <c r="I75" s="28"/>
      <c r="J75" s="28"/>
      <c r="K75" s="27" t="s">
        <v>78</v>
      </c>
      <c r="L75" s="27"/>
      <c r="M75" s="27"/>
      <c r="N75" s="27"/>
      <c r="O75" s="27" t="s">
        <v>78</v>
      </c>
      <c r="P75" s="27"/>
      <c r="Q75" s="27"/>
      <c r="R75" s="26">
        <f>R73+R74</f>
        <v>275.703495795</v>
      </c>
      <c r="S75" s="27"/>
      <c r="T75" s="27"/>
      <c r="U75" s="26">
        <f>U73+U74</f>
        <v>358.4145445335</v>
      </c>
      <c r="V75" s="27"/>
      <c r="W75" s="27"/>
    </row>
    <row r="76" spans="1:23" ht="25.5" customHeight="1">
      <c r="A76" s="3">
        <v>3</v>
      </c>
      <c r="B76" s="56" t="s">
        <v>76</v>
      </c>
      <c r="C76" s="56"/>
      <c r="D76" s="56"/>
      <c r="E76" s="56"/>
      <c r="F76" s="56"/>
      <c r="G76" s="56"/>
      <c r="H76" s="56"/>
      <c r="I76" s="56"/>
      <c r="J76" s="56"/>
      <c r="K76" s="44" t="s">
        <v>78</v>
      </c>
      <c r="L76" s="44"/>
      <c r="M76" s="44"/>
      <c r="N76" s="44"/>
      <c r="O76" s="44" t="s">
        <v>78</v>
      </c>
      <c r="P76" s="44"/>
      <c r="Q76" s="44"/>
      <c r="R76" s="55">
        <f>R75*$S$8</f>
        <v>102.01029344415</v>
      </c>
      <c r="S76" s="55"/>
      <c r="T76" s="55"/>
      <c r="U76" s="55">
        <f>U75*$S$8</f>
        <v>132.613381477395</v>
      </c>
      <c r="V76" s="55"/>
      <c r="W76" s="55"/>
    </row>
    <row r="77" spans="1:23" ht="12.75">
      <c r="A77" s="4"/>
      <c r="B77" s="28" t="s">
        <v>77</v>
      </c>
      <c r="C77" s="28"/>
      <c r="D77" s="28"/>
      <c r="E77" s="28"/>
      <c r="F77" s="28"/>
      <c r="G77" s="28"/>
      <c r="H77" s="28"/>
      <c r="I77" s="28"/>
      <c r="J77" s="28"/>
      <c r="K77" s="27" t="s">
        <v>78</v>
      </c>
      <c r="L77" s="27"/>
      <c r="M77" s="27"/>
      <c r="N77" s="27"/>
      <c r="O77" s="27" t="s">
        <v>78</v>
      </c>
      <c r="P77" s="27"/>
      <c r="Q77" s="27"/>
      <c r="R77" s="26">
        <f>R75+R76</f>
        <v>377.71378923914995</v>
      </c>
      <c r="S77" s="27"/>
      <c r="T77" s="27"/>
      <c r="U77" s="26">
        <f>U75+U76</f>
        <v>491.02792601089504</v>
      </c>
      <c r="V77" s="27"/>
      <c r="W77" s="27"/>
    </row>
    <row r="78" ht="39.75" customHeight="1"/>
    <row r="79" ht="10.5" customHeight="1" hidden="1"/>
    <row r="80" spans="1:23" ht="12.75" hidden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2.75" hidden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2.75" hidden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2.75" hidden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2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 hidden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1:23" ht="39.75" customHeight="1" hidden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2.75" hidden="1">
      <c r="A87" s="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 ht="12.75" hidden="1">
      <c r="A88" s="3"/>
      <c r="B88" s="56"/>
      <c r="C88" s="56"/>
      <c r="D88" s="56"/>
      <c r="E88" s="56"/>
      <c r="F88" s="56"/>
      <c r="G88" s="56"/>
      <c r="H88" s="56"/>
      <c r="I88" s="56"/>
      <c r="J88" s="56"/>
      <c r="K88" s="44"/>
      <c r="L88" s="4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1:23" ht="12.75" hidden="1">
      <c r="A89" s="3"/>
      <c r="B89" s="56"/>
      <c r="C89" s="56"/>
      <c r="D89" s="56"/>
      <c r="E89" s="56"/>
      <c r="F89" s="56"/>
      <c r="G89" s="56"/>
      <c r="H89" s="56"/>
      <c r="I89" s="56"/>
      <c r="J89" s="56"/>
      <c r="K89" s="44"/>
      <c r="L89" s="44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1:23" ht="12.75" hidden="1">
      <c r="A90" s="3"/>
      <c r="B90" s="56"/>
      <c r="C90" s="56"/>
      <c r="D90" s="56"/>
      <c r="E90" s="56"/>
      <c r="F90" s="56"/>
      <c r="G90" s="56"/>
      <c r="H90" s="56"/>
      <c r="I90" s="56"/>
      <c r="J90" s="56"/>
      <c r="K90" s="44"/>
      <c r="L90" s="44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1:23" ht="12.75" hidden="1">
      <c r="A91" s="3"/>
      <c r="B91" s="56"/>
      <c r="C91" s="56"/>
      <c r="D91" s="56"/>
      <c r="E91" s="56"/>
      <c r="F91" s="56"/>
      <c r="G91" s="56"/>
      <c r="H91" s="56"/>
      <c r="I91" s="56"/>
      <c r="J91" s="56"/>
      <c r="K91" s="44"/>
      <c r="L91" s="44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1:23" ht="12.75" hidden="1">
      <c r="A92" s="3"/>
      <c r="B92" s="56"/>
      <c r="C92" s="56"/>
      <c r="D92" s="56"/>
      <c r="E92" s="56"/>
      <c r="F92" s="56"/>
      <c r="G92" s="56"/>
      <c r="H92" s="56"/>
      <c r="I92" s="56"/>
      <c r="J92" s="56"/>
      <c r="K92" s="44"/>
      <c r="L92" s="44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1:23" ht="12.75" hidden="1">
      <c r="A93" s="3"/>
      <c r="B93" s="56"/>
      <c r="C93" s="56"/>
      <c r="D93" s="56"/>
      <c r="E93" s="56"/>
      <c r="F93" s="56"/>
      <c r="G93" s="56"/>
      <c r="H93" s="56"/>
      <c r="I93" s="56"/>
      <c r="J93" s="56"/>
      <c r="K93" s="44"/>
      <c r="L93" s="44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1:23" ht="12.75" hidden="1">
      <c r="A94" s="3"/>
      <c r="B94" s="56"/>
      <c r="C94" s="56"/>
      <c r="D94" s="56"/>
      <c r="E94" s="56"/>
      <c r="F94" s="56"/>
      <c r="G94" s="56"/>
      <c r="H94" s="56"/>
      <c r="I94" s="56"/>
      <c r="J94" s="56"/>
      <c r="K94" s="44"/>
      <c r="L94" s="44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1:23" ht="12.75" hidden="1">
      <c r="A95" s="7"/>
      <c r="B95" s="53"/>
      <c r="C95" s="53"/>
      <c r="D95" s="53"/>
      <c r="E95" s="53"/>
      <c r="F95" s="53"/>
      <c r="G95" s="53"/>
      <c r="H95" s="53"/>
      <c r="I95" s="53"/>
      <c r="J95" s="53"/>
      <c r="K95" s="54"/>
      <c r="L95" s="54"/>
      <c r="M95" s="54"/>
      <c r="N95" s="54"/>
      <c r="O95" s="54"/>
      <c r="P95" s="54"/>
      <c r="Q95" s="54"/>
      <c r="R95" s="52"/>
      <c r="S95" s="52"/>
      <c r="T95" s="52"/>
      <c r="U95" s="52"/>
      <c r="V95" s="52"/>
      <c r="W95" s="52"/>
    </row>
    <row r="96" ht="12.75" hidden="1"/>
    <row r="97" ht="12.75" hidden="1"/>
    <row r="98" spans="1:23" ht="12.75" hidden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2.75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2.75" hidden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2.75" hidden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2.7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 hidden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</row>
    <row r="104" spans="1:23" ht="38.25" customHeight="1" hidden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1:23" ht="12.75" hidden="1">
      <c r="A105" s="6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:23" ht="12.75" hidden="1">
      <c r="A106" s="3"/>
      <c r="B106" s="56"/>
      <c r="C106" s="56"/>
      <c r="D106" s="56"/>
      <c r="E106" s="56"/>
      <c r="F106" s="56"/>
      <c r="G106" s="56"/>
      <c r="H106" s="56"/>
      <c r="I106" s="56"/>
      <c r="J106" s="56"/>
      <c r="K106" s="44"/>
      <c r="L106" s="44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1:23" ht="12.75" hidden="1">
      <c r="A107" s="3"/>
      <c r="B107" s="56"/>
      <c r="C107" s="56"/>
      <c r="D107" s="56"/>
      <c r="E107" s="56"/>
      <c r="F107" s="56"/>
      <c r="G107" s="56"/>
      <c r="H107" s="56"/>
      <c r="I107" s="56"/>
      <c r="J107" s="56"/>
      <c r="K107" s="44"/>
      <c r="L107" s="44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1:23" ht="12.75" hidden="1">
      <c r="A108" s="3"/>
      <c r="B108" s="56"/>
      <c r="C108" s="56"/>
      <c r="D108" s="56"/>
      <c r="E108" s="56"/>
      <c r="F108" s="56"/>
      <c r="G108" s="56"/>
      <c r="H108" s="56"/>
      <c r="I108" s="56"/>
      <c r="J108" s="56"/>
      <c r="K108" s="44"/>
      <c r="L108" s="4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1:23" ht="27" customHeight="1" hidden="1">
      <c r="A109" s="3"/>
      <c r="B109" s="56"/>
      <c r="C109" s="56"/>
      <c r="D109" s="56"/>
      <c r="E109" s="56"/>
      <c r="F109" s="56"/>
      <c r="G109" s="56"/>
      <c r="H109" s="56"/>
      <c r="I109" s="56"/>
      <c r="J109" s="56"/>
      <c r="K109" s="57"/>
      <c r="L109" s="57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2.75" hidden="1">
      <c r="A110" s="3"/>
      <c r="B110" s="56"/>
      <c r="C110" s="56"/>
      <c r="D110" s="56"/>
      <c r="E110" s="56"/>
      <c r="F110" s="56"/>
      <c r="G110" s="56"/>
      <c r="H110" s="56"/>
      <c r="I110" s="56"/>
      <c r="J110" s="56"/>
      <c r="K110" s="44"/>
      <c r="L110" s="44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1:23" ht="12.75" hidden="1">
      <c r="A111" s="3"/>
      <c r="B111" s="56"/>
      <c r="C111" s="56"/>
      <c r="D111" s="56"/>
      <c r="E111" s="56"/>
      <c r="F111" s="56"/>
      <c r="G111" s="56"/>
      <c r="H111" s="56"/>
      <c r="I111" s="56"/>
      <c r="J111" s="56"/>
      <c r="K111" s="44"/>
      <c r="L111" s="44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1:23" ht="24.75" customHeight="1" hidden="1">
      <c r="A112" s="3"/>
      <c r="B112" s="56"/>
      <c r="C112" s="56"/>
      <c r="D112" s="56"/>
      <c r="E112" s="56"/>
      <c r="F112" s="56"/>
      <c r="G112" s="56"/>
      <c r="H112" s="56"/>
      <c r="I112" s="56"/>
      <c r="J112" s="56"/>
      <c r="K112" s="44"/>
      <c r="L112" s="4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1:23" ht="12.75" hidden="1">
      <c r="A113" s="3"/>
      <c r="B113" s="56"/>
      <c r="C113" s="56"/>
      <c r="D113" s="56"/>
      <c r="E113" s="56"/>
      <c r="F113" s="56"/>
      <c r="G113" s="56"/>
      <c r="H113" s="56"/>
      <c r="I113" s="56"/>
      <c r="J113" s="56"/>
      <c r="K113" s="44"/>
      <c r="L113" s="44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1:23" ht="12.75" hidden="1">
      <c r="A114" s="3"/>
      <c r="B114" s="56"/>
      <c r="C114" s="56"/>
      <c r="D114" s="56"/>
      <c r="E114" s="56"/>
      <c r="F114" s="56"/>
      <c r="G114" s="56"/>
      <c r="H114" s="56"/>
      <c r="I114" s="56"/>
      <c r="J114" s="56"/>
      <c r="K114" s="44"/>
      <c r="L114" s="44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1:23" ht="12.75" hidden="1">
      <c r="A115" s="3"/>
      <c r="B115" s="56"/>
      <c r="C115" s="56"/>
      <c r="D115" s="56"/>
      <c r="E115" s="56"/>
      <c r="F115" s="56"/>
      <c r="G115" s="56"/>
      <c r="H115" s="56"/>
      <c r="I115" s="56"/>
      <c r="J115" s="56"/>
      <c r="K115" s="44"/>
      <c r="L115" s="44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1:23" ht="12.75" hidden="1">
      <c r="A116" s="3"/>
      <c r="B116" s="56"/>
      <c r="C116" s="56"/>
      <c r="D116" s="56"/>
      <c r="E116" s="56"/>
      <c r="F116" s="56"/>
      <c r="G116" s="56"/>
      <c r="H116" s="56"/>
      <c r="I116" s="56"/>
      <c r="J116" s="56"/>
      <c r="K116" s="44"/>
      <c r="L116" s="4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1:23" ht="12.75" hidden="1">
      <c r="A117" s="3"/>
      <c r="B117" s="56"/>
      <c r="C117" s="56"/>
      <c r="D117" s="56"/>
      <c r="E117" s="56"/>
      <c r="F117" s="56"/>
      <c r="G117" s="56"/>
      <c r="H117" s="56"/>
      <c r="I117" s="56"/>
      <c r="J117" s="56"/>
      <c r="K117" s="44"/>
      <c r="L117" s="44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1:23" ht="12.75" hidden="1">
      <c r="A118" s="3"/>
      <c r="B118" s="56"/>
      <c r="C118" s="56"/>
      <c r="D118" s="56"/>
      <c r="E118" s="56"/>
      <c r="F118" s="56"/>
      <c r="G118" s="56"/>
      <c r="H118" s="56"/>
      <c r="I118" s="56"/>
      <c r="J118" s="56"/>
      <c r="K118" s="44"/>
      <c r="L118" s="44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1:23" ht="12.75" hidden="1">
      <c r="A119" s="3"/>
      <c r="B119" s="56"/>
      <c r="C119" s="56"/>
      <c r="D119" s="56"/>
      <c r="E119" s="56"/>
      <c r="F119" s="56"/>
      <c r="G119" s="56"/>
      <c r="H119" s="56"/>
      <c r="I119" s="56"/>
      <c r="J119" s="56"/>
      <c r="K119" s="44"/>
      <c r="L119" s="44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1:23" ht="12.75" hidden="1">
      <c r="A120" s="3"/>
      <c r="B120" s="56"/>
      <c r="C120" s="56"/>
      <c r="D120" s="56"/>
      <c r="E120" s="56"/>
      <c r="F120" s="56"/>
      <c r="G120" s="56"/>
      <c r="H120" s="56"/>
      <c r="I120" s="56"/>
      <c r="J120" s="56"/>
      <c r="K120" s="44"/>
      <c r="L120" s="44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1:23" ht="12.75" hidden="1">
      <c r="A121" s="3"/>
      <c r="B121" s="56"/>
      <c r="C121" s="56"/>
      <c r="D121" s="56"/>
      <c r="E121" s="56"/>
      <c r="F121" s="56"/>
      <c r="G121" s="56"/>
      <c r="H121" s="56"/>
      <c r="I121" s="56"/>
      <c r="J121" s="56"/>
      <c r="K121" s="44"/>
      <c r="L121" s="44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1:23" ht="12.75" hidden="1">
      <c r="A122" s="3"/>
      <c r="B122" s="56"/>
      <c r="C122" s="56"/>
      <c r="D122" s="56"/>
      <c r="E122" s="56"/>
      <c r="F122" s="56"/>
      <c r="G122" s="56"/>
      <c r="H122" s="56"/>
      <c r="I122" s="56"/>
      <c r="J122" s="56"/>
      <c r="K122" s="44"/>
      <c r="L122" s="44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1:23" ht="12.75" hidden="1">
      <c r="A123" s="3"/>
      <c r="B123" s="56"/>
      <c r="C123" s="56"/>
      <c r="D123" s="56"/>
      <c r="E123" s="56"/>
      <c r="F123" s="56"/>
      <c r="G123" s="56"/>
      <c r="H123" s="56"/>
      <c r="I123" s="56"/>
      <c r="J123" s="56"/>
      <c r="K123" s="44"/>
      <c r="L123" s="44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1:23" ht="12.75" hidden="1">
      <c r="A124" s="3"/>
      <c r="B124" s="56"/>
      <c r="C124" s="56"/>
      <c r="D124" s="56"/>
      <c r="E124" s="56"/>
      <c r="F124" s="56"/>
      <c r="G124" s="56"/>
      <c r="H124" s="56"/>
      <c r="I124" s="56"/>
      <c r="J124" s="56"/>
      <c r="K124" s="44"/>
      <c r="L124" s="44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1:23" ht="12.75" hidden="1">
      <c r="A125" s="3"/>
      <c r="B125" s="56"/>
      <c r="C125" s="56"/>
      <c r="D125" s="56"/>
      <c r="E125" s="56"/>
      <c r="F125" s="56"/>
      <c r="G125" s="56"/>
      <c r="H125" s="56"/>
      <c r="I125" s="56"/>
      <c r="J125" s="56"/>
      <c r="K125" s="44"/>
      <c r="L125" s="44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1:23" ht="12.75" hidden="1">
      <c r="A126" s="3"/>
      <c r="B126" s="56"/>
      <c r="C126" s="56"/>
      <c r="D126" s="56"/>
      <c r="E126" s="56"/>
      <c r="F126" s="56"/>
      <c r="G126" s="56"/>
      <c r="H126" s="56"/>
      <c r="I126" s="56"/>
      <c r="J126" s="56"/>
      <c r="K126" s="75"/>
      <c r="L126" s="7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1:23" ht="12.75" hidden="1">
      <c r="A127" s="3"/>
      <c r="B127" s="56"/>
      <c r="C127" s="56"/>
      <c r="D127" s="56"/>
      <c r="E127" s="56"/>
      <c r="F127" s="56"/>
      <c r="G127" s="56"/>
      <c r="H127" s="56"/>
      <c r="I127" s="56"/>
      <c r="J127" s="56"/>
      <c r="K127" s="44"/>
      <c r="L127" s="44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1:23" ht="12.75" hidden="1">
      <c r="A128" s="3"/>
      <c r="B128" s="56"/>
      <c r="C128" s="56"/>
      <c r="D128" s="56"/>
      <c r="E128" s="56"/>
      <c r="F128" s="56"/>
      <c r="G128" s="56"/>
      <c r="H128" s="56"/>
      <c r="I128" s="56"/>
      <c r="J128" s="56"/>
      <c r="K128" s="44"/>
      <c r="L128" s="44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1:23" ht="12.75" hidden="1">
      <c r="A129" s="3"/>
      <c r="B129" s="56"/>
      <c r="C129" s="56"/>
      <c r="D129" s="56"/>
      <c r="E129" s="56"/>
      <c r="F129" s="56"/>
      <c r="G129" s="56"/>
      <c r="H129" s="56"/>
      <c r="I129" s="56"/>
      <c r="J129" s="56"/>
      <c r="K129" s="44"/>
      <c r="L129" s="44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1:23" ht="12.75" hidden="1">
      <c r="A130" s="3"/>
      <c r="B130" s="56"/>
      <c r="C130" s="56"/>
      <c r="D130" s="56"/>
      <c r="E130" s="56"/>
      <c r="F130" s="56"/>
      <c r="G130" s="56"/>
      <c r="H130" s="56"/>
      <c r="I130" s="56"/>
      <c r="J130" s="56"/>
      <c r="K130" s="44"/>
      <c r="L130" s="44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1:23" ht="24" customHeight="1" hidden="1">
      <c r="A131" s="3"/>
      <c r="B131" s="56"/>
      <c r="C131" s="56"/>
      <c r="D131" s="56"/>
      <c r="E131" s="56"/>
      <c r="F131" s="56"/>
      <c r="G131" s="56"/>
      <c r="H131" s="56"/>
      <c r="I131" s="56"/>
      <c r="J131" s="56"/>
      <c r="K131" s="44"/>
      <c r="L131" s="44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1:23" ht="12.75" hidden="1">
      <c r="A132" s="3"/>
      <c r="B132" s="56"/>
      <c r="C132" s="56"/>
      <c r="D132" s="56"/>
      <c r="E132" s="56"/>
      <c r="F132" s="56"/>
      <c r="G132" s="56"/>
      <c r="H132" s="56"/>
      <c r="I132" s="56"/>
      <c r="J132" s="56"/>
      <c r="K132" s="57"/>
      <c r="L132" s="57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1:23" ht="12.75" hidden="1">
      <c r="A133" s="3"/>
      <c r="B133" s="56"/>
      <c r="C133" s="56"/>
      <c r="D133" s="56"/>
      <c r="E133" s="56"/>
      <c r="F133" s="56"/>
      <c r="G133" s="56"/>
      <c r="H133" s="56"/>
      <c r="I133" s="56"/>
      <c r="J133" s="56"/>
      <c r="K133" s="44"/>
      <c r="L133" s="44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1:23" ht="12.75" hidden="1">
      <c r="A134" s="3"/>
      <c r="B134" s="56"/>
      <c r="C134" s="56"/>
      <c r="D134" s="56"/>
      <c r="E134" s="56"/>
      <c r="F134" s="56"/>
      <c r="G134" s="56"/>
      <c r="H134" s="56"/>
      <c r="I134" s="56"/>
      <c r="J134" s="56"/>
      <c r="K134" s="44"/>
      <c r="L134" s="4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1:23" ht="12.75" hidden="1">
      <c r="A135" s="3"/>
      <c r="B135" s="56"/>
      <c r="C135" s="56"/>
      <c r="D135" s="56"/>
      <c r="E135" s="56"/>
      <c r="F135" s="56"/>
      <c r="G135" s="56"/>
      <c r="H135" s="56"/>
      <c r="I135" s="56"/>
      <c r="J135" s="56"/>
      <c r="K135" s="44"/>
      <c r="L135" s="44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1:23" ht="12.75" hidden="1">
      <c r="A136" s="3"/>
      <c r="B136" s="56"/>
      <c r="C136" s="56"/>
      <c r="D136" s="56"/>
      <c r="E136" s="56"/>
      <c r="F136" s="56"/>
      <c r="G136" s="56"/>
      <c r="H136" s="56"/>
      <c r="I136" s="56"/>
      <c r="J136" s="56"/>
      <c r="K136" s="44"/>
      <c r="L136" s="44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12.75" hidden="1">
      <c r="A137" s="3"/>
      <c r="B137" s="56"/>
      <c r="C137" s="56"/>
      <c r="D137" s="56"/>
      <c r="E137" s="56"/>
      <c r="F137" s="56"/>
      <c r="G137" s="56"/>
      <c r="H137" s="56"/>
      <c r="I137" s="56"/>
      <c r="J137" s="56"/>
      <c r="K137" s="44"/>
      <c r="L137" s="44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1:23" ht="12.75" hidden="1">
      <c r="A138" s="3"/>
      <c r="B138" s="56"/>
      <c r="C138" s="56"/>
      <c r="D138" s="56"/>
      <c r="E138" s="56"/>
      <c r="F138" s="56"/>
      <c r="G138" s="56"/>
      <c r="H138" s="56"/>
      <c r="I138" s="56"/>
      <c r="J138" s="56"/>
      <c r="K138" s="44"/>
      <c r="L138" s="44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1:23" ht="12.75" hidden="1">
      <c r="A139" s="3"/>
      <c r="B139" s="56"/>
      <c r="C139" s="56"/>
      <c r="D139" s="56"/>
      <c r="E139" s="56"/>
      <c r="F139" s="56"/>
      <c r="G139" s="56"/>
      <c r="H139" s="56"/>
      <c r="I139" s="56"/>
      <c r="J139" s="56"/>
      <c r="K139" s="44"/>
      <c r="L139" s="44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1:23" ht="12.75" hidden="1">
      <c r="A140" s="3"/>
      <c r="B140" s="56"/>
      <c r="C140" s="56"/>
      <c r="D140" s="56"/>
      <c r="E140" s="56"/>
      <c r="F140" s="56"/>
      <c r="G140" s="56"/>
      <c r="H140" s="56"/>
      <c r="I140" s="56"/>
      <c r="J140" s="56"/>
      <c r="K140" s="44"/>
      <c r="L140" s="44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1:23" ht="12.75" hidden="1">
      <c r="A141" s="3"/>
      <c r="B141" s="56"/>
      <c r="C141" s="56"/>
      <c r="D141" s="56"/>
      <c r="E141" s="56"/>
      <c r="F141" s="56"/>
      <c r="G141" s="56"/>
      <c r="H141" s="56"/>
      <c r="I141" s="56"/>
      <c r="J141" s="56"/>
      <c r="K141" s="44"/>
      <c r="L141" s="44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1:23" ht="12.75" hidden="1">
      <c r="A142" s="3"/>
      <c r="B142" s="56"/>
      <c r="C142" s="56"/>
      <c r="D142" s="56"/>
      <c r="E142" s="56"/>
      <c r="F142" s="56"/>
      <c r="G142" s="56"/>
      <c r="H142" s="56"/>
      <c r="I142" s="56"/>
      <c r="J142" s="56"/>
      <c r="K142" s="44"/>
      <c r="L142" s="44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1:23" ht="12.75" hidden="1">
      <c r="A143" s="3"/>
      <c r="B143" s="56"/>
      <c r="C143" s="56"/>
      <c r="D143" s="56"/>
      <c r="E143" s="56"/>
      <c r="F143" s="56"/>
      <c r="G143" s="56"/>
      <c r="H143" s="56"/>
      <c r="I143" s="56"/>
      <c r="J143" s="56"/>
      <c r="K143" s="44"/>
      <c r="L143" s="44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1:23" ht="12.75" hidden="1">
      <c r="A144" s="7"/>
      <c r="B144" s="53"/>
      <c r="C144" s="53"/>
      <c r="D144" s="53"/>
      <c r="E144" s="53"/>
      <c r="F144" s="53"/>
      <c r="G144" s="53"/>
      <c r="H144" s="53"/>
      <c r="I144" s="53"/>
      <c r="J144" s="53"/>
      <c r="K144" s="54"/>
      <c r="L144" s="54"/>
      <c r="M144" s="54"/>
      <c r="N144" s="54"/>
      <c r="O144" s="54"/>
      <c r="P144" s="54"/>
      <c r="Q144" s="54"/>
      <c r="R144" s="52"/>
      <c r="S144" s="52"/>
      <c r="T144" s="52"/>
      <c r="U144" s="52"/>
      <c r="V144" s="52"/>
      <c r="W144" s="52"/>
    </row>
    <row r="145" ht="12" customHeight="1" hidden="1"/>
    <row r="146" ht="12.75" hidden="1"/>
    <row r="147" spans="1:23" ht="12.75" hidden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2.75" hidden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2.75" hidden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2.75" hidden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2.75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 hidden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</row>
    <row r="153" spans="1:23" ht="55.5" customHeight="1" hidden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</row>
    <row r="154" spans="1:23" ht="12.75" hidden="1">
      <c r="A154" s="6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</row>
    <row r="155" spans="1:23" ht="12.75" hidden="1">
      <c r="A155" s="3"/>
      <c r="B155" s="56"/>
      <c r="C155" s="56"/>
      <c r="D155" s="56"/>
      <c r="E155" s="56"/>
      <c r="F155" s="56"/>
      <c r="G155" s="56"/>
      <c r="H155" s="56"/>
      <c r="I155" s="56"/>
      <c r="J155" s="76"/>
      <c r="K155" s="76"/>
      <c r="L155" s="44"/>
      <c r="M155" s="44"/>
      <c r="N155" s="55"/>
      <c r="O155" s="55"/>
      <c r="P155" s="44"/>
      <c r="Q155" s="44"/>
      <c r="R155" s="55"/>
      <c r="S155" s="55"/>
      <c r="T155" s="55"/>
      <c r="U155" s="55"/>
      <c r="V155" s="55"/>
      <c r="W155" s="55"/>
    </row>
    <row r="156" spans="1:23" ht="12.75" hidden="1">
      <c r="A156" s="3"/>
      <c r="B156" s="56"/>
      <c r="C156" s="56"/>
      <c r="D156" s="56"/>
      <c r="E156" s="56"/>
      <c r="F156" s="56"/>
      <c r="G156" s="56"/>
      <c r="H156" s="56"/>
      <c r="I156" s="56"/>
      <c r="J156" s="76"/>
      <c r="K156" s="76"/>
      <c r="L156" s="44"/>
      <c r="M156" s="44"/>
      <c r="N156" s="55"/>
      <c r="O156" s="55"/>
      <c r="P156" s="44"/>
      <c r="Q156" s="44"/>
      <c r="R156" s="55"/>
      <c r="S156" s="55"/>
      <c r="T156" s="55"/>
      <c r="U156" s="55"/>
      <c r="V156" s="55"/>
      <c r="W156" s="55"/>
    </row>
    <row r="157" spans="1:23" ht="12.75" hidden="1">
      <c r="A157" s="3"/>
      <c r="B157" s="56"/>
      <c r="C157" s="56"/>
      <c r="D157" s="56"/>
      <c r="E157" s="56"/>
      <c r="F157" s="56"/>
      <c r="G157" s="56"/>
      <c r="H157" s="56"/>
      <c r="I157" s="56"/>
      <c r="J157" s="76"/>
      <c r="K157" s="76"/>
      <c r="L157" s="44"/>
      <c r="M157" s="44"/>
      <c r="N157" s="55"/>
      <c r="O157" s="55"/>
      <c r="P157" s="44"/>
      <c r="Q157" s="44"/>
      <c r="R157" s="55"/>
      <c r="S157" s="55"/>
      <c r="T157" s="55"/>
      <c r="U157" s="55"/>
      <c r="V157" s="55"/>
      <c r="W157" s="55"/>
    </row>
    <row r="158" spans="1:23" ht="12.75" hidden="1">
      <c r="A158" s="3"/>
      <c r="B158" s="56"/>
      <c r="C158" s="56"/>
      <c r="D158" s="56"/>
      <c r="E158" s="56"/>
      <c r="F158" s="56"/>
      <c r="G158" s="56"/>
      <c r="H158" s="56"/>
      <c r="I158" s="56"/>
      <c r="J158" s="76"/>
      <c r="K158" s="76"/>
      <c r="L158" s="44"/>
      <c r="M158" s="44"/>
      <c r="N158" s="55"/>
      <c r="O158" s="55"/>
      <c r="P158" s="44"/>
      <c r="Q158" s="44"/>
      <c r="R158" s="55"/>
      <c r="S158" s="55"/>
      <c r="T158" s="55"/>
      <c r="U158" s="55"/>
      <c r="V158" s="55"/>
      <c r="W158" s="55"/>
    </row>
    <row r="159" spans="1:23" ht="12.75" hidden="1">
      <c r="A159" s="3"/>
      <c r="B159" s="56"/>
      <c r="C159" s="56"/>
      <c r="D159" s="56"/>
      <c r="E159" s="56"/>
      <c r="F159" s="56"/>
      <c r="G159" s="56"/>
      <c r="H159" s="56"/>
      <c r="I159" s="56"/>
      <c r="J159" s="76"/>
      <c r="K159" s="76"/>
      <c r="L159" s="44"/>
      <c r="M159" s="44"/>
      <c r="N159" s="55"/>
      <c r="O159" s="55"/>
      <c r="P159" s="44"/>
      <c r="Q159" s="44"/>
      <c r="R159" s="55"/>
      <c r="S159" s="55"/>
      <c r="T159" s="55"/>
      <c r="U159" s="55"/>
      <c r="V159" s="55"/>
      <c r="W159" s="55"/>
    </row>
    <row r="160" spans="1:23" ht="12.75" hidden="1">
      <c r="A160" s="3"/>
      <c r="B160" s="56"/>
      <c r="C160" s="56"/>
      <c r="D160" s="56"/>
      <c r="E160" s="56"/>
      <c r="F160" s="56"/>
      <c r="G160" s="56"/>
      <c r="H160" s="56"/>
      <c r="I160" s="56"/>
      <c r="J160" s="76"/>
      <c r="K160" s="76"/>
      <c r="L160" s="44"/>
      <c r="M160" s="44"/>
      <c r="N160" s="55"/>
      <c r="O160" s="55"/>
      <c r="P160" s="44"/>
      <c r="Q160" s="44"/>
      <c r="R160" s="55"/>
      <c r="S160" s="55"/>
      <c r="T160" s="55"/>
      <c r="U160" s="55"/>
      <c r="V160" s="55"/>
      <c r="W160" s="55"/>
    </row>
    <row r="161" spans="1:23" ht="12.75" hidden="1">
      <c r="A161" s="3"/>
      <c r="B161" s="56"/>
      <c r="C161" s="56"/>
      <c r="D161" s="56"/>
      <c r="E161" s="56"/>
      <c r="F161" s="56"/>
      <c r="G161" s="56"/>
      <c r="H161" s="56"/>
      <c r="I161" s="56"/>
      <c r="J161" s="76"/>
      <c r="K161" s="76"/>
      <c r="L161" s="44"/>
      <c r="M161" s="44"/>
      <c r="N161" s="55"/>
      <c r="O161" s="55"/>
      <c r="P161" s="44"/>
      <c r="Q161" s="44"/>
      <c r="R161" s="55"/>
      <c r="S161" s="55"/>
      <c r="T161" s="55"/>
      <c r="U161" s="55"/>
      <c r="V161" s="55"/>
      <c r="W161" s="55"/>
    </row>
    <row r="162" spans="1:23" ht="12.75" hidden="1">
      <c r="A162" s="3"/>
      <c r="B162" s="56"/>
      <c r="C162" s="56"/>
      <c r="D162" s="56"/>
      <c r="E162" s="56"/>
      <c r="F162" s="56"/>
      <c r="G162" s="56"/>
      <c r="H162" s="56"/>
      <c r="I162" s="56"/>
      <c r="J162" s="76"/>
      <c r="K162" s="76"/>
      <c r="L162" s="44"/>
      <c r="M162" s="44"/>
      <c r="N162" s="55"/>
      <c r="O162" s="55"/>
      <c r="P162" s="44"/>
      <c r="Q162" s="44"/>
      <c r="R162" s="55"/>
      <c r="S162" s="55"/>
      <c r="T162" s="55"/>
      <c r="U162" s="55"/>
      <c r="V162" s="55"/>
      <c r="W162" s="55"/>
    </row>
    <row r="163" spans="1:23" ht="12.75" hidden="1">
      <c r="A163" s="3"/>
      <c r="B163" s="56"/>
      <c r="C163" s="56"/>
      <c r="D163" s="56"/>
      <c r="E163" s="56"/>
      <c r="F163" s="56"/>
      <c r="G163" s="56"/>
      <c r="H163" s="56"/>
      <c r="I163" s="56"/>
      <c r="J163" s="76"/>
      <c r="K163" s="76"/>
      <c r="L163" s="44"/>
      <c r="M163" s="44"/>
      <c r="N163" s="55"/>
      <c r="O163" s="55"/>
      <c r="P163" s="44"/>
      <c r="Q163" s="44"/>
      <c r="R163" s="55"/>
      <c r="S163" s="55"/>
      <c r="T163" s="55"/>
      <c r="U163" s="55"/>
      <c r="V163" s="55"/>
      <c r="W163" s="55"/>
    </row>
    <row r="164" spans="1:23" ht="12.75" hidden="1">
      <c r="A164" s="3"/>
      <c r="B164" s="56"/>
      <c r="C164" s="56"/>
      <c r="D164" s="56"/>
      <c r="E164" s="56"/>
      <c r="F164" s="56"/>
      <c r="G164" s="56"/>
      <c r="H164" s="56"/>
      <c r="I164" s="56"/>
      <c r="J164" s="76"/>
      <c r="K164" s="76"/>
      <c r="L164" s="44"/>
      <c r="M164" s="44"/>
      <c r="N164" s="55"/>
      <c r="O164" s="55"/>
      <c r="P164" s="44"/>
      <c r="Q164" s="44"/>
      <c r="R164" s="55"/>
      <c r="S164" s="55"/>
      <c r="T164" s="55"/>
      <c r="U164" s="55"/>
      <c r="V164" s="55"/>
      <c r="W164" s="55"/>
    </row>
    <row r="165" spans="1:23" ht="12.75" hidden="1">
      <c r="A165" s="3"/>
      <c r="B165" s="56"/>
      <c r="C165" s="56"/>
      <c r="D165" s="56"/>
      <c r="E165" s="56"/>
      <c r="F165" s="56"/>
      <c r="G165" s="56"/>
      <c r="H165" s="56"/>
      <c r="I165" s="56"/>
      <c r="J165" s="76"/>
      <c r="K165" s="76"/>
      <c r="L165" s="44"/>
      <c r="M165" s="44"/>
      <c r="N165" s="55"/>
      <c r="O165" s="55"/>
      <c r="P165" s="44"/>
      <c r="Q165" s="44"/>
      <c r="R165" s="55"/>
      <c r="S165" s="55"/>
      <c r="T165" s="55"/>
      <c r="U165" s="55"/>
      <c r="V165" s="55"/>
      <c r="W165" s="55"/>
    </row>
    <row r="166" spans="1:23" ht="12.75" hidden="1">
      <c r="A166" s="3"/>
      <c r="B166" s="56"/>
      <c r="C166" s="56"/>
      <c r="D166" s="56"/>
      <c r="E166" s="56"/>
      <c r="F166" s="56"/>
      <c r="G166" s="56"/>
      <c r="H166" s="56"/>
      <c r="I166" s="56"/>
      <c r="J166" s="76"/>
      <c r="K166" s="76"/>
      <c r="L166" s="44"/>
      <c r="M166" s="44"/>
      <c r="N166" s="55"/>
      <c r="O166" s="55"/>
      <c r="P166" s="44"/>
      <c r="Q166" s="44"/>
      <c r="R166" s="55"/>
      <c r="S166" s="55"/>
      <c r="T166" s="55"/>
      <c r="U166" s="55"/>
      <c r="V166" s="55"/>
      <c r="W166" s="55"/>
    </row>
    <row r="167" spans="1:23" ht="12.75" hidden="1">
      <c r="A167" s="3"/>
      <c r="B167" s="56"/>
      <c r="C167" s="56"/>
      <c r="D167" s="56"/>
      <c r="E167" s="56"/>
      <c r="F167" s="56"/>
      <c r="G167" s="56"/>
      <c r="H167" s="56"/>
      <c r="I167" s="56"/>
      <c r="J167" s="76"/>
      <c r="K167" s="76"/>
      <c r="L167" s="44"/>
      <c r="M167" s="44"/>
      <c r="N167" s="55"/>
      <c r="O167" s="55"/>
      <c r="P167" s="44"/>
      <c r="Q167" s="44"/>
      <c r="R167" s="55"/>
      <c r="S167" s="55"/>
      <c r="T167" s="55"/>
      <c r="U167" s="55"/>
      <c r="V167" s="55"/>
      <c r="W167" s="55"/>
    </row>
    <row r="168" spans="1:23" ht="12.75" hidden="1">
      <c r="A168" s="3"/>
      <c r="B168" s="56"/>
      <c r="C168" s="56"/>
      <c r="D168" s="56"/>
      <c r="E168" s="56"/>
      <c r="F168" s="56"/>
      <c r="G168" s="56"/>
      <c r="H168" s="56"/>
      <c r="I168" s="56"/>
      <c r="J168" s="76"/>
      <c r="K168" s="76"/>
      <c r="L168" s="44"/>
      <c r="M168" s="44"/>
      <c r="N168" s="55"/>
      <c r="O168" s="55"/>
      <c r="P168" s="44"/>
      <c r="Q168" s="44"/>
      <c r="R168" s="55"/>
      <c r="S168" s="55"/>
      <c r="T168" s="55"/>
      <c r="U168" s="55"/>
      <c r="V168" s="55"/>
      <c r="W168" s="55"/>
    </row>
    <row r="169" spans="1:23" ht="12.75" hidden="1">
      <c r="A169" s="3"/>
      <c r="B169" s="56"/>
      <c r="C169" s="56"/>
      <c r="D169" s="56"/>
      <c r="E169" s="56"/>
      <c r="F169" s="56"/>
      <c r="G169" s="56"/>
      <c r="H169" s="56"/>
      <c r="I169" s="56"/>
      <c r="J169" s="76"/>
      <c r="K169" s="76"/>
      <c r="L169" s="44"/>
      <c r="M169" s="44"/>
      <c r="N169" s="55"/>
      <c r="O169" s="55"/>
      <c r="P169" s="44"/>
      <c r="Q169" s="44"/>
      <c r="R169" s="55"/>
      <c r="S169" s="55"/>
      <c r="T169" s="55"/>
      <c r="U169" s="55"/>
      <c r="V169" s="55"/>
      <c r="W169" s="55"/>
    </row>
    <row r="170" spans="1:23" ht="28.5" customHeight="1" hidden="1">
      <c r="A170" s="3"/>
      <c r="B170" s="56"/>
      <c r="C170" s="56"/>
      <c r="D170" s="56"/>
      <c r="E170" s="56"/>
      <c r="F170" s="56"/>
      <c r="G170" s="56"/>
      <c r="H170" s="56"/>
      <c r="I170" s="56"/>
      <c r="J170" s="76"/>
      <c r="K170" s="76"/>
      <c r="L170" s="44"/>
      <c r="M170" s="44"/>
      <c r="N170" s="55"/>
      <c r="O170" s="55"/>
      <c r="P170" s="44"/>
      <c r="Q170" s="44"/>
      <c r="R170" s="55"/>
      <c r="S170" s="55"/>
      <c r="T170" s="55"/>
      <c r="U170" s="55"/>
      <c r="V170" s="55"/>
      <c r="W170" s="55"/>
    </row>
    <row r="171" spans="1:23" ht="12.75" hidden="1">
      <c r="A171" s="3"/>
      <c r="B171" s="56"/>
      <c r="C171" s="56"/>
      <c r="D171" s="56"/>
      <c r="E171" s="56"/>
      <c r="F171" s="56"/>
      <c r="G171" s="56"/>
      <c r="H171" s="56"/>
      <c r="I171" s="56"/>
      <c r="J171" s="76"/>
      <c r="K171" s="76"/>
      <c r="L171" s="44"/>
      <c r="M171" s="44"/>
      <c r="N171" s="55"/>
      <c r="O171" s="55"/>
      <c r="P171" s="44"/>
      <c r="Q171" s="44"/>
      <c r="R171" s="55"/>
      <c r="S171" s="55"/>
      <c r="T171" s="55"/>
      <c r="U171" s="55"/>
      <c r="V171" s="55"/>
      <c r="W171" s="55"/>
    </row>
    <row r="172" spans="1:23" ht="12.75" hidden="1">
      <c r="A172" s="3"/>
      <c r="B172" s="56"/>
      <c r="C172" s="56"/>
      <c r="D172" s="56"/>
      <c r="E172" s="56"/>
      <c r="F172" s="56"/>
      <c r="G172" s="56"/>
      <c r="H172" s="56"/>
      <c r="I172" s="56"/>
      <c r="J172" s="76"/>
      <c r="K172" s="76"/>
      <c r="L172" s="44"/>
      <c r="M172" s="44"/>
      <c r="N172" s="55"/>
      <c r="O172" s="55"/>
      <c r="P172" s="44"/>
      <c r="Q172" s="44"/>
      <c r="R172" s="55"/>
      <c r="S172" s="55"/>
      <c r="T172" s="55"/>
      <c r="U172" s="55"/>
      <c r="V172" s="55"/>
      <c r="W172" s="55"/>
    </row>
    <row r="173" spans="1:23" ht="12.75" hidden="1">
      <c r="A173" s="3"/>
      <c r="B173" s="56"/>
      <c r="C173" s="56"/>
      <c r="D173" s="56"/>
      <c r="E173" s="56"/>
      <c r="F173" s="56"/>
      <c r="G173" s="56"/>
      <c r="H173" s="56"/>
      <c r="I173" s="56"/>
      <c r="J173" s="76"/>
      <c r="K173" s="76"/>
      <c r="L173" s="44"/>
      <c r="M173" s="44"/>
      <c r="N173" s="55"/>
      <c r="O173" s="55"/>
      <c r="P173" s="44"/>
      <c r="Q173" s="44"/>
      <c r="R173" s="55"/>
      <c r="S173" s="55"/>
      <c r="T173" s="55"/>
      <c r="U173" s="55"/>
      <c r="V173" s="55"/>
      <c r="W173" s="55"/>
    </row>
    <row r="174" spans="1:23" ht="12.75" hidden="1">
      <c r="A174" s="3"/>
      <c r="B174" s="56"/>
      <c r="C174" s="56"/>
      <c r="D174" s="56"/>
      <c r="E174" s="56"/>
      <c r="F174" s="56"/>
      <c r="G174" s="56"/>
      <c r="H174" s="56"/>
      <c r="I174" s="56"/>
      <c r="J174" s="76"/>
      <c r="K174" s="76"/>
      <c r="L174" s="44"/>
      <c r="M174" s="44"/>
      <c r="N174" s="55"/>
      <c r="O174" s="55"/>
      <c r="P174" s="44"/>
      <c r="Q174" s="44"/>
      <c r="R174" s="55"/>
      <c r="S174" s="55"/>
      <c r="T174" s="55"/>
      <c r="U174" s="55"/>
      <c r="V174" s="55"/>
      <c r="W174" s="55"/>
    </row>
    <row r="175" spans="1:23" ht="12.75" hidden="1">
      <c r="A175" s="3"/>
      <c r="B175" s="56"/>
      <c r="C175" s="56"/>
      <c r="D175" s="56"/>
      <c r="E175" s="56"/>
      <c r="F175" s="56"/>
      <c r="G175" s="56"/>
      <c r="H175" s="56"/>
      <c r="I175" s="56"/>
      <c r="J175" s="76"/>
      <c r="K175" s="76"/>
      <c r="L175" s="44"/>
      <c r="M175" s="44"/>
      <c r="N175" s="55"/>
      <c r="O175" s="55"/>
      <c r="P175" s="44"/>
      <c r="Q175" s="44"/>
      <c r="R175" s="55"/>
      <c r="S175" s="55"/>
      <c r="T175" s="55"/>
      <c r="U175" s="55"/>
      <c r="V175" s="55"/>
      <c r="W175" s="55"/>
    </row>
    <row r="176" spans="1:23" ht="12.75" hidden="1">
      <c r="A176" s="3"/>
      <c r="B176" s="56"/>
      <c r="C176" s="56"/>
      <c r="D176" s="56"/>
      <c r="E176" s="56"/>
      <c r="F176" s="56"/>
      <c r="G176" s="56"/>
      <c r="H176" s="56"/>
      <c r="I176" s="56"/>
      <c r="J176" s="76"/>
      <c r="K176" s="76"/>
      <c r="L176" s="44"/>
      <c r="M176" s="44"/>
      <c r="N176" s="55"/>
      <c r="O176" s="55"/>
      <c r="P176" s="44"/>
      <c r="Q176" s="44"/>
      <c r="R176" s="55"/>
      <c r="S176" s="55"/>
      <c r="T176" s="55"/>
      <c r="U176" s="55"/>
      <c r="V176" s="55"/>
      <c r="W176" s="55"/>
    </row>
    <row r="177" spans="1:23" ht="12.75" hidden="1">
      <c r="A177" s="3"/>
      <c r="B177" s="56"/>
      <c r="C177" s="56"/>
      <c r="D177" s="56"/>
      <c r="E177" s="56"/>
      <c r="F177" s="56"/>
      <c r="G177" s="56"/>
      <c r="H177" s="56"/>
      <c r="I177" s="56"/>
      <c r="J177" s="76"/>
      <c r="K177" s="76"/>
      <c r="L177" s="44"/>
      <c r="M177" s="44"/>
      <c r="N177" s="55"/>
      <c r="O177" s="55"/>
      <c r="P177" s="44"/>
      <c r="Q177" s="44"/>
      <c r="R177" s="55"/>
      <c r="S177" s="55"/>
      <c r="T177" s="55"/>
      <c r="U177" s="55"/>
      <c r="V177" s="55"/>
      <c r="W177" s="55"/>
    </row>
    <row r="178" spans="1:23" ht="12.75" hidden="1">
      <c r="A178" s="3"/>
      <c r="B178" s="56"/>
      <c r="C178" s="56"/>
      <c r="D178" s="56"/>
      <c r="E178" s="56"/>
      <c r="F178" s="56"/>
      <c r="G178" s="56"/>
      <c r="H178" s="56"/>
      <c r="I178" s="56"/>
      <c r="J178" s="76"/>
      <c r="K178" s="76"/>
      <c r="L178" s="44"/>
      <c r="M178" s="44"/>
      <c r="N178" s="55"/>
      <c r="O178" s="55"/>
      <c r="P178" s="44"/>
      <c r="Q178" s="44"/>
      <c r="R178" s="55"/>
      <c r="S178" s="55"/>
      <c r="T178" s="55"/>
      <c r="U178" s="55"/>
      <c r="V178" s="55"/>
      <c r="W178" s="55"/>
    </row>
    <row r="179" spans="1:23" ht="12.75" hidden="1">
      <c r="A179" s="3"/>
      <c r="B179" s="56"/>
      <c r="C179" s="56"/>
      <c r="D179" s="56"/>
      <c r="E179" s="56"/>
      <c r="F179" s="56"/>
      <c r="G179" s="56"/>
      <c r="H179" s="56"/>
      <c r="I179" s="56"/>
      <c r="J179" s="76"/>
      <c r="K179" s="76"/>
      <c r="L179" s="44"/>
      <c r="M179" s="44"/>
      <c r="N179" s="55"/>
      <c r="O179" s="55"/>
      <c r="P179" s="44"/>
      <c r="Q179" s="44"/>
      <c r="R179" s="55"/>
      <c r="S179" s="55"/>
      <c r="T179" s="55"/>
      <c r="U179" s="55"/>
      <c r="V179" s="55"/>
      <c r="W179" s="55"/>
    </row>
    <row r="180" spans="1:23" ht="12.75" hidden="1">
      <c r="A180" s="3"/>
      <c r="B180" s="56"/>
      <c r="C180" s="56"/>
      <c r="D180" s="56"/>
      <c r="E180" s="56"/>
      <c r="F180" s="56"/>
      <c r="G180" s="56"/>
      <c r="H180" s="56"/>
      <c r="I180" s="56"/>
      <c r="J180" s="76"/>
      <c r="K180" s="76"/>
      <c r="L180" s="44"/>
      <c r="M180" s="44"/>
      <c r="N180" s="55"/>
      <c r="O180" s="55"/>
      <c r="P180" s="44"/>
      <c r="Q180" s="44"/>
      <c r="R180" s="55"/>
      <c r="S180" s="55"/>
      <c r="T180" s="55"/>
      <c r="U180" s="55"/>
      <c r="V180" s="55"/>
      <c r="W180" s="55"/>
    </row>
    <row r="181" spans="1:23" ht="12.75" hidden="1">
      <c r="A181" s="3"/>
      <c r="B181" s="56"/>
      <c r="C181" s="56"/>
      <c r="D181" s="56"/>
      <c r="E181" s="56"/>
      <c r="F181" s="56"/>
      <c r="G181" s="56"/>
      <c r="H181" s="56"/>
      <c r="I181" s="56"/>
      <c r="J181" s="76"/>
      <c r="K181" s="76"/>
      <c r="L181" s="44"/>
      <c r="M181" s="44"/>
      <c r="N181" s="55"/>
      <c r="O181" s="55"/>
      <c r="P181" s="44"/>
      <c r="Q181" s="44"/>
      <c r="R181" s="55"/>
      <c r="S181" s="55"/>
      <c r="T181" s="55"/>
      <c r="U181" s="55"/>
      <c r="V181" s="55"/>
      <c r="W181" s="55"/>
    </row>
    <row r="182" spans="1:23" ht="12.75" hidden="1">
      <c r="A182" s="3"/>
      <c r="B182" s="56"/>
      <c r="C182" s="56"/>
      <c r="D182" s="56"/>
      <c r="E182" s="56"/>
      <c r="F182" s="56"/>
      <c r="G182" s="56"/>
      <c r="H182" s="56"/>
      <c r="I182" s="56"/>
      <c r="J182" s="76"/>
      <c r="K182" s="76"/>
      <c r="L182" s="44"/>
      <c r="M182" s="44"/>
      <c r="N182" s="55"/>
      <c r="O182" s="55"/>
      <c r="P182" s="44"/>
      <c r="Q182" s="44"/>
      <c r="R182" s="55"/>
      <c r="S182" s="55"/>
      <c r="T182" s="55"/>
      <c r="U182" s="55"/>
      <c r="V182" s="55"/>
      <c r="W182" s="55"/>
    </row>
    <row r="183" spans="1:23" ht="24.75" customHeight="1" hidden="1">
      <c r="A183" s="3"/>
      <c r="B183" s="56"/>
      <c r="C183" s="56"/>
      <c r="D183" s="56"/>
      <c r="E183" s="56"/>
      <c r="F183" s="56"/>
      <c r="G183" s="56"/>
      <c r="H183" s="56"/>
      <c r="I183" s="56"/>
      <c r="J183" s="76"/>
      <c r="K183" s="76"/>
      <c r="L183" s="44"/>
      <c r="M183" s="44"/>
      <c r="N183" s="55"/>
      <c r="O183" s="55"/>
      <c r="P183" s="44"/>
      <c r="Q183" s="44"/>
      <c r="R183" s="55"/>
      <c r="S183" s="55"/>
      <c r="T183" s="55"/>
      <c r="U183" s="55"/>
      <c r="V183" s="55"/>
      <c r="W183" s="55"/>
    </row>
    <row r="184" spans="1:23" ht="12.75" hidden="1">
      <c r="A184" s="3"/>
      <c r="B184" s="56"/>
      <c r="C184" s="56"/>
      <c r="D184" s="56"/>
      <c r="E184" s="56"/>
      <c r="F184" s="56"/>
      <c r="G184" s="56"/>
      <c r="H184" s="56"/>
      <c r="I184" s="56"/>
      <c r="J184" s="76"/>
      <c r="K184" s="76"/>
      <c r="L184" s="44"/>
      <c r="M184" s="44"/>
      <c r="N184" s="55"/>
      <c r="O184" s="55"/>
      <c r="P184" s="44"/>
      <c r="Q184" s="44"/>
      <c r="R184" s="55"/>
      <c r="S184" s="55"/>
      <c r="T184" s="55"/>
      <c r="U184" s="55"/>
      <c r="V184" s="55"/>
      <c r="W184" s="55"/>
    </row>
    <row r="185" spans="1:23" ht="12.75" hidden="1">
      <c r="A185" s="3"/>
      <c r="B185" s="56"/>
      <c r="C185" s="56"/>
      <c r="D185" s="56"/>
      <c r="E185" s="56"/>
      <c r="F185" s="56"/>
      <c r="G185" s="56"/>
      <c r="H185" s="56"/>
      <c r="I185" s="56"/>
      <c r="J185" s="76"/>
      <c r="K185" s="76"/>
      <c r="L185" s="44"/>
      <c r="M185" s="44"/>
      <c r="N185" s="55"/>
      <c r="O185" s="55"/>
      <c r="P185" s="44"/>
      <c r="Q185" s="44"/>
      <c r="R185" s="55"/>
      <c r="S185" s="55"/>
      <c r="T185" s="55"/>
      <c r="U185" s="55"/>
      <c r="V185" s="55"/>
      <c r="W185" s="55"/>
    </row>
    <row r="186" spans="1:23" ht="12.75" hidden="1">
      <c r="A186" s="3"/>
      <c r="B186" s="56"/>
      <c r="C186" s="56"/>
      <c r="D186" s="56"/>
      <c r="E186" s="56"/>
      <c r="F186" s="56"/>
      <c r="G186" s="56"/>
      <c r="H186" s="56"/>
      <c r="I186" s="56"/>
      <c r="J186" s="76"/>
      <c r="K186" s="76"/>
      <c r="L186" s="44"/>
      <c r="M186" s="44"/>
      <c r="N186" s="55"/>
      <c r="O186" s="55"/>
      <c r="P186" s="44"/>
      <c r="Q186" s="44"/>
      <c r="R186" s="55"/>
      <c r="S186" s="55"/>
      <c r="T186" s="55"/>
      <c r="U186" s="55"/>
      <c r="V186" s="55"/>
      <c r="W186" s="55"/>
    </row>
    <row r="187" spans="1:23" ht="12.75" hidden="1">
      <c r="A187" s="3"/>
      <c r="B187" s="56"/>
      <c r="C187" s="56"/>
      <c r="D187" s="56"/>
      <c r="E187" s="56"/>
      <c r="F187" s="56"/>
      <c r="G187" s="56"/>
      <c r="H187" s="56"/>
      <c r="I187" s="56"/>
      <c r="J187" s="76"/>
      <c r="K187" s="76"/>
      <c r="L187" s="44"/>
      <c r="M187" s="44"/>
      <c r="N187" s="55"/>
      <c r="O187" s="55"/>
      <c r="P187" s="44"/>
      <c r="Q187" s="44"/>
      <c r="R187" s="55"/>
      <c r="S187" s="55"/>
      <c r="T187" s="55"/>
      <c r="U187" s="55"/>
      <c r="V187" s="55"/>
      <c r="W187" s="55"/>
    </row>
    <row r="188" spans="1:23" ht="12.75" hidden="1">
      <c r="A188" s="7"/>
      <c r="B188" s="53"/>
      <c r="C188" s="53"/>
      <c r="D188" s="53"/>
      <c r="E188" s="53"/>
      <c r="F188" s="53"/>
      <c r="G188" s="53"/>
      <c r="H188" s="53"/>
      <c r="I188" s="53"/>
      <c r="J188" s="54"/>
      <c r="K188" s="54"/>
      <c r="L188" s="54"/>
      <c r="M188" s="54"/>
      <c r="N188" s="54"/>
      <c r="O188" s="54"/>
      <c r="P188" s="54"/>
      <c r="Q188" s="54"/>
      <c r="R188" s="52"/>
      <c r="S188" s="52"/>
      <c r="T188" s="52"/>
      <c r="U188" s="52"/>
      <c r="V188" s="52"/>
      <c r="W188" s="52"/>
    </row>
    <row r="189" ht="12.75" hidden="1"/>
    <row r="190" ht="12.75" hidden="1"/>
    <row r="191" spans="1:23" ht="12.75" hidden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</row>
    <row r="192" spans="1:23" ht="12.75" hidden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</row>
    <row r="193" spans="1:23" ht="12.75" hidden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</row>
    <row r="194" spans="1:23" ht="12.75" hidden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</row>
    <row r="195" spans="1:23" ht="12.7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 hidden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</row>
    <row r="197" spans="1:23" ht="57.75" customHeight="1" hidden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</row>
    <row r="198" spans="1:23" ht="12.75" hidden="1">
      <c r="A198" s="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</row>
    <row r="199" spans="1:23" ht="12.75" hidden="1">
      <c r="A199" s="3"/>
      <c r="B199" s="56"/>
      <c r="C199" s="56"/>
      <c r="D199" s="56"/>
      <c r="E199" s="56"/>
      <c r="F199" s="56"/>
      <c r="G199" s="56"/>
      <c r="H199" s="56"/>
      <c r="I199" s="76"/>
      <c r="J199" s="76"/>
      <c r="K199" s="44"/>
      <c r="L199" s="44"/>
      <c r="M199" s="55"/>
      <c r="N199" s="55"/>
      <c r="O199" s="55"/>
      <c r="P199" s="44"/>
      <c r="Q199" s="44"/>
      <c r="R199" s="55"/>
      <c r="S199" s="55"/>
      <c r="T199" s="55"/>
      <c r="U199" s="55"/>
      <c r="V199" s="55"/>
      <c r="W199" s="55"/>
    </row>
    <row r="200" spans="1:23" ht="12.75" hidden="1">
      <c r="A200" s="3"/>
      <c r="B200" s="56"/>
      <c r="C200" s="56"/>
      <c r="D200" s="56"/>
      <c r="E200" s="56"/>
      <c r="F200" s="56"/>
      <c r="G200" s="56"/>
      <c r="H200" s="56"/>
      <c r="I200" s="76"/>
      <c r="J200" s="76"/>
      <c r="K200" s="44"/>
      <c r="L200" s="44"/>
      <c r="M200" s="55"/>
      <c r="N200" s="55"/>
      <c r="O200" s="55"/>
      <c r="P200" s="44"/>
      <c r="Q200" s="44"/>
      <c r="R200" s="55"/>
      <c r="S200" s="55"/>
      <c r="T200" s="55"/>
      <c r="U200" s="55"/>
      <c r="V200" s="55"/>
      <c r="W200" s="55"/>
    </row>
    <row r="201" spans="1:23" ht="12.75" hidden="1">
      <c r="A201" s="7"/>
      <c r="B201" s="53"/>
      <c r="C201" s="53"/>
      <c r="D201" s="53"/>
      <c r="E201" s="53"/>
      <c r="F201" s="53"/>
      <c r="G201" s="53"/>
      <c r="H201" s="53"/>
      <c r="I201" s="54"/>
      <c r="J201" s="54"/>
      <c r="K201" s="54"/>
      <c r="L201" s="54"/>
      <c r="M201" s="54"/>
      <c r="N201" s="54"/>
      <c r="O201" s="54"/>
      <c r="P201" s="54"/>
      <c r="Q201" s="54"/>
      <c r="R201" s="52"/>
      <c r="S201" s="52"/>
      <c r="T201" s="52"/>
      <c r="U201" s="52"/>
      <c r="V201" s="52"/>
      <c r="W201" s="52"/>
    </row>
    <row r="202" ht="12.75" hidden="1"/>
    <row r="203" ht="12.75" hidden="1"/>
    <row r="204" spans="1:33" ht="12.75" hidden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</row>
    <row r="205" spans="1:33" ht="12.75" hidden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</row>
    <row r="206" spans="1:33" ht="12.75" hidden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</row>
    <row r="207" spans="1:33" ht="12.75" hidden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3"/>
      <c r="R207" s="43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2.75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2.75" hidden="1">
      <c r="A209" s="44"/>
      <c r="B209" s="44"/>
      <c r="C209" s="44"/>
      <c r="D209" s="44"/>
      <c r="E209" s="44"/>
      <c r="F209" s="44"/>
      <c r="G209" s="66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8"/>
      <c r="AE209" s="44"/>
      <c r="AF209" s="44"/>
      <c r="AG209" s="44"/>
    </row>
    <row r="210" spans="1:33" ht="57.75" customHeight="1" hidden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79"/>
      <c r="Q210" s="79"/>
      <c r="R210" s="79"/>
      <c r="S210" s="44"/>
      <c r="T210" s="44"/>
      <c r="U210" s="44"/>
      <c r="V210" s="44"/>
      <c r="W210" s="44"/>
      <c r="X210" s="44"/>
      <c r="Y210" s="44"/>
      <c r="Z210" s="44"/>
      <c r="AA210" s="44"/>
      <c r="AB210" s="66"/>
      <c r="AC210" s="67"/>
      <c r="AD210" s="68"/>
      <c r="AE210" s="44"/>
      <c r="AF210" s="44"/>
      <c r="AG210" s="44"/>
    </row>
    <row r="211" spans="1:33" ht="12.75" hidden="1">
      <c r="A211" s="5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</row>
    <row r="212" spans="1:33" ht="45" customHeight="1" hidden="1">
      <c r="A212" s="3"/>
      <c r="B212" s="36"/>
      <c r="C212" s="37"/>
      <c r="D212" s="37"/>
      <c r="E212" s="37"/>
      <c r="F212" s="38"/>
      <c r="G212" s="55"/>
      <c r="H212" s="44"/>
      <c r="I212" s="44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44"/>
      <c r="U212" s="44"/>
      <c r="V212" s="55"/>
      <c r="W212" s="44"/>
      <c r="X212" s="44"/>
      <c r="Y212" s="55"/>
      <c r="Z212" s="55"/>
      <c r="AA212" s="55"/>
      <c r="AB212" s="55"/>
      <c r="AC212" s="55"/>
      <c r="AD212" s="55"/>
      <c r="AE212" s="55"/>
      <c r="AF212" s="44"/>
      <c r="AG212" s="44"/>
    </row>
    <row r="213" ht="12.75" hidden="1"/>
    <row r="214" ht="12.75" hidden="1"/>
    <row r="215" spans="1:33" ht="12.75" hidden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</row>
    <row r="216" spans="1:33" ht="12.75" hidden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</row>
    <row r="217" spans="1:33" ht="12.75" hidden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</row>
    <row r="218" spans="1:33" ht="12.75" hidden="1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3"/>
      <c r="R218" s="43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2.7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2.75" hidden="1">
      <c r="A220" s="44"/>
      <c r="B220" s="44"/>
      <c r="C220" s="44"/>
      <c r="D220" s="44"/>
      <c r="E220" s="44"/>
      <c r="F220" s="44"/>
      <c r="G220" s="66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8"/>
      <c r="AE220" s="44"/>
      <c r="AF220" s="44"/>
      <c r="AG220" s="44"/>
    </row>
    <row r="221" spans="1:33" ht="49.5" customHeight="1" hidden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79"/>
      <c r="Q221" s="79"/>
      <c r="R221" s="79"/>
      <c r="S221" s="44"/>
      <c r="T221" s="44"/>
      <c r="U221" s="44"/>
      <c r="V221" s="44"/>
      <c r="W221" s="44"/>
      <c r="X221" s="44"/>
      <c r="Y221" s="44"/>
      <c r="Z221" s="44"/>
      <c r="AA221" s="44"/>
      <c r="AB221" s="66"/>
      <c r="AC221" s="67"/>
      <c r="AD221" s="68"/>
      <c r="AE221" s="44"/>
      <c r="AF221" s="44"/>
      <c r="AG221" s="44"/>
    </row>
    <row r="222" spans="1:33" ht="12.75" hidden="1">
      <c r="A222" s="5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</row>
    <row r="223" spans="1:33" ht="41.25" customHeight="1" hidden="1">
      <c r="A223" s="3"/>
      <c r="B223" s="36"/>
      <c r="C223" s="37"/>
      <c r="D223" s="37"/>
      <c r="E223" s="37"/>
      <c r="F223" s="38"/>
      <c r="G223" s="55"/>
      <c r="H223" s="44"/>
      <c r="I223" s="44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44"/>
      <c r="U223" s="44"/>
      <c r="V223" s="55"/>
      <c r="W223" s="44"/>
      <c r="X223" s="44"/>
      <c r="Y223" s="55"/>
      <c r="Z223" s="55"/>
      <c r="AA223" s="55"/>
      <c r="AB223" s="55"/>
      <c r="AC223" s="55"/>
      <c r="AD223" s="55"/>
      <c r="AE223" s="55"/>
      <c r="AF223" s="44"/>
      <c r="AG223" s="44"/>
    </row>
    <row r="224" ht="12.75" hidden="1"/>
    <row r="225" ht="12.75" hidden="1"/>
    <row r="226" spans="1:33" ht="12.75">
      <c r="A226" s="77" t="s">
        <v>15</v>
      </c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14"/>
      <c r="Z226" s="14"/>
      <c r="AA226" s="14"/>
      <c r="AB226" s="14"/>
      <c r="AC226" s="14"/>
      <c r="AD226" s="14"/>
      <c r="AE226" s="14"/>
      <c r="AF226" s="14"/>
      <c r="AG226" s="14"/>
    </row>
    <row r="227" spans="1:33" ht="12.75">
      <c r="A227" s="77" t="s">
        <v>49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14"/>
      <c r="Z227" s="14"/>
      <c r="AA227" s="14"/>
      <c r="AB227" s="14"/>
      <c r="AC227" s="14"/>
      <c r="AD227" s="14"/>
      <c r="AE227" s="14"/>
      <c r="AF227" s="14"/>
      <c r="AG227" s="14"/>
    </row>
    <row r="228" spans="1:33" ht="12.75">
      <c r="A228" s="77" t="s">
        <v>26</v>
      </c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14"/>
      <c r="Z228" s="14"/>
      <c r="AA228" s="14"/>
      <c r="AB228" s="14"/>
      <c r="AC228" s="14"/>
      <c r="AD228" s="14"/>
      <c r="AE228" s="14"/>
      <c r="AF228" s="14"/>
      <c r="AG228" s="14"/>
    </row>
    <row r="229" spans="1:33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</row>
    <row r="230" spans="1:33" ht="12.75">
      <c r="A230" s="42" t="s">
        <v>43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3">
        <v>0.96</v>
      </c>
      <c r="R230" s="43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2.75" hidden="1">
      <c r="A231" s="44" t="s">
        <v>65</v>
      </c>
      <c r="B231" s="44" t="s">
        <v>7</v>
      </c>
      <c r="C231" s="44"/>
      <c r="D231" s="44"/>
      <c r="E231" s="44"/>
      <c r="F231" s="44"/>
      <c r="G231" s="20" t="s">
        <v>14</v>
      </c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2"/>
      <c r="AE231" s="44" t="s">
        <v>77</v>
      </c>
      <c r="AF231" s="44"/>
      <c r="AG231" s="44"/>
    </row>
    <row r="232" spans="1:33" ht="12.75" hidden="1">
      <c r="A232" s="44"/>
      <c r="B232" s="44"/>
      <c r="C232" s="44"/>
      <c r="D232" s="44"/>
      <c r="E232" s="44"/>
      <c r="F232" s="44"/>
      <c r="G232" s="44" t="s">
        <v>8</v>
      </c>
      <c r="H232" s="44"/>
      <c r="I232" s="44"/>
      <c r="J232" s="44" t="s">
        <v>9</v>
      </c>
      <c r="K232" s="44"/>
      <c r="L232" s="44"/>
      <c r="M232" s="44" t="s">
        <v>10</v>
      </c>
      <c r="N232" s="44"/>
      <c r="O232" s="44"/>
      <c r="P232" s="79" t="s">
        <v>48</v>
      </c>
      <c r="Q232" s="79"/>
      <c r="R232" s="79"/>
      <c r="S232" s="44" t="s">
        <v>17</v>
      </c>
      <c r="T232" s="44"/>
      <c r="U232" s="44"/>
      <c r="V232" s="44" t="s">
        <v>11</v>
      </c>
      <c r="W232" s="44"/>
      <c r="X232" s="44"/>
      <c r="Y232" s="44" t="s">
        <v>12</v>
      </c>
      <c r="Z232" s="44"/>
      <c r="AA232" s="44"/>
      <c r="AB232" s="66" t="s">
        <v>13</v>
      </c>
      <c r="AC232" s="67"/>
      <c r="AD232" s="68"/>
      <c r="AE232" s="44"/>
      <c r="AF232" s="44"/>
      <c r="AG232" s="44"/>
    </row>
    <row r="233" spans="1:33" ht="12.75" hidden="1">
      <c r="A233" s="5">
        <v>1</v>
      </c>
      <c r="B233" s="30">
        <v>2</v>
      </c>
      <c r="C233" s="30"/>
      <c r="D233" s="30"/>
      <c r="E233" s="30"/>
      <c r="F233" s="30"/>
      <c r="G233" s="30">
        <v>3</v>
      </c>
      <c r="H233" s="30"/>
      <c r="I233" s="30"/>
      <c r="J233" s="30">
        <v>4</v>
      </c>
      <c r="K233" s="30"/>
      <c r="L233" s="30"/>
      <c r="M233" s="30">
        <v>5</v>
      </c>
      <c r="N233" s="30"/>
      <c r="O233" s="30"/>
      <c r="P233" s="30">
        <v>6</v>
      </c>
      <c r="Q233" s="30"/>
      <c r="R233" s="30"/>
      <c r="S233" s="30">
        <v>7</v>
      </c>
      <c r="T233" s="30"/>
      <c r="U233" s="30"/>
      <c r="V233" s="30">
        <v>8</v>
      </c>
      <c r="W233" s="30"/>
      <c r="X233" s="30"/>
      <c r="Y233" s="30">
        <v>9</v>
      </c>
      <c r="Z233" s="30"/>
      <c r="AA233" s="30"/>
      <c r="AB233" s="30">
        <v>10</v>
      </c>
      <c r="AC233" s="30"/>
      <c r="AD233" s="30"/>
      <c r="AE233" s="30"/>
      <c r="AF233" s="30"/>
      <c r="AG233" s="30"/>
    </row>
    <row r="234" spans="1:33" ht="12.75" hidden="1">
      <c r="A234" s="3">
        <v>1</v>
      </c>
      <c r="B234" s="36" t="s">
        <v>50</v>
      </c>
      <c r="C234" s="37"/>
      <c r="D234" s="37"/>
      <c r="E234" s="37"/>
      <c r="F234" s="38"/>
      <c r="G234" s="55">
        <f>U77</f>
        <v>491.02792601089504</v>
      </c>
      <c r="H234" s="44"/>
      <c r="I234" s="44"/>
      <c r="J234" s="55">
        <v>0</v>
      </c>
      <c r="K234" s="55"/>
      <c r="L234" s="55"/>
      <c r="M234" s="55">
        <v>0</v>
      </c>
      <c r="N234" s="55"/>
      <c r="O234" s="55"/>
      <c r="P234" s="55">
        <v>0</v>
      </c>
      <c r="Q234" s="55"/>
      <c r="R234" s="55"/>
      <c r="S234" s="55">
        <f>P234*0.3</f>
        <v>0</v>
      </c>
      <c r="T234" s="44"/>
      <c r="U234" s="44"/>
      <c r="V234" s="55">
        <f>G234+J234+M234+P234+S234</f>
        <v>491.02792601089504</v>
      </c>
      <c r="W234" s="44"/>
      <c r="X234" s="44"/>
      <c r="Y234" s="55">
        <f>V234*$S$12</f>
        <v>114.90053468654945</v>
      </c>
      <c r="Z234" s="55"/>
      <c r="AA234" s="55"/>
      <c r="AB234" s="55">
        <f>(V234+Y234)*$S$13</f>
        <v>84.82998449764224</v>
      </c>
      <c r="AC234" s="55"/>
      <c r="AD234" s="55"/>
      <c r="AE234" s="55">
        <f>V234+Y234+AB234</f>
        <v>690.7584451950868</v>
      </c>
      <c r="AF234" s="44"/>
      <c r="AG234" s="44"/>
    </row>
    <row r="236" spans="1:23" ht="12.75">
      <c r="A236" s="44" t="s">
        <v>65</v>
      </c>
      <c r="B236" s="44" t="s">
        <v>7</v>
      </c>
      <c r="C236" s="44"/>
      <c r="D236" s="44"/>
      <c r="E236" s="44"/>
      <c r="F236" s="44"/>
      <c r="G236" s="66" t="s">
        <v>14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46" t="s">
        <v>77</v>
      </c>
      <c r="V236" s="47"/>
      <c r="W236" s="48"/>
    </row>
    <row r="237" spans="1:23" ht="81.75" customHeight="1">
      <c r="A237" s="44"/>
      <c r="B237" s="44"/>
      <c r="C237" s="44"/>
      <c r="D237" s="44"/>
      <c r="E237" s="44"/>
      <c r="F237" s="44"/>
      <c r="G237" s="45" t="s">
        <v>8</v>
      </c>
      <c r="H237" s="45"/>
      <c r="I237" s="45" t="s">
        <v>9</v>
      </c>
      <c r="J237" s="45"/>
      <c r="K237" s="11" t="s">
        <v>10</v>
      </c>
      <c r="L237" s="11" t="s">
        <v>141</v>
      </c>
      <c r="M237" s="45" t="s">
        <v>142</v>
      </c>
      <c r="N237" s="45"/>
      <c r="O237" s="45" t="s">
        <v>11</v>
      </c>
      <c r="P237" s="45"/>
      <c r="Q237" s="45" t="s">
        <v>12</v>
      </c>
      <c r="R237" s="45"/>
      <c r="S237" s="45" t="s">
        <v>13</v>
      </c>
      <c r="T237" s="45"/>
      <c r="U237" s="49"/>
      <c r="V237" s="50"/>
      <c r="W237" s="51"/>
    </row>
    <row r="238" spans="1:23" ht="12.75">
      <c r="A238" s="5">
        <v>1</v>
      </c>
      <c r="B238" s="31">
        <v>2</v>
      </c>
      <c r="C238" s="35"/>
      <c r="D238" s="35"/>
      <c r="E238" s="35"/>
      <c r="F238" s="32"/>
      <c r="G238" s="31">
        <v>3</v>
      </c>
      <c r="H238" s="32"/>
      <c r="I238" s="31">
        <v>4</v>
      </c>
      <c r="J238" s="32"/>
      <c r="K238" s="5">
        <v>5</v>
      </c>
      <c r="L238" s="5">
        <v>6</v>
      </c>
      <c r="M238" s="31">
        <v>7</v>
      </c>
      <c r="N238" s="32"/>
      <c r="O238" s="31">
        <v>8</v>
      </c>
      <c r="P238" s="32"/>
      <c r="Q238" s="31">
        <v>9</v>
      </c>
      <c r="R238" s="32"/>
      <c r="S238" s="31">
        <v>10</v>
      </c>
      <c r="T238" s="35"/>
      <c r="U238" s="31">
        <v>11</v>
      </c>
      <c r="V238" s="35"/>
      <c r="W238" s="32"/>
    </row>
    <row r="239" spans="1:23" ht="53.25" customHeight="1">
      <c r="A239" s="3">
        <v>1</v>
      </c>
      <c r="B239" s="36" t="s">
        <v>50</v>
      </c>
      <c r="C239" s="37"/>
      <c r="D239" s="37"/>
      <c r="E239" s="37"/>
      <c r="F239" s="38"/>
      <c r="G239" s="39">
        <f>G234</f>
        <v>491.02792601089504</v>
      </c>
      <c r="H239" s="40"/>
      <c r="I239" s="39">
        <f>J234</f>
        <v>0</v>
      </c>
      <c r="J239" s="40"/>
      <c r="K239" s="15">
        <f>M234</f>
        <v>0</v>
      </c>
      <c r="L239" s="15">
        <f>P234</f>
        <v>0</v>
      </c>
      <c r="M239" s="33">
        <f>S234</f>
        <v>0</v>
      </c>
      <c r="N239" s="34"/>
      <c r="O239" s="39">
        <f>V234</f>
        <v>491.02792601089504</v>
      </c>
      <c r="P239" s="40"/>
      <c r="Q239" s="39">
        <f>Y234</f>
        <v>114.90053468654945</v>
      </c>
      <c r="R239" s="40"/>
      <c r="S239" s="39">
        <f>AB234</f>
        <v>84.82998449764224</v>
      </c>
      <c r="T239" s="71"/>
      <c r="U239" s="39">
        <f>AE234</f>
        <v>690.7584451950868</v>
      </c>
      <c r="V239" s="67"/>
      <c r="W239" s="68"/>
    </row>
  </sheetData>
  <mergeCells count="976">
    <mergeCell ref="A1:W1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A17:W17"/>
    <mergeCell ref="A18:W18"/>
    <mergeCell ref="A19:W19"/>
    <mergeCell ref="A20:W20"/>
    <mergeCell ref="A22:A24"/>
    <mergeCell ref="B22:J24"/>
    <mergeCell ref="K22:N24"/>
    <mergeCell ref="O22:Q24"/>
    <mergeCell ref="R22:W22"/>
    <mergeCell ref="R23:T24"/>
    <mergeCell ref="U23:W24"/>
    <mergeCell ref="B25:J25"/>
    <mergeCell ref="K25:N25"/>
    <mergeCell ref="O25:Q25"/>
    <mergeCell ref="R25:T25"/>
    <mergeCell ref="U25:W25"/>
    <mergeCell ref="A26:A28"/>
    <mergeCell ref="B26:J26"/>
    <mergeCell ref="K26:N26"/>
    <mergeCell ref="O26:Q26"/>
    <mergeCell ref="R26:T26"/>
    <mergeCell ref="U26:W26"/>
    <mergeCell ref="B27:J27"/>
    <mergeCell ref="K27:N27"/>
    <mergeCell ref="O27:Q27"/>
    <mergeCell ref="R27:T27"/>
    <mergeCell ref="U27:W27"/>
    <mergeCell ref="B28:J28"/>
    <mergeCell ref="K28:N28"/>
    <mergeCell ref="O28:Q28"/>
    <mergeCell ref="R28:T28"/>
    <mergeCell ref="U28:W28"/>
    <mergeCell ref="U29:W29"/>
    <mergeCell ref="B30:J30"/>
    <mergeCell ref="K30:N30"/>
    <mergeCell ref="O30:Q30"/>
    <mergeCell ref="R30:T30"/>
    <mergeCell ref="U30:W30"/>
    <mergeCell ref="B29:J29"/>
    <mergeCell ref="K29:N29"/>
    <mergeCell ref="O29:Q29"/>
    <mergeCell ref="R29:T29"/>
    <mergeCell ref="U31:W31"/>
    <mergeCell ref="B32:J32"/>
    <mergeCell ref="K32:N32"/>
    <mergeCell ref="O32:Q32"/>
    <mergeCell ref="R32:T32"/>
    <mergeCell ref="U32:W32"/>
    <mergeCell ref="B31:J31"/>
    <mergeCell ref="K31:N31"/>
    <mergeCell ref="O31:Q31"/>
    <mergeCell ref="R31:T31"/>
    <mergeCell ref="U33:W33"/>
    <mergeCell ref="A36:W36"/>
    <mergeCell ref="A37:W37"/>
    <mergeCell ref="A38:W38"/>
    <mergeCell ref="B33:J33"/>
    <mergeCell ref="K33:N33"/>
    <mergeCell ref="O33:Q33"/>
    <mergeCell ref="R33:T33"/>
    <mergeCell ref="A39:W39"/>
    <mergeCell ref="A41:A43"/>
    <mergeCell ref="B41:J43"/>
    <mergeCell ref="K41:N43"/>
    <mergeCell ref="O41:Q43"/>
    <mergeCell ref="R41:W41"/>
    <mergeCell ref="R42:T43"/>
    <mergeCell ref="U42:W43"/>
    <mergeCell ref="B44:J44"/>
    <mergeCell ref="K44:N44"/>
    <mergeCell ref="O44:Q44"/>
    <mergeCell ref="R44:T44"/>
    <mergeCell ref="U44:W44"/>
    <mergeCell ref="A45:A50"/>
    <mergeCell ref="B45:J45"/>
    <mergeCell ref="K45:N45"/>
    <mergeCell ref="O45:Q45"/>
    <mergeCell ref="R45:T45"/>
    <mergeCell ref="U45:W45"/>
    <mergeCell ref="B46:J46"/>
    <mergeCell ref="K46:N46"/>
    <mergeCell ref="O46:Q46"/>
    <mergeCell ref="R46:T46"/>
    <mergeCell ref="U46:W46"/>
    <mergeCell ref="B47:J47"/>
    <mergeCell ref="K47:N47"/>
    <mergeCell ref="O47:Q47"/>
    <mergeCell ref="R47:T47"/>
    <mergeCell ref="U47:W47"/>
    <mergeCell ref="U48:W48"/>
    <mergeCell ref="B49:J49"/>
    <mergeCell ref="K49:N49"/>
    <mergeCell ref="O49:Q49"/>
    <mergeCell ref="R49:T49"/>
    <mergeCell ref="U49:W49"/>
    <mergeCell ref="B48:J48"/>
    <mergeCell ref="K48:N48"/>
    <mergeCell ref="O48:Q48"/>
    <mergeCell ref="R48:T48"/>
    <mergeCell ref="U50:W50"/>
    <mergeCell ref="B51:J51"/>
    <mergeCell ref="K51:N51"/>
    <mergeCell ref="O51:Q51"/>
    <mergeCell ref="R51:T51"/>
    <mergeCell ref="U51:W51"/>
    <mergeCell ref="B50:J50"/>
    <mergeCell ref="K50:N50"/>
    <mergeCell ref="O50:Q50"/>
    <mergeCell ref="R50:T50"/>
    <mergeCell ref="U52:W52"/>
    <mergeCell ref="B53:J53"/>
    <mergeCell ref="K53:N53"/>
    <mergeCell ref="O53:Q53"/>
    <mergeCell ref="R53:T53"/>
    <mergeCell ref="U53:W53"/>
    <mergeCell ref="B52:J52"/>
    <mergeCell ref="K52:N52"/>
    <mergeCell ref="O52:Q52"/>
    <mergeCell ref="R52:T52"/>
    <mergeCell ref="U54:W54"/>
    <mergeCell ref="B55:J55"/>
    <mergeCell ref="K55:N55"/>
    <mergeCell ref="O55:Q55"/>
    <mergeCell ref="R55:T55"/>
    <mergeCell ref="U55:W55"/>
    <mergeCell ref="B54:J54"/>
    <mergeCell ref="K54:N54"/>
    <mergeCell ref="O54:Q54"/>
    <mergeCell ref="R54:T54"/>
    <mergeCell ref="A58:W58"/>
    <mergeCell ref="A59:W59"/>
    <mergeCell ref="A60:W60"/>
    <mergeCell ref="A61:W61"/>
    <mergeCell ref="A63:A65"/>
    <mergeCell ref="B63:J65"/>
    <mergeCell ref="K63:N65"/>
    <mergeCell ref="O63:Q65"/>
    <mergeCell ref="R63:W63"/>
    <mergeCell ref="R64:T65"/>
    <mergeCell ref="U64:W65"/>
    <mergeCell ref="B66:J66"/>
    <mergeCell ref="K66:N66"/>
    <mergeCell ref="O66:Q66"/>
    <mergeCell ref="R66:T66"/>
    <mergeCell ref="U66:W66"/>
    <mergeCell ref="A67:A72"/>
    <mergeCell ref="B67:J67"/>
    <mergeCell ref="K67:N67"/>
    <mergeCell ref="O67:Q67"/>
    <mergeCell ref="B69:J69"/>
    <mergeCell ref="K69:N69"/>
    <mergeCell ref="O69:Q69"/>
    <mergeCell ref="B71:J71"/>
    <mergeCell ref="K71:N71"/>
    <mergeCell ref="O71:Q71"/>
    <mergeCell ref="R67:T67"/>
    <mergeCell ref="U67:W67"/>
    <mergeCell ref="B68:J68"/>
    <mergeCell ref="K68:N68"/>
    <mergeCell ref="O68:Q68"/>
    <mergeCell ref="R68:T68"/>
    <mergeCell ref="U68:W68"/>
    <mergeCell ref="R69:T69"/>
    <mergeCell ref="U69:W69"/>
    <mergeCell ref="B70:J70"/>
    <mergeCell ref="K70:N70"/>
    <mergeCell ref="O70:Q70"/>
    <mergeCell ref="R70:T70"/>
    <mergeCell ref="U70:W70"/>
    <mergeCell ref="R71:T71"/>
    <mergeCell ref="U71:W71"/>
    <mergeCell ref="B72:J72"/>
    <mergeCell ref="K72:N72"/>
    <mergeCell ref="O72:Q72"/>
    <mergeCell ref="R72:T72"/>
    <mergeCell ref="U72:W72"/>
    <mergeCell ref="U73:W73"/>
    <mergeCell ref="B74:J74"/>
    <mergeCell ref="K74:N74"/>
    <mergeCell ref="O74:Q74"/>
    <mergeCell ref="R74:T74"/>
    <mergeCell ref="U74:W74"/>
    <mergeCell ref="B73:J73"/>
    <mergeCell ref="K73:N73"/>
    <mergeCell ref="O73:Q73"/>
    <mergeCell ref="R73:T73"/>
    <mergeCell ref="U75:W75"/>
    <mergeCell ref="B76:J76"/>
    <mergeCell ref="K76:N76"/>
    <mergeCell ref="O76:Q76"/>
    <mergeCell ref="R76:T76"/>
    <mergeCell ref="U76:W76"/>
    <mergeCell ref="B75:J75"/>
    <mergeCell ref="K75:N75"/>
    <mergeCell ref="O75:Q75"/>
    <mergeCell ref="R75:T75"/>
    <mergeCell ref="U77:W77"/>
    <mergeCell ref="A80:W80"/>
    <mergeCell ref="A81:W81"/>
    <mergeCell ref="A82:W82"/>
    <mergeCell ref="B77:J77"/>
    <mergeCell ref="K77:N77"/>
    <mergeCell ref="O77:Q77"/>
    <mergeCell ref="R77:T77"/>
    <mergeCell ref="A83:W83"/>
    <mergeCell ref="A85:A86"/>
    <mergeCell ref="B85:J86"/>
    <mergeCell ref="K85:L86"/>
    <mergeCell ref="M85:N86"/>
    <mergeCell ref="O85:Q86"/>
    <mergeCell ref="R85:W85"/>
    <mergeCell ref="R86:T86"/>
    <mergeCell ref="U86:W86"/>
    <mergeCell ref="B87:J87"/>
    <mergeCell ref="K87:L87"/>
    <mergeCell ref="M87:N87"/>
    <mergeCell ref="O87:Q87"/>
    <mergeCell ref="R89:T89"/>
    <mergeCell ref="U89:W89"/>
    <mergeCell ref="B88:J88"/>
    <mergeCell ref="K88:L88"/>
    <mergeCell ref="M88:N88"/>
    <mergeCell ref="O88:Q88"/>
    <mergeCell ref="R87:T87"/>
    <mergeCell ref="U87:W87"/>
    <mergeCell ref="R88:T88"/>
    <mergeCell ref="U88:W88"/>
    <mergeCell ref="R90:T90"/>
    <mergeCell ref="U90:W90"/>
    <mergeCell ref="B89:J89"/>
    <mergeCell ref="K89:L89"/>
    <mergeCell ref="B90:J90"/>
    <mergeCell ref="K90:L90"/>
    <mergeCell ref="M90:N90"/>
    <mergeCell ref="O90:Q90"/>
    <mergeCell ref="M89:N89"/>
    <mergeCell ref="O89:Q89"/>
    <mergeCell ref="B91:J91"/>
    <mergeCell ref="K91:L91"/>
    <mergeCell ref="M91:N91"/>
    <mergeCell ref="O91:Q91"/>
    <mergeCell ref="R91:T91"/>
    <mergeCell ref="U91:W91"/>
    <mergeCell ref="B94:J94"/>
    <mergeCell ref="K94:L94"/>
    <mergeCell ref="M94:N94"/>
    <mergeCell ref="O94:Q94"/>
    <mergeCell ref="R94:T94"/>
    <mergeCell ref="U94:W94"/>
    <mergeCell ref="M93:N93"/>
    <mergeCell ref="O93:Q93"/>
    <mergeCell ref="R92:T92"/>
    <mergeCell ref="U92:W92"/>
    <mergeCell ref="B93:J93"/>
    <mergeCell ref="K93:L93"/>
    <mergeCell ref="B92:J92"/>
    <mergeCell ref="K92:L92"/>
    <mergeCell ref="M92:N92"/>
    <mergeCell ref="O92:Q92"/>
    <mergeCell ref="R93:T93"/>
    <mergeCell ref="U93:W93"/>
    <mergeCell ref="A98:W98"/>
    <mergeCell ref="A99:W99"/>
    <mergeCell ref="R95:T95"/>
    <mergeCell ref="U95:W95"/>
    <mergeCell ref="B95:J95"/>
    <mergeCell ref="K95:L95"/>
    <mergeCell ref="M95:N95"/>
    <mergeCell ref="O95:Q95"/>
    <mergeCell ref="A100:W100"/>
    <mergeCell ref="A101:W101"/>
    <mergeCell ref="A103:A104"/>
    <mergeCell ref="B103:J104"/>
    <mergeCell ref="K103:L104"/>
    <mergeCell ref="M103:N104"/>
    <mergeCell ref="O103:Q104"/>
    <mergeCell ref="R103:W103"/>
    <mergeCell ref="R104:T104"/>
    <mergeCell ref="U104:W104"/>
    <mergeCell ref="B105:J105"/>
    <mergeCell ref="K105:L105"/>
    <mergeCell ref="M105:N105"/>
    <mergeCell ref="O105:Q105"/>
    <mergeCell ref="B106:J106"/>
    <mergeCell ref="K106:L106"/>
    <mergeCell ref="M106:N106"/>
    <mergeCell ref="O106:Q106"/>
    <mergeCell ref="R108:T108"/>
    <mergeCell ref="U108:W108"/>
    <mergeCell ref="M107:N107"/>
    <mergeCell ref="O107:Q107"/>
    <mergeCell ref="R107:T107"/>
    <mergeCell ref="U107:W107"/>
    <mergeCell ref="R105:T105"/>
    <mergeCell ref="U105:W105"/>
    <mergeCell ref="R106:T106"/>
    <mergeCell ref="U106:W106"/>
    <mergeCell ref="R109:T109"/>
    <mergeCell ref="U109:W109"/>
    <mergeCell ref="B108:J108"/>
    <mergeCell ref="K108:L108"/>
    <mergeCell ref="B109:J109"/>
    <mergeCell ref="K109:L109"/>
    <mergeCell ref="M109:N109"/>
    <mergeCell ref="O109:Q109"/>
    <mergeCell ref="M108:N108"/>
    <mergeCell ref="O108:Q108"/>
    <mergeCell ref="B110:J110"/>
    <mergeCell ref="K110:L110"/>
    <mergeCell ref="M110:N110"/>
    <mergeCell ref="O110:Q110"/>
    <mergeCell ref="R112:T112"/>
    <mergeCell ref="U112:W112"/>
    <mergeCell ref="B111:J111"/>
    <mergeCell ref="K111:L111"/>
    <mergeCell ref="M111:N111"/>
    <mergeCell ref="O111:Q111"/>
    <mergeCell ref="R110:T110"/>
    <mergeCell ref="U110:W110"/>
    <mergeCell ref="R111:T111"/>
    <mergeCell ref="U111:W111"/>
    <mergeCell ref="R113:T113"/>
    <mergeCell ref="U113:W113"/>
    <mergeCell ref="B112:J112"/>
    <mergeCell ref="K112:L112"/>
    <mergeCell ref="B113:J113"/>
    <mergeCell ref="K113:L113"/>
    <mergeCell ref="M113:N113"/>
    <mergeCell ref="O113:Q113"/>
    <mergeCell ref="M112:N112"/>
    <mergeCell ref="O112:Q112"/>
    <mergeCell ref="B114:J114"/>
    <mergeCell ref="K114:L114"/>
    <mergeCell ref="M114:N114"/>
    <mergeCell ref="O114:Q114"/>
    <mergeCell ref="R116:T116"/>
    <mergeCell ref="U116:W116"/>
    <mergeCell ref="B115:J115"/>
    <mergeCell ref="K115:L115"/>
    <mergeCell ref="M115:N115"/>
    <mergeCell ref="O115:Q115"/>
    <mergeCell ref="R114:T114"/>
    <mergeCell ref="U114:W114"/>
    <mergeCell ref="R115:T115"/>
    <mergeCell ref="U115:W115"/>
    <mergeCell ref="R117:T117"/>
    <mergeCell ref="U117:W117"/>
    <mergeCell ref="B116:J116"/>
    <mergeCell ref="K116:L116"/>
    <mergeCell ref="B117:J117"/>
    <mergeCell ref="K117:L117"/>
    <mergeCell ref="M117:N117"/>
    <mergeCell ref="O117:Q117"/>
    <mergeCell ref="M116:N116"/>
    <mergeCell ref="O116:Q116"/>
    <mergeCell ref="B118:J118"/>
    <mergeCell ref="K118:L118"/>
    <mergeCell ref="M118:N118"/>
    <mergeCell ref="O118:Q118"/>
    <mergeCell ref="R120:T120"/>
    <mergeCell ref="U120:W120"/>
    <mergeCell ref="B119:J119"/>
    <mergeCell ref="K119:L119"/>
    <mergeCell ref="M119:N119"/>
    <mergeCell ref="O119:Q119"/>
    <mergeCell ref="R118:T118"/>
    <mergeCell ref="U118:W118"/>
    <mergeCell ref="R119:T119"/>
    <mergeCell ref="U119:W119"/>
    <mergeCell ref="R121:T121"/>
    <mergeCell ref="U121:W121"/>
    <mergeCell ref="B120:J120"/>
    <mergeCell ref="K120:L120"/>
    <mergeCell ref="B121:J121"/>
    <mergeCell ref="K121:L121"/>
    <mergeCell ref="M121:N121"/>
    <mergeCell ref="O121:Q121"/>
    <mergeCell ref="M120:N120"/>
    <mergeCell ref="O120:Q120"/>
    <mergeCell ref="B122:J122"/>
    <mergeCell ref="K122:L122"/>
    <mergeCell ref="M122:N122"/>
    <mergeCell ref="O122:Q122"/>
    <mergeCell ref="R124:T124"/>
    <mergeCell ref="U124:W124"/>
    <mergeCell ref="B123:J123"/>
    <mergeCell ref="K123:L123"/>
    <mergeCell ref="M123:N123"/>
    <mergeCell ref="O123:Q123"/>
    <mergeCell ref="R122:T122"/>
    <mergeCell ref="U122:W122"/>
    <mergeCell ref="R123:T123"/>
    <mergeCell ref="U123:W123"/>
    <mergeCell ref="R125:T125"/>
    <mergeCell ref="U125:W125"/>
    <mergeCell ref="B124:J124"/>
    <mergeCell ref="K124:L124"/>
    <mergeCell ref="B125:J125"/>
    <mergeCell ref="K125:L125"/>
    <mergeCell ref="M125:N125"/>
    <mergeCell ref="O125:Q125"/>
    <mergeCell ref="M124:N124"/>
    <mergeCell ref="O124:Q124"/>
    <mergeCell ref="B126:J126"/>
    <mergeCell ref="K126:L126"/>
    <mergeCell ref="M126:N126"/>
    <mergeCell ref="O126:Q126"/>
    <mergeCell ref="R128:T128"/>
    <mergeCell ref="U128:W128"/>
    <mergeCell ref="B127:J127"/>
    <mergeCell ref="K127:L127"/>
    <mergeCell ref="M127:N127"/>
    <mergeCell ref="O127:Q127"/>
    <mergeCell ref="R126:T126"/>
    <mergeCell ref="U126:W126"/>
    <mergeCell ref="R127:T127"/>
    <mergeCell ref="U127:W127"/>
    <mergeCell ref="R129:T129"/>
    <mergeCell ref="U129:W129"/>
    <mergeCell ref="B128:J128"/>
    <mergeCell ref="K128:L128"/>
    <mergeCell ref="B129:J129"/>
    <mergeCell ref="K129:L129"/>
    <mergeCell ref="M129:N129"/>
    <mergeCell ref="O129:Q129"/>
    <mergeCell ref="M128:N128"/>
    <mergeCell ref="O128:Q128"/>
    <mergeCell ref="B130:J130"/>
    <mergeCell ref="K130:L130"/>
    <mergeCell ref="M130:N130"/>
    <mergeCell ref="O130:Q130"/>
    <mergeCell ref="R132:T132"/>
    <mergeCell ref="U132:W132"/>
    <mergeCell ref="B131:J131"/>
    <mergeCell ref="K131:L131"/>
    <mergeCell ref="M131:N131"/>
    <mergeCell ref="O131:Q131"/>
    <mergeCell ref="R130:T130"/>
    <mergeCell ref="U130:W130"/>
    <mergeCell ref="R131:T131"/>
    <mergeCell ref="U131:W131"/>
    <mergeCell ref="R133:T133"/>
    <mergeCell ref="U133:W133"/>
    <mergeCell ref="B132:J132"/>
    <mergeCell ref="K132:L132"/>
    <mergeCell ref="B133:J133"/>
    <mergeCell ref="K133:L133"/>
    <mergeCell ref="M133:N133"/>
    <mergeCell ref="O133:Q133"/>
    <mergeCell ref="M132:N132"/>
    <mergeCell ref="O132:Q132"/>
    <mergeCell ref="B134:J134"/>
    <mergeCell ref="K134:L134"/>
    <mergeCell ref="M134:N134"/>
    <mergeCell ref="O134:Q134"/>
    <mergeCell ref="R136:T136"/>
    <mergeCell ref="U136:W136"/>
    <mergeCell ref="B135:J135"/>
    <mergeCell ref="K135:L135"/>
    <mergeCell ref="M135:N135"/>
    <mergeCell ref="O135:Q135"/>
    <mergeCell ref="R134:T134"/>
    <mergeCell ref="U134:W134"/>
    <mergeCell ref="R135:T135"/>
    <mergeCell ref="U135:W135"/>
    <mergeCell ref="R137:T137"/>
    <mergeCell ref="U137:W137"/>
    <mergeCell ref="B136:J136"/>
    <mergeCell ref="K136:L136"/>
    <mergeCell ref="B137:J137"/>
    <mergeCell ref="K137:L137"/>
    <mergeCell ref="M137:N137"/>
    <mergeCell ref="O137:Q137"/>
    <mergeCell ref="M136:N136"/>
    <mergeCell ref="O136:Q136"/>
    <mergeCell ref="B138:J138"/>
    <mergeCell ref="K138:L138"/>
    <mergeCell ref="M138:N138"/>
    <mergeCell ref="O138:Q138"/>
    <mergeCell ref="B140:J140"/>
    <mergeCell ref="K140:L140"/>
    <mergeCell ref="M140:N140"/>
    <mergeCell ref="O140:Q140"/>
    <mergeCell ref="R144:T144"/>
    <mergeCell ref="U144:W144"/>
    <mergeCell ref="B142:J142"/>
    <mergeCell ref="K142:L142"/>
    <mergeCell ref="R142:T142"/>
    <mergeCell ref="U142:W142"/>
    <mergeCell ref="R143:T143"/>
    <mergeCell ref="U143:W143"/>
    <mergeCell ref="R141:T141"/>
    <mergeCell ref="U141:W141"/>
    <mergeCell ref="M141:N141"/>
    <mergeCell ref="O141:Q141"/>
    <mergeCell ref="R138:T138"/>
    <mergeCell ref="U138:W138"/>
    <mergeCell ref="R140:T140"/>
    <mergeCell ref="U140:W140"/>
    <mergeCell ref="R139:T139"/>
    <mergeCell ref="U139:W139"/>
    <mergeCell ref="B107:J107"/>
    <mergeCell ref="K107:L107"/>
    <mergeCell ref="M142:N142"/>
    <mergeCell ref="O142:Q142"/>
    <mergeCell ref="B139:J139"/>
    <mergeCell ref="K139:L139"/>
    <mergeCell ref="M139:N139"/>
    <mergeCell ref="O139:Q139"/>
    <mergeCell ref="B141:J141"/>
    <mergeCell ref="K141:L141"/>
    <mergeCell ref="A147:W147"/>
    <mergeCell ref="A148:W148"/>
    <mergeCell ref="B143:J143"/>
    <mergeCell ref="K143:L143"/>
    <mergeCell ref="M143:N143"/>
    <mergeCell ref="O143:Q143"/>
    <mergeCell ref="B144:J144"/>
    <mergeCell ref="K144:L144"/>
    <mergeCell ref="M144:N144"/>
    <mergeCell ref="O144:Q144"/>
    <mergeCell ref="A149:W149"/>
    <mergeCell ref="A150:W150"/>
    <mergeCell ref="A152:A153"/>
    <mergeCell ref="B152:I153"/>
    <mergeCell ref="J152:K153"/>
    <mergeCell ref="L152:M153"/>
    <mergeCell ref="N152:O153"/>
    <mergeCell ref="P152:Q153"/>
    <mergeCell ref="R152:W152"/>
    <mergeCell ref="R153:T153"/>
    <mergeCell ref="U153:W153"/>
    <mergeCell ref="B154:I154"/>
    <mergeCell ref="J154:K154"/>
    <mergeCell ref="L154:M154"/>
    <mergeCell ref="N154:O154"/>
    <mergeCell ref="P154:Q154"/>
    <mergeCell ref="R154:T154"/>
    <mergeCell ref="U154:W154"/>
    <mergeCell ref="B155:I155"/>
    <mergeCell ref="J155:K155"/>
    <mergeCell ref="L155:M155"/>
    <mergeCell ref="N155:O155"/>
    <mergeCell ref="P155:Q155"/>
    <mergeCell ref="R155:T155"/>
    <mergeCell ref="U155:W155"/>
    <mergeCell ref="B156:I156"/>
    <mergeCell ref="J156:K156"/>
    <mergeCell ref="L156:M156"/>
    <mergeCell ref="N156:O156"/>
    <mergeCell ref="P156:Q156"/>
    <mergeCell ref="R156:T156"/>
    <mergeCell ref="U156:W156"/>
    <mergeCell ref="B157:I157"/>
    <mergeCell ref="J157:K157"/>
    <mergeCell ref="L157:M157"/>
    <mergeCell ref="N157:O157"/>
    <mergeCell ref="P157:Q157"/>
    <mergeCell ref="R157:T157"/>
    <mergeCell ref="U157:W157"/>
    <mergeCell ref="B158:I158"/>
    <mergeCell ref="J158:K158"/>
    <mergeCell ref="L158:M158"/>
    <mergeCell ref="N158:O158"/>
    <mergeCell ref="P158:Q158"/>
    <mergeCell ref="R158:T158"/>
    <mergeCell ref="U158:W158"/>
    <mergeCell ref="B159:I159"/>
    <mergeCell ref="J159:K159"/>
    <mergeCell ref="L159:M159"/>
    <mergeCell ref="N159:O159"/>
    <mergeCell ref="P159:Q159"/>
    <mergeCell ref="R159:T159"/>
    <mergeCell ref="U159:W159"/>
    <mergeCell ref="B160:I160"/>
    <mergeCell ref="J160:K160"/>
    <mergeCell ref="L160:M160"/>
    <mergeCell ref="N160:O160"/>
    <mergeCell ref="P160:Q160"/>
    <mergeCell ref="R160:T160"/>
    <mergeCell ref="U160:W160"/>
    <mergeCell ref="B161:I161"/>
    <mergeCell ref="J161:K161"/>
    <mergeCell ref="L161:M161"/>
    <mergeCell ref="N161:O161"/>
    <mergeCell ref="P161:Q161"/>
    <mergeCell ref="R161:T161"/>
    <mergeCell ref="U161:W161"/>
    <mergeCell ref="B162:I162"/>
    <mergeCell ref="J162:K162"/>
    <mergeCell ref="L162:M162"/>
    <mergeCell ref="N162:O162"/>
    <mergeCell ref="P162:Q162"/>
    <mergeCell ref="R162:T162"/>
    <mergeCell ref="U162:W162"/>
    <mergeCell ref="B163:I163"/>
    <mergeCell ref="J163:K163"/>
    <mergeCell ref="L163:M163"/>
    <mergeCell ref="N163:O163"/>
    <mergeCell ref="P163:Q163"/>
    <mergeCell ref="R163:T163"/>
    <mergeCell ref="U163:W163"/>
    <mergeCell ref="B164:I164"/>
    <mergeCell ref="J164:K164"/>
    <mergeCell ref="L164:M164"/>
    <mergeCell ref="N164:O164"/>
    <mergeCell ref="P164:Q164"/>
    <mergeCell ref="R164:T164"/>
    <mergeCell ref="U164:W164"/>
    <mergeCell ref="B165:I165"/>
    <mergeCell ref="J165:K165"/>
    <mergeCell ref="L165:M165"/>
    <mergeCell ref="N165:O165"/>
    <mergeCell ref="P165:Q165"/>
    <mergeCell ref="R165:T165"/>
    <mergeCell ref="U165:W165"/>
    <mergeCell ref="B166:I166"/>
    <mergeCell ref="J166:K166"/>
    <mergeCell ref="L166:M166"/>
    <mergeCell ref="N166:O166"/>
    <mergeCell ref="P166:Q166"/>
    <mergeCell ref="R166:T166"/>
    <mergeCell ref="U166:W166"/>
    <mergeCell ref="B167:I167"/>
    <mergeCell ref="J167:K167"/>
    <mergeCell ref="L167:M167"/>
    <mergeCell ref="N167:O167"/>
    <mergeCell ref="P167:Q167"/>
    <mergeCell ref="R167:T167"/>
    <mergeCell ref="U167:W167"/>
    <mergeCell ref="B168:I168"/>
    <mergeCell ref="J168:K168"/>
    <mergeCell ref="L168:M168"/>
    <mergeCell ref="N168:O168"/>
    <mergeCell ref="P168:Q168"/>
    <mergeCell ref="R168:T168"/>
    <mergeCell ref="U168:W168"/>
    <mergeCell ref="B169:I169"/>
    <mergeCell ref="J169:K169"/>
    <mergeCell ref="L169:M169"/>
    <mergeCell ref="N169:O169"/>
    <mergeCell ref="P169:Q169"/>
    <mergeCell ref="R169:T169"/>
    <mergeCell ref="U169:W169"/>
    <mergeCell ref="B170:I170"/>
    <mergeCell ref="J170:K170"/>
    <mergeCell ref="L170:M170"/>
    <mergeCell ref="N170:O170"/>
    <mergeCell ref="P170:Q170"/>
    <mergeCell ref="R170:T170"/>
    <mergeCell ref="U170:W170"/>
    <mergeCell ref="B171:I171"/>
    <mergeCell ref="J171:K171"/>
    <mergeCell ref="L171:M171"/>
    <mergeCell ref="N171:O171"/>
    <mergeCell ref="P171:Q171"/>
    <mergeCell ref="R171:T171"/>
    <mergeCell ref="U171:W171"/>
    <mergeCell ref="B172:I172"/>
    <mergeCell ref="J172:K172"/>
    <mergeCell ref="L172:M172"/>
    <mergeCell ref="N172:O172"/>
    <mergeCell ref="P172:Q172"/>
    <mergeCell ref="R172:T172"/>
    <mergeCell ref="U172:W172"/>
    <mergeCell ref="B173:I173"/>
    <mergeCell ref="J173:K173"/>
    <mergeCell ref="L173:M173"/>
    <mergeCell ref="N173:O173"/>
    <mergeCell ref="P173:Q173"/>
    <mergeCell ref="R173:T173"/>
    <mergeCell ref="U173:W173"/>
    <mergeCell ref="B174:I174"/>
    <mergeCell ref="J174:K174"/>
    <mergeCell ref="L174:M174"/>
    <mergeCell ref="N174:O174"/>
    <mergeCell ref="P174:Q174"/>
    <mergeCell ref="R174:T174"/>
    <mergeCell ref="U174:W174"/>
    <mergeCell ref="B175:I175"/>
    <mergeCell ref="J175:K175"/>
    <mergeCell ref="L175:M175"/>
    <mergeCell ref="N175:O175"/>
    <mergeCell ref="P175:Q175"/>
    <mergeCell ref="R175:T175"/>
    <mergeCell ref="U175:W175"/>
    <mergeCell ref="B176:I176"/>
    <mergeCell ref="J176:K176"/>
    <mergeCell ref="L176:M176"/>
    <mergeCell ref="N176:O176"/>
    <mergeCell ref="P176:Q176"/>
    <mergeCell ref="R176:T176"/>
    <mergeCell ref="U176:W176"/>
    <mergeCell ref="B177:I177"/>
    <mergeCell ref="J177:K177"/>
    <mergeCell ref="L177:M177"/>
    <mergeCell ref="N177:O177"/>
    <mergeCell ref="P177:Q177"/>
    <mergeCell ref="R177:T177"/>
    <mergeCell ref="U177:W177"/>
    <mergeCell ref="B178:I178"/>
    <mergeCell ref="J178:K178"/>
    <mergeCell ref="L178:M178"/>
    <mergeCell ref="N178:O178"/>
    <mergeCell ref="P178:Q178"/>
    <mergeCell ref="R178:T178"/>
    <mergeCell ref="U178:W178"/>
    <mergeCell ref="B179:I179"/>
    <mergeCell ref="J179:K179"/>
    <mergeCell ref="L179:M179"/>
    <mergeCell ref="N179:O179"/>
    <mergeCell ref="P179:Q179"/>
    <mergeCell ref="R179:T179"/>
    <mergeCell ref="U179:W179"/>
    <mergeCell ref="B180:I180"/>
    <mergeCell ref="J180:K180"/>
    <mergeCell ref="L180:M180"/>
    <mergeCell ref="N180:O180"/>
    <mergeCell ref="P180:Q180"/>
    <mergeCell ref="R180:T180"/>
    <mergeCell ref="U180:W180"/>
    <mergeCell ref="B181:I181"/>
    <mergeCell ref="J181:K181"/>
    <mergeCell ref="L181:M181"/>
    <mergeCell ref="N181:O181"/>
    <mergeCell ref="P181:Q181"/>
    <mergeCell ref="R181:T181"/>
    <mergeCell ref="U181:W181"/>
    <mergeCell ref="B182:I182"/>
    <mergeCell ref="J182:K182"/>
    <mergeCell ref="L182:M182"/>
    <mergeCell ref="N182:O182"/>
    <mergeCell ref="P182:Q182"/>
    <mergeCell ref="R182:T182"/>
    <mergeCell ref="U182:W182"/>
    <mergeCell ref="B183:I183"/>
    <mergeCell ref="J183:K183"/>
    <mergeCell ref="L183:M183"/>
    <mergeCell ref="N183:O183"/>
    <mergeCell ref="P183:Q183"/>
    <mergeCell ref="R183:T183"/>
    <mergeCell ref="U183:W183"/>
    <mergeCell ref="B184:I184"/>
    <mergeCell ref="J184:K184"/>
    <mergeCell ref="L184:M184"/>
    <mergeCell ref="N184:O184"/>
    <mergeCell ref="P184:Q184"/>
    <mergeCell ref="R184:T184"/>
    <mergeCell ref="U184:W184"/>
    <mergeCell ref="B185:I185"/>
    <mergeCell ref="J185:K185"/>
    <mergeCell ref="L185:M185"/>
    <mergeCell ref="N185:O185"/>
    <mergeCell ref="P185:Q185"/>
    <mergeCell ref="R185:T185"/>
    <mergeCell ref="U185:W185"/>
    <mergeCell ref="B186:I186"/>
    <mergeCell ref="J186:K186"/>
    <mergeCell ref="L186:M186"/>
    <mergeCell ref="N186:O186"/>
    <mergeCell ref="P186:Q186"/>
    <mergeCell ref="R186:T186"/>
    <mergeCell ref="U186:W186"/>
    <mergeCell ref="B187:I187"/>
    <mergeCell ref="J187:K187"/>
    <mergeCell ref="L187:M187"/>
    <mergeCell ref="N187:O187"/>
    <mergeCell ref="P187:Q187"/>
    <mergeCell ref="R187:T187"/>
    <mergeCell ref="U187:W187"/>
    <mergeCell ref="B188:I188"/>
    <mergeCell ref="J188:K188"/>
    <mergeCell ref="L188:M188"/>
    <mergeCell ref="N188:O188"/>
    <mergeCell ref="P188:Q188"/>
    <mergeCell ref="R188:T188"/>
    <mergeCell ref="U188:W188"/>
    <mergeCell ref="A191:W191"/>
    <mergeCell ref="A192:W192"/>
    <mergeCell ref="A193:W193"/>
    <mergeCell ref="A194:W194"/>
    <mergeCell ref="A196:A197"/>
    <mergeCell ref="B196:H197"/>
    <mergeCell ref="I196:J197"/>
    <mergeCell ref="K196:L197"/>
    <mergeCell ref="M196:O197"/>
    <mergeCell ref="P196:Q197"/>
    <mergeCell ref="R196:W196"/>
    <mergeCell ref="R197:T197"/>
    <mergeCell ref="U197:W197"/>
    <mergeCell ref="B198:H198"/>
    <mergeCell ref="I198:J198"/>
    <mergeCell ref="K198:L198"/>
    <mergeCell ref="M198:O198"/>
    <mergeCell ref="P198:Q198"/>
    <mergeCell ref="R198:T198"/>
    <mergeCell ref="U198:W198"/>
    <mergeCell ref="B199:H199"/>
    <mergeCell ref="I199:J199"/>
    <mergeCell ref="K199:L199"/>
    <mergeCell ref="M199:O199"/>
    <mergeCell ref="P199:Q199"/>
    <mergeCell ref="R199:T199"/>
    <mergeCell ref="U199:W199"/>
    <mergeCell ref="B200:H200"/>
    <mergeCell ref="I200:J200"/>
    <mergeCell ref="K200:L200"/>
    <mergeCell ref="M200:O200"/>
    <mergeCell ref="P200:Q200"/>
    <mergeCell ref="R200:T200"/>
    <mergeCell ref="U200:W200"/>
    <mergeCell ref="B201:H201"/>
    <mergeCell ref="I201:J201"/>
    <mergeCell ref="K201:L201"/>
    <mergeCell ref="M201:O201"/>
    <mergeCell ref="P201:Q201"/>
    <mergeCell ref="R201:T201"/>
    <mergeCell ref="U201:W201"/>
    <mergeCell ref="A204:AG204"/>
    <mergeCell ref="A205:AG205"/>
    <mergeCell ref="A206:AG206"/>
    <mergeCell ref="A207:P207"/>
    <mergeCell ref="Q207:R207"/>
    <mergeCell ref="A209:A210"/>
    <mergeCell ref="B209:F210"/>
    <mergeCell ref="G209:AD209"/>
    <mergeCell ref="AE209:AG210"/>
    <mergeCell ref="G210:I210"/>
    <mergeCell ref="J210:L210"/>
    <mergeCell ref="M210:O210"/>
    <mergeCell ref="P210:R210"/>
    <mergeCell ref="S210:U210"/>
    <mergeCell ref="V210:X210"/>
    <mergeCell ref="Y210:AA210"/>
    <mergeCell ref="AB210:AD210"/>
    <mergeCell ref="B211:F211"/>
    <mergeCell ref="G211:I211"/>
    <mergeCell ref="J211:L211"/>
    <mergeCell ref="M211:O211"/>
    <mergeCell ref="P211:R211"/>
    <mergeCell ref="S211:U211"/>
    <mergeCell ref="V211:X211"/>
    <mergeCell ref="Y211:AA211"/>
    <mergeCell ref="AB211:AD211"/>
    <mergeCell ref="AE211:AG211"/>
    <mergeCell ref="B212:F212"/>
    <mergeCell ref="G212:I212"/>
    <mergeCell ref="J212:L212"/>
    <mergeCell ref="M212:O212"/>
    <mergeCell ref="P212:R212"/>
    <mergeCell ref="S212:U212"/>
    <mergeCell ref="V212:X212"/>
    <mergeCell ref="Y212:AA212"/>
    <mergeCell ref="AB212:AD212"/>
    <mergeCell ref="AE212:AG212"/>
    <mergeCell ref="A215:AG215"/>
    <mergeCell ref="A216:AG216"/>
    <mergeCell ref="A217:AG217"/>
    <mergeCell ref="A218:P218"/>
    <mergeCell ref="Q218:R218"/>
    <mergeCell ref="A220:A221"/>
    <mergeCell ref="B220:F221"/>
    <mergeCell ref="G220:AD220"/>
    <mergeCell ref="AE220:AG221"/>
    <mergeCell ref="G221:I221"/>
    <mergeCell ref="J221:L221"/>
    <mergeCell ref="M221:O221"/>
    <mergeCell ref="P221:R221"/>
    <mergeCell ref="S221:U221"/>
    <mergeCell ref="V221:X221"/>
    <mergeCell ref="Y221:AA221"/>
    <mergeCell ref="AB221:AD221"/>
    <mergeCell ref="B222:F222"/>
    <mergeCell ref="G222:I222"/>
    <mergeCell ref="J222:L222"/>
    <mergeCell ref="M222:O222"/>
    <mergeCell ref="P222:R222"/>
    <mergeCell ref="S222:U222"/>
    <mergeCell ref="V222:X222"/>
    <mergeCell ref="Y222:AA222"/>
    <mergeCell ref="AB222:AD222"/>
    <mergeCell ref="AE222:AG222"/>
    <mergeCell ref="B223:F223"/>
    <mergeCell ref="G223:I223"/>
    <mergeCell ref="J223:L223"/>
    <mergeCell ref="M223:O223"/>
    <mergeCell ref="P223:R223"/>
    <mergeCell ref="S223:U223"/>
    <mergeCell ref="V223:X223"/>
    <mergeCell ref="Y223:AA223"/>
    <mergeCell ref="AB223:AD223"/>
    <mergeCell ref="AE223:AG223"/>
    <mergeCell ref="A226:X226"/>
    <mergeCell ref="A227:X227"/>
    <mergeCell ref="A228:X228"/>
    <mergeCell ref="A230:P230"/>
    <mergeCell ref="Q230:R230"/>
    <mergeCell ref="A231:A232"/>
    <mergeCell ref="B231:F232"/>
    <mergeCell ref="AE231:AG232"/>
    <mergeCell ref="G232:I232"/>
    <mergeCell ref="J232:L232"/>
    <mergeCell ref="M232:O232"/>
    <mergeCell ref="P232:R232"/>
    <mergeCell ref="S232:U232"/>
    <mergeCell ref="V232:X232"/>
    <mergeCell ref="Y232:AA232"/>
    <mergeCell ref="AB232:AD232"/>
    <mergeCell ref="B233:F233"/>
    <mergeCell ref="G233:I233"/>
    <mergeCell ref="J233:L233"/>
    <mergeCell ref="M233:O233"/>
    <mergeCell ref="P233:R233"/>
    <mergeCell ref="S233:U233"/>
    <mergeCell ref="V233:X233"/>
    <mergeCell ref="Y233:AA233"/>
    <mergeCell ref="P234:R234"/>
    <mergeCell ref="S234:U234"/>
    <mergeCell ref="V234:X234"/>
    <mergeCell ref="Y234:AA234"/>
    <mergeCell ref="B234:F234"/>
    <mergeCell ref="G234:I234"/>
    <mergeCell ref="J234:L234"/>
    <mergeCell ref="M234:O234"/>
    <mergeCell ref="AB234:AD234"/>
    <mergeCell ref="AE234:AG234"/>
    <mergeCell ref="AB233:AD233"/>
    <mergeCell ref="AE233:AG233"/>
    <mergeCell ref="A236:A237"/>
    <mergeCell ref="B236:F237"/>
    <mergeCell ref="G236:T236"/>
    <mergeCell ref="U236:W237"/>
    <mergeCell ref="G237:H237"/>
    <mergeCell ref="I237:J237"/>
    <mergeCell ref="M237:N237"/>
    <mergeCell ref="O237:P237"/>
    <mergeCell ref="Q237:R237"/>
    <mergeCell ref="S237:T237"/>
    <mergeCell ref="B238:F238"/>
    <mergeCell ref="G238:H238"/>
    <mergeCell ref="I238:J238"/>
    <mergeCell ref="M238:N238"/>
    <mergeCell ref="O238:P238"/>
    <mergeCell ref="Q238:R238"/>
    <mergeCell ref="S238:T238"/>
    <mergeCell ref="U238:W238"/>
    <mergeCell ref="B239:F239"/>
    <mergeCell ref="G239:H239"/>
    <mergeCell ref="I239:J239"/>
    <mergeCell ref="M239:N239"/>
    <mergeCell ref="O239:P239"/>
    <mergeCell ref="Q239:R239"/>
    <mergeCell ref="S239:T239"/>
    <mergeCell ref="U239:W2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"ТФИ по Краснорскому краю"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Вершинская Анна Вячеславовна</dc:creator>
  <cp:keywords/>
  <dc:description/>
  <cp:lastModifiedBy>Поиск</cp:lastModifiedBy>
  <cp:lastPrinted>2005-12-10T02:49:23Z</cp:lastPrinted>
  <dcterms:created xsi:type="dcterms:W3CDTF">2005-06-28T08:11:23Z</dcterms:created>
  <dcterms:modified xsi:type="dcterms:W3CDTF">2015-05-21T11:10:18Z</dcterms:modified>
  <cp:category/>
  <cp:version/>
  <cp:contentType/>
  <cp:contentStatus/>
</cp:coreProperties>
</file>